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11.xml" ContentType="application/vnd.openxmlformats-officedocument.spreadsheetml.comments+xml"/>
  <Override PartName="/xl/comments7.xml" ContentType="application/vnd.openxmlformats-officedocument.spreadsheetml.comments+xml"/>
  <Override PartName="/xl/styles.xml" ContentType="application/vnd.openxmlformats-officedocument.spreadsheetml.styles+xml"/>
  <Override PartName="/xl/worksheets/_rels/sheet18.xml.rels" ContentType="application/vnd.openxmlformats-package.relationship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comments9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omments8.xml" ContentType="application/vnd.openxmlformats-officedocument.spreadsheetml.comments+xml"/>
  <Override PartName="/xl/theme/theme1.xml" ContentType="application/vnd.openxmlformats-officedocument.theme+xml"/>
  <Override PartName="/xl/comments18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vmlDrawing5.vml" ContentType="application/vnd.openxmlformats-officedocument.vmlDrawing"/>
  <Override PartName="/xl/drawings/drawing3.xml" ContentType="application/vnd.openxmlformats-officedocument.drawing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Capacity Prices" sheetId="2" state="visible" r:id="rId4"/>
    <sheet name="Assumptions" sheetId="3" state="visible" r:id="rId5"/>
    <sheet name="Spark-Spread" sheetId="4" state="visible" r:id="rId6"/>
    <sheet name="99 Acct Sumry" sheetId="5" state="visible" r:id="rId7"/>
    <sheet name="00 Acct Sumry" sheetId="6" state="visible" r:id="rId8"/>
    <sheet name="Consolidated" sheetId="7" state="visible" r:id="rId9"/>
    <sheet name="Brownsville" sheetId="8" state="visible" r:id="rId10"/>
    <sheet name="Caledonia" sheetId="9" state="visible" r:id="rId11"/>
    <sheet name="New Albany" sheetId="10" state="visible" r:id="rId12"/>
    <sheet name="Gleason" sheetId="11" state="visible" r:id="rId13"/>
    <sheet name="Wheatland" sheetId="12" state="visible" r:id="rId14"/>
    <sheet name="Wilton" sheetId="13" state="visible" r:id="rId15"/>
    <sheet name="Depreciation" sheetId="14" state="visible" r:id="rId16"/>
    <sheet name="Notes" sheetId="15" state="hidden" r:id="rId17"/>
    <sheet name="Process" sheetId="16" state="hidden" r:id="rId18"/>
    <sheet name="Changes" sheetId="17" state="visible" r:id="rId19"/>
    <sheet name="Start Charge Matrix" sheetId="18" state="hidden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function="false" hidden="false" localSheetId="5" name="_xlnm.Print_Area" vbProcedure="false">'00 Acct Sumry'!$A$1:$E$61</definedName>
    <definedName function="false" hidden="false" localSheetId="4" name="_xlnm.Print_Area" vbProcedure="false">'99 Acct Sumry'!$A$1:$E$64</definedName>
    <definedName function="false" hidden="false" localSheetId="2" name="_xlnm.Print_Area" vbProcedure="false">Assumptions!$A$2:$J$43</definedName>
    <definedName function="false" hidden="false" localSheetId="7" name="_xlnm.Print_Area" vbProcedure="false">Brownsville!$A$2:$E$40</definedName>
    <definedName function="false" hidden="false" localSheetId="7" name="_xlnm.Print_Titles" vbProcedure="false">Brownsville!$A:$A</definedName>
    <definedName function="false" hidden="false" localSheetId="8" name="_xlnm.Print_Area" vbProcedure="false">Caledonia!$A$2:$E$40</definedName>
    <definedName function="false" hidden="false" localSheetId="8" name="_xlnm.Print_Titles" vbProcedure="false">Caledonia!$A:$A</definedName>
    <definedName function="false" hidden="false" localSheetId="1" name="_xlnm.Print_Area" vbProcedure="false">'Capacity Prices'!$A$1:$M$62</definedName>
    <definedName function="false" hidden="false" localSheetId="16" name="_xlnm.Print_Area" vbProcedure="false">Changes!$A$2:$I$91</definedName>
    <definedName function="false" hidden="false" localSheetId="6" name="_xlnm.Print_Area" vbProcedure="false">Consolidated!$A$2:$E$40</definedName>
    <definedName function="false" hidden="false" localSheetId="6" name="_xlnm.Print_Titles" vbProcedure="false">Consolidated!$A:$A</definedName>
    <definedName function="false" hidden="false" localSheetId="13" name="_xlnm.Print_Area" vbProcedure="false">Depreciation!$A$2:$G$66</definedName>
    <definedName function="false" hidden="false" localSheetId="13" name="_xlnm.Print_Titles" vbProcedure="false">Depreciation!$A:$A</definedName>
    <definedName function="false" hidden="false" localSheetId="10" name="_xlnm.Print_Area" vbProcedure="false">Gleason!$A$2:$E$40</definedName>
    <definedName function="false" hidden="false" localSheetId="10" name="_xlnm.Print_Titles" vbProcedure="false">Gleason!$A:$A</definedName>
    <definedName function="false" hidden="false" localSheetId="9" name="_xlnm.Print_Area" vbProcedure="false">'New Albany'!$A$2:$E$40</definedName>
    <definedName function="false" hidden="false" localSheetId="9" name="_xlnm.Print_Titles" vbProcedure="false">'New Albany'!$A:$A</definedName>
    <definedName function="false" hidden="false" localSheetId="3" name="_xlnm.Print_Area" vbProcedure="false">'Spark-Spread'!$A$1:$AL$56</definedName>
    <definedName function="false" hidden="false" localSheetId="3" name="_xlnm.Print_Titles" vbProcedure="false">'Spark-Spread'!$A:$A</definedName>
    <definedName function="false" hidden="false" localSheetId="17" name="_xlnm.Print_Area" vbProcedure="false">'Start Charge Matrix'!$A$2:$S$35</definedName>
    <definedName function="false" hidden="false" localSheetId="0" name="_xlnm.Print_Area" vbProcedure="false">Summary!$A$2:$Q$78</definedName>
    <definedName function="false" hidden="false" localSheetId="11" name="_xlnm.Print_Area" vbProcedure="false">Wheatland!$A$2:$E$40</definedName>
    <definedName function="false" hidden="false" localSheetId="11" name="_xlnm.Print_Titles" vbProcedure="false">Wheatland!$A:$A</definedName>
    <definedName function="false" hidden="false" localSheetId="12" name="_xlnm.Print_Area" vbProcedure="false">Wilton!$A$2:$E$40</definedName>
    <definedName function="false" hidden="false" localSheetId="12" name="_xlnm.Print_Titles" vbProcedure="false">Wilton!$A:$A</definedName>
    <definedName function="false" hidden="false" name="AnnualHours" vbProcedure="false">#REF!</definedName>
    <definedName function="false" hidden="false" name="Begin_Op" vbProcedure="false">'[1]Consol Summary'!$N$7</definedName>
    <definedName function="false" hidden="false" name="chillers" vbProcedure="false">'[1]Consol Summary'!$M$65</definedName>
    <definedName function="false" hidden="false" name="idc" vbProcedure="false">#REF!</definedName>
    <definedName function="false" hidden="false" name="Maint_Accrual" vbProcedure="false">#REF!</definedName>
    <definedName function="false" hidden="false" name="Main_Table" vbProcedure="false">'[1]Consol Summary'!$D$22:$I$45</definedName>
    <definedName function="false" hidden="false" name="PERIOD1" vbProcedure="false">'[1]Consol Summary'!$BG$73</definedName>
    <definedName function="false" hidden="false" name="PERIOD2" vbProcedure="false">'[1]Consol Summary'!$BG$73</definedName>
    <definedName function="false" hidden="false" name="principal" vbProcedure="false">'[1]Consol Summary'!$BG$73</definedName>
    <definedName function="false" hidden="false" name="StartMWh" vbProcedure="false">'[1]Consol Summary'!$BG$73</definedName>
    <definedName function="false" hidden="false" name="Variable" vbProcedure="false">#REF!</definedName>
    <definedName function="false" hidden="false" name="WaterTreatmentVar" vbProcedure="false">#REF!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2" name="wrn_test1_" vbProcedure="false">{"Income Statement",#N/A,FALSE,"CFMODEL";"Balance Sheet",#N/A,FALSE,"CFMODEL"}</definedName>
    <definedName function="false" hidden="false" localSheetId="2" name="wrn_test2_" vbProcedure="false">{"SourcesUses",#N/A,TRUE,"CFMODEL";"TransOverview",#N/A,TRUE,"CFMODEL"}</definedName>
    <definedName function="false" hidden="false" localSheetId="2" name="wrn_test3_" vbProcedure="false">{"SourcesUses",#N/A,TRUE,#N/A;"TransOverview",#N/A,TRUE,"CFMODEL"}</definedName>
    <definedName function="false" hidden="false" localSheetId="2" name="wrn_test4_" vbProcedure="false">{"SourcesUses",#N/A,TRUE,"FundsFlow";"TransOverview",#N/A,TRUE,"FundsFlow"}</definedName>
    <definedName function="false" hidden="false" localSheetId="8" name="Excel_BuiltIn__FilterDatabase" vbProcedure="false">#REF!</definedName>
    <definedName function="false" hidden="false" localSheetId="9" name="blm_share" vbProcedure="false">#REF!</definedName>
    <definedName function="false" hidden="false" localSheetId="9" name="coso" vbProcedure="false">#REF!</definedName>
    <definedName function="false" hidden="false" localSheetId="9" name="Coso_Distributable_Cash" vbProcedure="false">#REF!</definedName>
    <definedName function="false" hidden="false" localSheetId="9" name="Coso_Net_ATCash" vbProcedure="false">#REF!</definedName>
    <definedName function="false" hidden="false" localSheetId="9" name="Coso_Net_Income" vbProcedure="false">#REF!</definedName>
    <definedName function="false" hidden="false" localSheetId="9" name="Distributable_Cash" vbProcedure="false">#REF!</definedName>
    <definedName function="false" hidden="false" localSheetId="9" name="Energy_Credit_Coso" vbProcedure="false">#REF!</definedName>
    <definedName function="false" hidden="false" localSheetId="9" name="Energy_Credit_Imperial" vbProcedure="false">#REF!</definedName>
    <definedName function="false" hidden="false" localSheetId="9" name="FPOC_Distributable_Cash" vbProcedure="false">#REF!</definedName>
    <definedName function="false" hidden="false" localSheetId="9" name="FPOC_Net_ATCash" vbProcedure="false">#REF!</definedName>
    <definedName function="false" hidden="false" localSheetId="9" name="FPOC_Net_Income" vbProcedure="false">#REF!</definedName>
    <definedName function="false" hidden="false" localSheetId="9" name="FSGC_ATCash" vbProcedure="false">#REF!</definedName>
    <definedName function="false" hidden="false" localSheetId="9" name="FSGC_Distributable_Cash" vbProcedure="false">#REF!</definedName>
    <definedName function="false" hidden="false" localSheetId="9" name="FSGC_Net_Income" vbProcedure="false">#REF!</definedName>
    <definedName function="false" hidden="false" localSheetId="9" name="Imperial_Distributable_Cash" vbProcedure="false">#REF!</definedName>
    <definedName function="false" hidden="false" localSheetId="9" name="Imperial_Geothermal" vbProcedure="false">#REF!</definedName>
    <definedName function="false" hidden="false" localSheetId="9" name="Imperial_Net_ATCash" vbProcedure="false">#REF!</definedName>
    <definedName function="false" hidden="false" localSheetId="9" name="Imperial_Net_Income" vbProcedure="false">#REF!</definedName>
    <definedName function="false" hidden="false" localSheetId="9" name="Minerals" vbProcedure="false">#REF!</definedName>
    <definedName function="false" hidden="false" localSheetId="9" name="Minerals_Distributable_Cash" vbProcedure="false">#REF!</definedName>
    <definedName function="false" hidden="false" localSheetId="9" name="Minerals_Net_ATCash" vbProcedure="false">#REF!</definedName>
    <definedName function="false" hidden="false" localSheetId="9" name="Minerals_Net_Income" vbProcedure="false">#REF!</definedName>
    <definedName function="false" hidden="false" localSheetId="9" name="navyII_share" vbProcedure="false">#REF!</definedName>
    <definedName function="false" hidden="false" localSheetId="9" name="navyi_share" vbProcedure="false">#REF!</definedName>
    <definedName function="false" hidden="false" localSheetId="9" name="Net_ATCash" vbProcedure="false">#REF!</definedName>
    <definedName function="false" hidden="false" localSheetId="9" name="Net_Income_Unlevered" vbProcedure="false">#REF!</definedName>
    <definedName function="false" hidden="false" localSheetId="9" name="Norcon_Distributable_Cash" vbProcedure="false">'New Albany'!$D$516:$E$516</definedName>
    <definedName function="false" hidden="false" localSheetId="9" name="Norcon_Net_ATCash" vbProcedure="false">'New Albany'!$D$517:$E$517</definedName>
    <definedName function="false" hidden="false" localSheetId="9" name="Norcon_Net_Income" vbProcedure="false">'New Albany'!$D$515:$E$515</definedName>
    <definedName function="false" hidden="false" localSheetId="9" name="PRI_Cash_Taxes" vbProcedure="false">#REF!</definedName>
    <definedName function="false" hidden="false" localSheetId="9" name="PRI_Net_ATCash" vbProcedure="false">#REF!</definedName>
    <definedName function="false" hidden="false" localSheetId="9" name="PRI_Net_Income" vbProcedure="false">#REF!</definedName>
    <definedName function="false" hidden="false" localSheetId="9" name="Saranac_Distributable_Cash" vbProcedure="false">#REF!</definedName>
    <definedName function="false" hidden="false" localSheetId="9" name="Saranac_Net_ATCash" vbProcedure="false">#REF!</definedName>
    <definedName function="false" hidden="false" localSheetId="9" name="Saranac_Net_Income" vbProcedure="false">#REF!</definedName>
    <definedName function="false" hidden="false" localSheetId="9" name="Taxable_Income" vbProcedure="false">#REF!</definedName>
    <definedName function="false" hidden="false" localSheetId="9" name="Tax_Depreciation" vbProcedure="false">#REF!</definedName>
    <definedName function="false" hidden="false" localSheetId="9" name="Yuma_Distributable_Cash" vbProcedure="false">#REF!</definedName>
    <definedName function="false" hidden="false" localSheetId="9" name="Yuma_Net_ATCash" vbProcedure="false">#REF!</definedName>
    <definedName function="false" hidden="false" localSheetId="9" name="Yuma_Net_Income" vbProcedure="false">#REF!</definedName>
    <definedName function="false" hidden="false" localSheetId="9" name="zinc" vbProcedure="false">#REF!</definedName>
    <definedName function="false" hidden="false" localSheetId="9" name="Zinc_Distributable_Cash" vbProcedure="false">#REF!</definedName>
    <definedName function="false" hidden="false" localSheetId="9" name="Zinc_Net_ATCash" vbProcedure="false">#REF!</definedName>
    <definedName function="false" hidden="false" localSheetId="9" name="Zinc_Net_Income" vbProcedure="false">#REF!</definedName>
    <definedName function="false" hidden="false" localSheetId="10" name="blm_share" vbProcedure="false">#REF!</definedName>
    <definedName function="false" hidden="false" localSheetId="10" name="coso" vbProcedure="false">#REF!</definedName>
    <definedName function="false" hidden="false" localSheetId="10" name="Coso_Distributable_Cash" vbProcedure="false">#REF!</definedName>
    <definedName function="false" hidden="false" localSheetId="10" name="Coso_Net_ATCash" vbProcedure="false">#REF!</definedName>
    <definedName function="false" hidden="false" localSheetId="10" name="Coso_Net_Income" vbProcedure="false">#REF!</definedName>
    <definedName function="false" hidden="false" localSheetId="10" name="Distributable_Cash" vbProcedure="false">#REF!</definedName>
    <definedName function="false" hidden="false" localSheetId="10" name="Energy_Credit_Coso" vbProcedure="false">#REF!</definedName>
    <definedName function="false" hidden="false" localSheetId="10" name="Energy_Credit_Imperial" vbProcedure="false">#REF!</definedName>
    <definedName function="false" hidden="false" localSheetId="10" name="FPOC_Distributable_Cash" vbProcedure="false">#REF!</definedName>
    <definedName function="false" hidden="false" localSheetId="10" name="FPOC_Net_ATCash" vbProcedure="false">#REF!</definedName>
    <definedName function="false" hidden="false" localSheetId="10" name="FPOC_Net_Income" vbProcedure="false">#REF!</definedName>
    <definedName function="false" hidden="false" localSheetId="10" name="FSGC_ATCash" vbProcedure="false">#REF!</definedName>
    <definedName function="false" hidden="false" localSheetId="10" name="FSGC_Distributable_Cash" vbProcedure="false">#REF!</definedName>
    <definedName function="false" hidden="false" localSheetId="10" name="FSGC_Net_Income" vbProcedure="false">#REF!</definedName>
    <definedName function="false" hidden="false" localSheetId="10" name="Imperial_Distributable_Cash" vbProcedure="false">#REF!</definedName>
    <definedName function="false" hidden="false" localSheetId="10" name="Imperial_Geothermal" vbProcedure="false">#REF!</definedName>
    <definedName function="false" hidden="false" localSheetId="10" name="Imperial_Net_ATCash" vbProcedure="false">#REF!</definedName>
    <definedName function="false" hidden="false" localSheetId="10" name="Imperial_Net_Income" vbProcedure="false">#REF!</definedName>
    <definedName function="false" hidden="false" localSheetId="10" name="Minerals" vbProcedure="false">#REF!</definedName>
    <definedName function="false" hidden="false" localSheetId="10" name="Minerals_Distributable_Cash" vbProcedure="false">#REF!</definedName>
    <definedName function="false" hidden="false" localSheetId="10" name="Minerals_Net_ATCash" vbProcedure="false">#REF!</definedName>
    <definedName function="false" hidden="false" localSheetId="10" name="Minerals_Net_Income" vbProcedure="false">#REF!</definedName>
    <definedName function="false" hidden="false" localSheetId="10" name="navyII_share" vbProcedure="false">#REF!</definedName>
    <definedName function="false" hidden="false" localSheetId="10" name="navyi_share" vbProcedure="false">#REF!</definedName>
    <definedName function="false" hidden="false" localSheetId="10" name="Net_ATCash" vbProcedure="false">#REF!</definedName>
    <definedName function="false" hidden="false" localSheetId="10" name="Net_Income_Unlevered" vbProcedure="false">#REF!</definedName>
    <definedName function="false" hidden="false" localSheetId="10" name="Norcon_Distributable_Cash" vbProcedure="false">Gleason!$D$509:$E$509</definedName>
    <definedName function="false" hidden="false" localSheetId="10" name="Norcon_Net_ATCash" vbProcedure="false">Gleason!$D$510:$E$510</definedName>
    <definedName function="false" hidden="false" localSheetId="10" name="Norcon_Net_Income" vbProcedure="false">Gleason!$D$508:$E$508</definedName>
    <definedName function="false" hidden="false" localSheetId="10" name="PRI_Cash_Taxes" vbProcedure="false">#REF!</definedName>
    <definedName function="false" hidden="false" localSheetId="10" name="PRI_Net_ATCash" vbProcedure="false">#REF!</definedName>
    <definedName function="false" hidden="false" localSheetId="10" name="PRI_Net_Income" vbProcedure="false">#REF!</definedName>
    <definedName function="false" hidden="false" localSheetId="10" name="Saranac_Distributable_Cash" vbProcedure="false">#REF!</definedName>
    <definedName function="false" hidden="false" localSheetId="10" name="Saranac_Net_ATCash" vbProcedure="false">#REF!</definedName>
    <definedName function="false" hidden="false" localSheetId="10" name="Saranac_Net_Income" vbProcedure="false">#REF!</definedName>
    <definedName function="false" hidden="false" localSheetId="10" name="Taxable_Income" vbProcedure="false">#REF!</definedName>
    <definedName function="false" hidden="false" localSheetId="10" name="Tax_Depreciation" vbProcedure="false">#REF!</definedName>
    <definedName function="false" hidden="false" localSheetId="10" name="Yuma_Distributable_Cash" vbProcedure="false">#REF!</definedName>
    <definedName function="false" hidden="false" localSheetId="10" name="Yuma_Net_ATCash" vbProcedure="false">#REF!</definedName>
    <definedName function="false" hidden="false" localSheetId="10" name="Yuma_Net_Income" vbProcedure="false">#REF!</definedName>
    <definedName function="false" hidden="false" localSheetId="10" name="zinc" vbProcedure="false">#REF!</definedName>
    <definedName function="false" hidden="false" localSheetId="10" name="Zinc_Distributable_Cash" vbProcedure="false">#REF!</definedName>
    <definedName function="false" hidden="false" localSheetId="10" name="Zinc_Net_ATCash" vbProcedure="false">#REF!</definedName>
    <definedName function="false" hidden="false" localSheetId="10" name="Zinc_Net_Income" vbProcedure="false">#REF!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#REF!</definedName>
    <definedName function="false" hidden="false" localSheetId="11" name="Coso_Net_ATCash" vbProcedure="false">#REF!</definedName>
    <definedName function="false" hidden="false" localSheetId="11" name="Coso_Net_Income" vbProcedure="false">#REF!</definedName>
    <definedName function="false" hidden="false" localSheetId="11" name="Distributable_Cash" vbProcedure="false">#REF!</definedName>
    <definedName function="false" hidden="false" localSheetId="11" name="Energy_Credit_Coso" vbProcedure="false">#REF!</definedName>
    <definedName function="false" hidden="false" localSheetId="11" name="Energy_Credit_Imperial" vbProcedure="false">#REF!</definedName>
    <definedName function="false" hidden="false" localSheetId="11" name="FPOC_Distributable_Cash" vbProcedure="false">#REF!</definedName>
    <definedName function="false" hidden="false" localSheetId="11" name="FPOC_Net_ATCash" vbProcedure="false">#REF!</definedName>
    <definedName function="false" hidden="false" localSheetId="11" name="FPOC_Net_Income" vbProcedure="false">#REF!</definedName>
    <definedName function="false" hidden="false" localSheetId="11" name="FSGC_ATCash" vbProcedure="false">#REF!</definedName>
    <definedName function="false" hidden="false" localSheetId="11" name="FSGC_Distributable_Cash" vbProcedure="false">#REF!</definedName>
    <definedName function="false" hidden="false" localSheetId="11" name="FSGC_Net_Income" vbProcedure="false">#REF!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#REF!</definedName>
    <definedName function="false" hidden="false" localSheetId="11" name="Minerals_Net_ATCash" vbProcedure="false">#REF!</definedName>
    <definedName function="false" hidden="false" localSheetId="11" name="Minerals_Net_Income" vbProcedure="false">#REF!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Wheatland!$D$504:$E$504</definedName>
    <definedName function="false" hidden="false" localSheetId="11" name="Norcon_Net_ATCash" vbProcedure="false">Wheatland!$D$505:$E$505</definedName>
    <definedName function="false" hidden="false" localSheetId="11" name="Norcon_Net_Income" vbProcedure="false">Wheatland!$D$503:$E$503</definedName>
    <definedName function="false" hidden="false" localSheetId="11" name="PRI_Cash_Taxes" vbProcedure="false">#REF!</definedName>
    <definedName function="false" hidden="false" localSheetId="11" name="PRI_Net_ATCash" vbProcedure="false">#REF!</definedName>
    <definedName function="false" hidden="false" localSheetId="11" name="PRI_Net_Income" vbProcedure="false">#REF!</definedName>
    <definedName function="false" hidden="false" localSheetId="11" name="Saranac_Distributable_Cash" vbProcedure="false">#REF!</definedName>
    <definedName function="false" hidden="false" localSheetId="11" name="Saranac_Net_ATCash" vbProcedure="false">#REF!</definedName>
    <definedName function="false" hidden="false" localSheetId="11" name="Saranac_Net_Income" vbProcedure="false">#REF!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#REF!</definedName>
    <definedName function="false" hidden="false" localSheetId="11" name="Yuma_Net_ATCash" vbProcedure="false">#REF!</definedName>
    <definedName function="false" hidden="false" localSheetId="11" name="Yuma_Net_Income" vbProcedure="false">#REF!</definedName>
    <definedName function="false" hidden="false" localSheetId="11" name="zinc" vbProcedure="false">#REF!</definedName>
    <definedName function="false" hidden="false" localSheetId="11" name="Zinc_Distributable_Cash" vbProcedure="false">#REF!</definedName>
    <definedName function="false" hidden="false" localSheetId="11" name="Zinc_Net_ATCash" vbProcedure="false">#REF!</definedName>
    <definedName function="false" hidden="false" localSheetId="11" name="Zinc_Net_Income" vbProcedure="false">#REF!</definedName>
    <definedName function="false" hidden="false" localSheetId="16" name="wrn_test1_" vbProcedure="false">{"Income Statement",#N/A,FALSE,"CFMODEL";"Balance Sheet",#N/A,FALSE,"CFMODEL"}</definedName>
    <definedName function="false" hidden="false" localSheetId="16" name="wrn_test2_" vbProcedure="false">{"SourcesUses",#N/A,TRUE,"CFMODEL";"TransOverview",#N/A,TRUE,"CFMODEL"}</definedName>
    <definedName function="false" hidden="false" localSheetId="16" name="wrn_test3_" vbProcedure="false">{"SourcesUses",#N/A,TRUE,#N/A;"TransOverview",#N/A,TRUE,"CFMODEL"}</definedName>
    <definedName function="false" hidden="false" localSheetId="16" name="wrn_test4_" vbProcedure="false">{"SourcesUses",#N/A,TRUE,"FundsFlow";"TransOverview",#N/A,TRUE,"FundsFlow"}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58</xdr:colOff>
                <xdr:row>5</xdr:row>
                <xdr:rowOff>12</xdr:rowOff>
              </xdr:from>
              <xdr:to>
                <xdr:col>8</xdr:col>
                <xdr:colOff>80</xdr:colOff>
                <xdr:row>8</xdr:row>
                <xdr:rowOff>20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92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448</xdr:colOff>
                <xdr:row>464</xdr:row>
                <xdr:rowOff>1</xdr:rowOff>
              </xdr:from>
              <xdr:to>
                <xdr:col>1</xdr:col>
                <xdr:colOff>-13</xdr:colOff>
                <xdr:row>481</xdr:row>
                <xdr:rowOff>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1</xdr:rowOff>
              </xdr:from>
              <xdr:to>
                <xdr:col>2</xdr:col>
                <xdr:colOff>34</xdr:colOff>
                <xdr:row>445</xdr:row>
                <xdr:rowOff>9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411</xdr:colOff>
                <xdr:row>427</xdr:row>
                <xdr:rowOff>16</xdr:rowOff>
              </xdr:from>
              <xdr:to>
                <xdr:col>1</xdr:col>
                <xdr:colOff>114</xdr:colOff>
                <xdr:row>441</xdr:row>
                <xdr:rowOff>7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<sst xmlns="http://schemas.openxmlformats.org/spreadsheetml/2006/main" count="794" uniqueCount="336">
  <si>
    <t xml:space="preserve">GENCO SUMMARY</t>
  </si>
  <si>
    <t xml:space="preserve">Valuation Date:</t>
  </si>
  <si>
    <t xml:space="preserve">Week of</t>
  </si>
  <si>
    <t xml:space="preserve">ASSET SUMMARY:</t>
  </si>
  <si>
    <t xml:space="preserve">VALUATION:</t>
  </si>
  <si>
    <t xml:space="preserve">1999 Assets</t>
  </si>
  <si>
    <t xml:space="preserve">2000 Assets</t>
  </si>
  <si>
    <t xml:space="preserve">GenCo EBITDA (000 $)</t>
  </si>
  <si>
    <t xml:space="preserve">Total Cost (000$)</t>
  </si>
  <si>
    <t xml:space="preserve">Current Estimates of Total Cost (000$)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</si>
  <si>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</si>
  <si>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</si>
  <si>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</si>
  <si>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</si>
  <si>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</si>
  <si>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</si>
  <si>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GenCo</t>
  </si>
  <si>
    <t xml:space="preserve">GenCo with old book value</t>
  </si>
  <si>
    <t xml:space="preserve">Difference</t>
  </si>
  <si>
    <t xml:space="preserve">Old Book Value</t>
  </si>
  <si>
    <t xml:space="preserve">New Book Value</t>
  </si>
  <si>
    <t xml:space="preserve">Current Book Value as of 26-Jun-00 (000$)</t>
  </si>
  <si>
    <t xml:space="preserve">Dollar Spent on the 2000 Assets as of 30-June-00 (000$)</t>
  </si>
  <si>
    <t xml:space="preserve">Enterprise Value (without Salvage Value)</t>
  </si>
  <si>
    <t xml:space="preserve">Enterprise Value (with Salvage Value)</t>
  </si>
  <si>
    <t xml:space="preserve">1999 &amp; 2000 Assets Total Cost:</t>
  </si>
  <si>
    <t xml:space="preserve">2000 Capacity Prices ($/kW-mo)</t>
  </si>
  <si>
    <t xml:space="preserve">2001 Capacity Prices ($/kW-mo)</t>
  </si>
  <si>
    <t xml:space="preserve">2002 Capacity Prices ($/kW-mo)</t>
  </si>
  <si>
    <t xml:space="preserve">FINANCING ASSUMPTIONS:</t>
  </si>
  <si>
    <t xml:space="preserve">Debt</t>
  </si>
  <si>
    <t xml:space="preserve">Equity</t>
  </si>
  <si>
    <t xml:space="preserve">Total</t>
  </si>
  <si>
    <t xml:space="preserve">Capitalization Ratio</t>
  </si>
  <si>
    <t xml:space="preserve">Amount ('000 $)</t>
  </si>
  <si>
    <t xml:space="preserve">Cost of Funds</t>
  </si>
  <si>
    <t xml:space="preserve">10-yr Treasury Rate (%)</t>
  </si>
  <si>
    <t xml:space="preserve">(Dated: 14-Jul-00)</t>
  </si>
  <si>
    <t xml:space="preserve">Spread (%)</t>
  </si>
  <si>
    <t xml:space="preserve">All In Coupon Rate (%)</t>
  </si>
  <si>
    <t xml:space="preserve">(Wtg Avg)</t>
  </si>
  <si>
    <t xml:space="preserve">GenCo Book Value at the end of Year 3 (000$)</t>
  </si>
  <si>
    <t xml:space="preserve">Salvage Value at year 3 ($/kW)</t>
  </si>
  <si>
    <t xml:space="preserve">Rates</t>
  </si>
  <si>
    <t xml:space="preserve">Valuation Date</t>
  </si>
  <si>
    <t xml:space="preserve">Treasury (%)</t>
  </si>
  <si>
    <t xml:space="preserve">Spreads (%)</t>
  </si>
  <si>
    <t xml:space="preserve">All-in Rate (%)</t>
  </si>
  <si>
    <t xml:space="preserve">Enterprise Values (with Salvage)</t>
  </si>
  <si>
    <t xml:space="preserve">Capacity Prices</t>
  </si>
  <si>
    <t xml:space="preserve">Valuation</t>
  </si>
  <si>
    <t xml:space="preserve">Required Changes for Weekly/Monthly Valuation</t>
  </si>
  <si>
    <t xml:space="preserve">Weekly Changes</t>
  </si>
  <si>
    <t xml:space="preserve">Desk (Source: Jenny Latham)</t>
  </si>
  <si>
    <t xml:space="preserve">10-yr Treasury</t>
  </si>
  <si>
    <t xml:space="preserve">Spreads</t>
  </si>
  <si>
    <t xml:space="preserve">USD Libor Forward Curve (Source: http://home.ect.enron.com/dept/irfx/curves/)</t>
  </si>
  <si>
    <t xml:space="preserve">Monthly Changes</t>
  </si>
  <si>
    <t xml:space="preserve">Accounting Numbers</t>
  </si>
  <si>
    <t xml:space="preserve">Depreciation Value</t>
  </si>
  <si>
    <t xml:space="preserve">CAPACITY PRICE SUMMARY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</si>
  <si>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</si>
  <si>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</si>
  <si>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</si>
  <si>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</si>
  <si>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GENCO</t>
  </si>
  <si>
    <t xml:space="preserve">Number of Turbines</t>
  </si>
  <si>
    <t xml:space="preserve">Commercial Operation Date</t>
  </si>
  <si>
    <t xml:space="preserve">ISO Capacity (MW)</t>
  </si>
  <si>
    <t xml:space="preserve">Gross Summer Capacity (June - Sept) (MW)</t>
  </si>
  <si>
    <t xml:space="preserve">Summer Availability</t>
  </si>
  <si>
    <t xml:space="preserve">Net Summer Capacity (MW)</t>
  </si>
  <si>
    <t xml:space="preserve">Gross Shoulder Capacity (Apr, May, Oct) (MW)</t>
  </si>
  <si>
    <t xml:space="preserve">Shoulder Availability</t>
  </si>
  <si>
    <t xml:space="preserve">Gross Winter Capacity (Nov - Mar) (MW)</t>
  </si>
  <si>
    <t xml:space="preserve">Winter Availability</t>
  </si>
  <si>
    <t xml:space="preserve">Net Winter Capacity (MW)</t>
  </si>
  <si>
    <t xml:space="preserve">Weighted Average Capacity Per Year</t>
  </si>
  <si>
    <t xml:space="preserve">Heat Rate (Btu/kWh)</t>
  </si>
  <si>
    <t xml:space="preserve">Annual Operating Hours</t>
  </si>
  <si>
    <t xml:space="preserve">Annual Generation (MWh)</t>
  </si>
  <si>
    <t xml:space="preserve">Number of Starts per year</t>
  </si>
  <si>
    <t xml:space="preserve">Operating Costs (Annualized 2000$)</t>
  </si>
  <si>
    <t xml:space="preserve">Annual Escalator</t>
  </si>
  <si>
    <t xml:space="preserve">Mobilization</t>
  </si>
  <si>
    <t xml:space="preserve">Fixed Operation &amp; Maintenance</t>
  </si>
  <si>
    <t xml:space="preserve">Variable Operation &amp; Maintenance</t>
  </si>
  <si>
    <t xml:space="preserve">Major Maintenance &amp; Ongoing Capex</t>
  </si>
  <si>
    <t xml:space="preserve">O&amp;M Management Fee</t>
  </si>
  <si>
    <t xml:space="preserve">Owner's Expense</t>
  </si>
  <si>
    <t xml:space="preserve">Property Taxes (Not Escalated)</t>
  </si>
  <si>
    <t xml:space="preserve">    Total</t>
  </si>
  <si>
    <t xml:space="preserve">SPARK-SPREAD VALUE FROM TRADING</t>
  </si>
  <si>
    <t xml:space="preserve">MONTHLY VALUES</t>
  </si>
  <si>
    <t xml:space="preserve">USD Libor Forward Curve (http://home.ect.enron.com/dept/irfx/curves/)</t>
  </si>
  <si>
    <t xml:space="preserve">Revenue from Desk (Real) (Source: Jenny Latham)</t>
  </si>
  <si>
    <t xml:space="preserve">   Sub-Total: 1999 Peakers</t>
  </si>
  <si>
    <t xml:space="preserve">Wilton Center</t>
  </si>
  <si>
    <t xml:space="preserve">   Sub-Total: 2000 Peakers</t>
  </si>
  <si>
    <t xml:space="preserve">  Total Revenue, Real</t>
  </si>
  <si>
    <t xml:space="preserve">Revenue from Desk (Nominal)</t>
  </si>
  <si>
    <t xml:space="preserve">   MW</t>
  </si>
  <si>
    <t xml:space="preserve">   Implied Capacity Price</t>
  </si>
  <si>
    <t xml:space="preserve">Sub-Total: 1999 Peakers</t>
  </si>
  <si>
    <t xml:space="preserve">Sub-Total: 2000 Peakers</t>
  </si>
  <si>
    <t xml:space="preserve">  Total Revenue, Nominal</t>
  </si>
  <si>
    <t xml:space="preserve">  Total MW</t>
  </si>
  <si>
    <t xml:space="preserve">ANNUAL VALUES</t>
  </si>
  <si>
    <t xml:space="preserve">Jenny's Numbers</t>
  </si>
  <si>
    <t xml:space="preserve">Capacity Revenue from Desk (Real $)</t>
  </si>
  <si>
    <t xml:space="preserve">    Brownsville</t>
  </si>
  <si>
    <t xml:space="preserve">    Caledonia</t>
  </si>
  <si>
    <t xml:space="preserve">    New Albany</t>
  </si>
  <si>
    <t xml:space="preserve">    Gleason</t>
  </si>
  <si>
    <t xml:space="preserve">    Wheatland</t>
  </si>
  <si>
    <t xml:space="preserve">    Wilton Center</t>
  </si>
  <si>
    <t xml:space="preserve">    Total Capacity Revenue (Real $)</t>
  </si>
  <si>
    <t xml:space="preserve">Capacity Revenue from Desk (Nominal $)</t>
  </si>
  <si>
    <t xml:space="preserve">    Total Capacity Revenue (Nominal $)</t>
  </si>
  <si>
    <t xml:space="preserve">Capacity Prices (Net Capacity, $/kW-mo)</t>
  </si>
  <si>
    <t xml:space="preserve">    Average Capacity Price (Nominal $)</t>
  </si>
  <si>
    <t xml:space="preserve">GENCO '99 Peakers LLC</t>
  </si>
  <si>
    <t xml:space="preserve">Expense Analysis Summary</t>
  </si>
  <si>
    <t xml:space="preserve">Summary</t>
  </si>
  <si>
    <t xml:space="preserve">'99 Peakers</t>
  </si>
  <si>
    <t xml:space="preserve">Operations &amp; Maintenance:</t>
  </si>
  <si>
    <t xml:space="preserve">Classification</t>
  </si>
  <si>
    <t xml:space="preserve">O&amp;M Expenses</t>
  </si>
  <si>
    <t xml:space="preserve">Fuel Handling Sstem (Gas)</t>
  </si>
  <si>
    <t xml:space="preserve">Fixed</t>
  </si>
  <si>
    <t xml:space="preserve">Feedwater System</t>
  </si>
  <si>
    <t xml:space="preserve">Variable</t>
  </si>
  <si>
    <t xml:space="preserve">Air Pollution Control System</t>
  </si>
  <si>
    <t xml:space="preserve">Combustion Air System</t>
  </si>
  <si>
    <t xml:space="preserve">Fire Protection System</t>
  </si>
  <si>
    <t xml:space="preserve">Demineralized Water System</t>
  </si>
  <si>
    <t xml:space="preserve">Wastewater System</t>
  </si>
  <si>
    <t xml:space="preserve">Recirculating Water System</t>
  </si>
  <si>
    <t xml:space="preserve">Building Utilities &amp; HVAC System</t>
  </si>
  <si>
    <t xml:space="preserve">Electrical Distribution System</t>
  </si>
  <si>
    <t xml:space="preserve">Steam Distribution System</t>
  </si>
  <si>
    <t xml:space="preserve">Distributed Control System</t>
  </si>
  <si>
    <t xml:space="preserve">Plant Consumable Supplies</t>
  </si>
  <si>
    <t xml:space="preserve">Plant G&amp;A</t>
  </si>
  <si>
    <t xml:space="preserve">Reimbursable Labor</t>
  </si>
  <si>
    <t xml:space="preserve">Tools &amp; Equipment</t>
  </si>
  <si>
    <t xml:space="preserve">Utilities</t>
  </si>
  <si>
    <t xml:space="preserve">Instrument/Service Air</t>
  </si>
  <si>
    <t xml:space="preserve">Gas T/G System</t>
  </si>
  <si>
    <t xml:space="preserve">HRSG System</t>
  </si>
  <si>
    <t xml:space="preserve">Other - Non-Scope Costs</t>
  </si>
  <si>
    <t xml:space="preserve">Subtotal Other O&amp;M</t>
  </si>
  <si>
    <t xml:space="preserve">Major Maintenance Accrual</t>
  </si>
  <si>
    <t xml:space="preserve">Subtotal - Oper &amp; Maint Expense</t>
  </si>
  <si>
    <t xml:space="preserve">Owner's Expense:</t>
  </si>
  <si>
    <t xml:space="preserve">Insurance</t>
  </si>
  <si>
    <t xml:space="preserve">Owners</t>
  </si>
  <si>
    <t xml:space="preserve">Property Taxes</t>
  </si>
  <si>
    <t xml:space="preserve">Interconnection Fees</t>
  </si>
  <si>
    <t xml:space="preserve">Gas Pipeline Metering Cost</t>
  </si>
  <si>
    <t xml:space="preserve">Misc</t>
  </si>
  <si>
    <t xml:space="preserve">Franchise Taxes</t>
  </si>
  <si>
    <t xml:space="preserve">Subtotal - Owner's Expense</t>
  </si>
  <si>
    <t xml:space="preserve">Total O&amp;M excluding Capital Costs</t>
  </si>
  <si>
    <t xml:space="preserve">Other Expense</t>
  </si>
  <si>
    <t xml:space="preserve">Interest Expense</t>
  </si>
  <si>
    <t xml:space="preserve">Capital Charge, net of credit</t>
  </si>
  <si>
    <t xml:space="preserve">Depreciation Expense</t>
  </si>
  <si>
    <t xml:space="preserve">Subtotal - Other Expense</t>
  </si>
  <si>
    <t xml:space="preserve">Total O&amp;M</t>
  </si>
  <si>
    <t xml:space="preserve">Check</t>
  </si>
  <si>
    <t xml:space="preserve">GENCO '00 Peakers LLC</t>
  </si>
  <si>
    <t xml:space="preserve">'00 Peakers</t>
  </si>
  <si>
    <t xml:space="preserve">INCOME STATEMENT - GENCO</t>
  </si>
  <si>
    <t xml:space="preserve">('000 $)</t>
  </si>
  <si>
    <t xml:space="preserve">Capacity Prices ($/kW-mo)</t>
  </si>
  <si>
    <t xml:space="preserve">Expense</t>
  </si>
  <si>
    <t xml:space="preserve">    Mobilization</t>
  </si>
  <si>
    <t xml:space="preserve">    Fixed Operation &amp; Maintenance</t>
  </si>
  <si>
    <t xml:space="preserve">    Variable Operation &amp; Maintenance</t>
  </si>
  <si>
    <t xml:space="preserve">    Major Maintenance &amp; Ongoing Capex</t>
  </si>
  <si>
    <t xml:space="preserve">    O&amp;M Management Fee</t>
  </si>
  <si>
    <t xml:space="preserve">    Owner's Expense</t>
  </si>
  <si>
    <t xml:space="preserve">    Property Taxes</t>
  </si>
  <si>
    <t xml:space="preserve">   Total Expense</t>
  </si>
  <si>
    <t xml:space="preserve">EBITDA</t>
  </si>
  <si>
    <t xml:space="preserve">Salvage Value</t>
  </si>
  <si>
    <t xml:space="preserve">Without Salvage Value</t>
  </si>
  <si>
    <t xml:space="preserve">Net Equity Cashflow</t>
  </si>
  <si>
    <t xml:space="preserve">Weighted Average Cost of Capital</t>
  </si>
  <si>
    <t xml:space="preserve">Enterprise Value</t>
  </si>
  <si>
    <t xml:space="preserve">With Salvage Value</t>
  </si>
  <si>
    <t xml:space="preserve">INCOME STATEMENT - BROWNSVILLE</t>
  </si>
  <si>
    <t xml:space="preserve">INCOME STATEMENT - CALEDONIA</t>
  </si>
  <si>
    <t xml:space="preserve">INCOME STATEMENT - NEW ALBANY</t>
  </si>
  <si>
    <t xml:space="preserve">INCOME STATEMENT - GLEASON</t>
  </si>
  <si>
    <t xml:space="preserve">INCOME STATEMENT - WHEATLAND</t>
  </si>
  <si>
    <t xml:space="preserve">INCOME STATEMENT - WILTON CENTER</t>
  </si>
  <si>
    <t xml:space="preserve">GENCO BOOK DEPRECIATION</t>
  </si>
  <si>
    <t xml:space="preserve">Current</t>
  </si>
  <si>
    <t xml:space="preserve">Initial Book Value</t>
  </si>
  <si>
    <t xml:space="preserve">(30-yr SL, 10% Residual)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</si>
  <si>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</si>
  <si>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</si>
  <si>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</si>
  <si>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</si>
  <si>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</si>
  <si>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Total GenCo</t>
  </si>
  <si>
    <t xml:space="preserve">Asset Breakdown</t>
  </si>
  <si>
    <t xml:space="preserve">NOTES</t>
  </si>
  <si>
    <t xml:space="preserve">OUTSTANDING ISSUES</t>
  </si>
  <si>
    <t xml:space="preserve">STATUS</t>
  </si>
  <si>
    <t xml:space="preserve">For Amy Copeland:</t>
  </si>
  <si>
    <t xml:space="preserve">1. Confirm 1999 Capital Cost</t>
  </si>
  <si>
    <t xml:space="preserve">Amy will send spreadsheet</t>
  </si>
  <si>
    <t xml:space="preserve">2. Confirm 2000 Capital Cost #s</t>
  </si>
  <si>
    <t xml:space="preserve">Ignore Summary Sheets as per Amy</t>
  </si>
  <si>
    <t xml:space="preserve">(2 different #s in spreadsheet)</t>
  </si>
  <si>
    <t xml:space="preserve">For Jenny Latham:</t>
  </si>
  <si>
    <t xml:space="preserve">1. When deriving $/kW-mo, use what MWs?</t>
  </si>
  <si>
    <t xml:space="preserve">* For $/kW-mo, Jenny uses MWs different from</t>
  </si>
  <si>
    <t xml:space="preserve">* For MTM purposes, Jenny uses:</t>
  </si>
  <si>
    <t xml:space="preserve">From Apr-Oct:  95%*Summer MW</t>
  </si>
  <si>
    <t xml:space="preserve">From Nov-Mar: 120%*Summer MW*75% avail.</t>
  </si>
  <si>
    <t xml:space="preserve">2. Gleason only has 6 months revenue in 2000?</t>
  </si>
  <si>
    <t xml:space="preserve">Jenny will check with Presto</t>
  </si>
  <si>
    <t xml:space="preserve">3. Jenny calculated weighted average price using 7 months in 2000</t>
  </si>
  <si>
    <t xml:space="preserve">Model did not use the numbers</t>
  </si>
  <si>
    <t xml:space="preserve">For Don:</t>
  </si>
  <si>
    <t xml:space="preserve">1. Use what spreads?</t>
  </si>
  <si>
    <t xml:space="preserve">For Theresa Wiesmann:</t>
  </si>
  <si>
    <t xml:space="preserve">1. CE vs. budget for 2000 projections?</t>
  </si>
  <si>
    <t xml:space="preserve">Use CE, changed</t>
  </si>
  <si>
    <t xml:space="preserve">2. No. of operating months  in 1999 </t>
  </si>
  <si>
    <t xml:space="preserve">Changed</t>
  </si>
  <si>
    <t xml:space="preserve">3. Depreciation Assumptions</t>
  </si>
  <si>
    <t xml:space="preserve">OK</t>
  </si>
  <si>
    <t xml:space="preserve">Do:</t>
  </si>
  <si>
    <t xml:space="preserve">1. Change annualized Opex for 2000 projects</t>
  </si>
  <si>
    <t xml:space="preserve">PROCESS</t>
  </si>
  <si>
    <t xml:space="preserve">Inputs</t>
  </si>
  <si>
    <t xml:space="preserve">Outputs</t>
  </si>
  <si>
    <t xml:space="preserve">Weekly:</t>
  </si>
  <si>
    <t xml:space="preserve">Monthly:</t>
  </si>
  <si>
    <t xml:space="preserve">Enterprise Values (6+1)</t>
  </si>
  <si>
    <t xml:space="preserve">1999 O&amp;M</t>
  </si>
  <si>
    <t xml:space="preserve">Capex</t>
  </si>
  <si>
    <t xml:space="preserve">Treasury, Spreads</t>
  </si>
  <si>
    <t xml:space="preserve">2000 O&amp;M</t>
  </si>
  <si>
    <t xml:space="preserve">Capacity Prices (6+1)</t>
  </si>
  <si>
    <t xml:space="preserve">Treasury Rates</t>
  </si>
  <si>
    <t xml:space="preserve">Desk</t>
  </si>
  <si>
    <t xml:space="preserve">Libor Forward Curve</t>
  </si>
  <si>
    <t xml:space="preserve">CHANGES</t>
  </si>
  <si>
    <t xml:space="preserve">DATE</t>
  </si>
  <si>
    <t xml:space="preserve">COMMENTS</t>
  </si>
  <si>
    <t xml:space="preserve">July 17 2000 Valuation</t>
  </si>
  <si>
    <t xml:space="preserve">Update Treasury</t>
  </si>
  <si>
    <t xml:space="preserve">Update from Bloomberg as of 7/14/00</t>
  </si>
  <si>
    <t xml:space="preserve">Update Spread</t>
  </si>
  <si>
    <t xml:space="preserve">Update Real Revenue from Desk</t>
  </si>
  <si>
    <t xml:space="preserve">Received from Jenny Latham as of 7/12/00</t>
  </si>
  <si>
    <t xml:space="preserve">Update Libor forward curve</t>
  </si>
  <si>
    <t xml:space="preserve">Downloaded from internet as of 7/14/00</t>
  </si>
  <si>
    <t xml:space="preserve">July 10 2000 Valuation</t>
  </si>
  <si>
    <t xml:space="preserve">Update from Bloomberg on 7/7/00</t>
  </si>
  <si>
    <t xml:space="preserve">Received from Jenny Latham on 7/10/00</t>
  </si>
  <si>
    <t xml:space="preserve">Downloaded from internet on 7/700</t>
  </si>
  <si>
    <t xml:space="preserve">*</t>
  </si>
  <si>
    <t xml:space="preserve">Corrected discount factor formula in previous version</t>
  </si>
  <si>
    <t xml:space="preserve">Spark-Spread: Norminal Revenue Calcluation</t>
  </si>
  <si>
    <t xml:space="preserve">July 3 2000 Valuation</t>
  </si>
  <si>
    <t xml:space="preserve">Update from Bloomberg on 6/30/00</t>
  </si>
  <si>
    <t xml:space="preserve">Received from Jenny Latham on 06/30/00</t>
  </si>
  <si>
    <t xml:space="preserve">Downloaded from internet on 6/30/00</t>
  </si>
  <si>
    <t xml:space="preserve">Corrected depreciation formula in previous version</t>
  </si>
  <si>
    <t xml:space="preserve">Depreciation: Cell E38, E47, E56</t>
  </si>
  <si>
    <t xml:space="preserve">June 26 2000 Valuation</t>
  </si>
  <si>
    <t xml:space="preserve">Update from Bloomberg on 6/23/00</t>
  </si>
  <si>
    <t xml:space="preserve">Received from Jenny Latham on 06/23/00</t>
  </si>
  <si>
    <t xml:space="preserve">Downloaded from internet on 6/23/00</t>
  </si>
  <si>
    <t xml:space="preserve">June 19 2000 Valuation</t>
  </si>
  <si>
    <t xml:space="preserve">Update from Bloomberg on 6/19/00</t>
  </si>
  <si>
    <t xml:space="preserve">Received from Jenny Latham on 06/19/00</t>
  </si>
  <si>
    <t xml:space="preserve">Downloaded from internet on 6/19/00</t>
  </si>
  <si>
    <t xml:space="preserve">June 12 2000 Valuation</t>
  </si>
  <si>
    <t xml:space="preserve">Update from Bloomberg on 6/11/00</t>
  </si>
  <si>
    <t xml:space="preserve">Received from Jenny Latham on 06/12/00</t>
  </si>
  <si>
    <t xml:space="preserve">Downloaded from internet on 6/11/00</t>
  </si>
  <si>
    <t xml:space="preserve">Update Capex Budget from Amy Spoede</t>
  </si>
  <si>
    <t xml:space="preserve">Received from Amy on 6/8/00</t>
  </si>
  <si>
    <t xml:space="preserve">June 5 2000 Valuation</t>
  </si>
  <si>
    <t xml:space="preserve">Update from Bloomberg on 6/2/00</t>
  </si>
  <si>
    <t xml:space="preserve">Received from Jenny Latham on 06/2/00</t>
  </si>
  <si>
    <t xml:space="preserve">Downloaded from internet on 6/2/00</t>
  </si>
  <si>
    <t xml:space="preserve">May 29 2000 Valuation</t>
  </si>
  <si>
    <t xml:space="preserve">Update from Bloomberg on 5/26/00</t>
  </si>
  <si>
    <t xml:space="preserve">Received from Jenny Latham on 05/25/00</t>
  </si>
  <si>
    <t xml:space="preserve">Downloaded from internet on 5/26/00</t>
  </si>
  <si>
    <t xml:space="preserve">May 22 2000 Valuation</t>
  </si>
  <si>
    <t xml:space="preserve">Update from Bloomberg on 5/19/00</t>
  </si>
  <si>
    <t xml:space="preserve">Received from Jenny Latham on 05/18/00</t>
  </si>
  <si>
    <t xml:space="preserve">Downloaded from internet on 5/19/00</t>
  </si>
  <si>
    <t xml:space="preserve">May 15 2000 Valuation</t>
  </si>
  <si>
    <t xml:space="preserve">Update from Bloomberg on 5/12/00</t>
  </si>
  <si>
    <t xml:space="preserve">Received from Jenny Latham on 05/11/00</t>
  </si>
  <si>
    <t xml:space="preserve">Downloaded from internet on 5/12/00</t>
  </si>
  <si>
    <t xml:space="preserve">May 8 2000 Valuation</t>
  </si>
  <si>
    <t xml:space="preserve">Update from Bloomberg on 5/08/00</t>
  </si>
  <si>
    <t xml:space="preserve">Update 1999, 2000 O&amp;M</t>
  </si>
  <si>
    <t xml:space="preserve">Received from Theresa Wiesmann on 4/25/00</t>
  </si>
  <si>
    <t xml:space="preserve">Received from Jenny Latham on 05/04/00</t>
  </si>
  <si>
    <t xml:space="preserve">Downloaded from internet on 4/28/00</t>
  </si>
  <si>
    <t xml:space="preserve">Update Capex</t>
  </si>
  <si>
    <t xml:space="preserve">Model from Amy Copeland dated 5/05/2000</t>
  </si>
  <si>
    <t xml:space="preserve">April 21 2000 Valuation</t>
  </si>
  <si>
    <t xml:space="preserve">Received from Mitzie Scott on 4/24/00</t>
  </si>
  <si>
    <t xml:space="preserve">Downloaded from internet on 4/24/00</t>
  </si>
  <si>
    <t xml:space="preserve">April 14 2000 Valuation</t>
  </si>
  <si>
    <t xml:space="preserve">Received from Theresa Wiesmann on 4/14/00</t>
  </si>
  <si>
    <t xml:space="preserve">Received from Jenny Latham on 4/14/00</t>
  </si>
  <si>
    <t xml:space="preserve">Note: </t>
  </si>
  <si>
    <t xml:space="preserve">a. Jenny changed the MWs for Summer, Winter, and Shoulder months.</t>
  </si>
  <si>
    <t xml:space="preserve">b. The availability for shoulder months has changed from 95% to 75%</t>
  </si>
  <si>
    <t xml:space="preserve">c. As per Jenny, Gleason will start operating on 6/2000 instead of 7/2000, at 350MW gross</t>
  </si>
  <si>
    <t xml:space="preserve">Downloaded from internet on 4/14/00</t>
  </si>
  <si>
    <t xml:space="preserve">Model from Amy Copeland dated 4/11/2000</t>
  </si>
  <si>
    <t xml:space="preserve">BLOCK CHARGE MATRIX</t>
  </si>
  <si>
    <t xml:space="preserve">Starts/ yr</t>
  </si>
  <si>
    <t xml:space="preserve">Unit Cost per Start (1999 $)</t>
  </si>
  <si>
    <t xml:space="preserve">Major Maintenance Charge per Turbine per Start ($)</t>
  </si>
  <si>
    <t xml:space="preserve">Major Maintenance Charge ($000)</t>
  </si>
  <si>
    <t xml:space="preserve">501D5A</t>
  </si>
  <si>
    <t xml:space="preserve">GE7EA,GE7B</t>
  </si>
  <si>
    <t xml:space="preserve">501D5</t>
  </si>
  <si>
    <t xml:space="preserve">501F, 501FD</t>
  </si>
</sst>
</file>

<file path=xl/styles.xml><?xml version="1.0" encoding="utf-8"?>
<styleSheet xmlns="http://schemas.openxmlformats.org/spreadsheetml/2006/main">
  <numFmts count="84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mm/dd/yy"/>
    <numFmt numFmtId="169" formatCode="[$-409]#,##0_);[RED]\(#,##0\)"/>
    <numFmt numFmtId="170" formatCode="\$#,##0_);[RED]&quot;($&quot;#,##0\)"/>
    <numFmt numFmtId="171" formatCode="_(* #,##0.000000_);_(* \(#,##0.000000\);_(* \-??_);_(@_)"/>
    <numFmt numFmtId="172" formatCode="0.000000000_)"/>
    <numFmt numFmtId="173" formatCode="0.000E+00_)"/>
    <numFmt numFmtId="174" formatCode="\$#,##0;[RED]\$#,##0"/>
    <numFmt numFmtId="175" formatCode="\$#,##0.0000000_);[RED]&quot;($&quot;#,##0.0000000\)"/>
    <numFmt numFmtId="176" formatCode="0.000000\x_);\(0.000000&quot;x)&quot;"/>
    <numFmt numFmtId="177" formatCode="0.0000000%"/>
    <numFmt numFmtId="178" formatCode="0.000000%"/>
    <numFmt numFmtId="179" formatCode="[$-409]#,##0.00_);[RED]\(#,##0.00\)"/>
    <numFmt numFmtId="180" formatCode="\$#,##0.00_);[RED]&quot;($&quot;#,##0.00\)"/>
    <numFmt numFmtId="181" formatCode="_(\$* #,##0.000_);_(\$* \(#,##0.000\);_(\$* \-??_);_(@_)"/>
    <numFmt numFmtId="182" formatCode="0.0000000000"/>
    <numFmt numFmtId="183" formatCode="m/yy"/>
    <numFmt numFmtId="184" formatCode="_(* #,##0.0000_);_(* \(#,##0.0000\);_(* \-????_);_(@_)"/>
    <numFmt numFmtId="185" formatCode="_(* #,##0_);_(* \(#,##0\);_(* \-_);_(@_)"/>
    <numFmt numFmtId="186" formatCode="\$#,##0.0000000_);&quot;($&quot;#,##0.0000000\)"/>
    <numFmt numFmtId="187" formatCode="0.000000000000000%"/>
    <numFmt numFmtId="188" formatCode="_ &quot;$ &quot;* #,##0_ ;_ &quot;$ &quot;* \-#,##0_ ;_ &quot;$ &quot;* \-_ ;_ @_ "/>
    <numFmt numFmtId="189" formatCode="\$#,##0;&quot;($&quot;#,##0\)"/>
    <numFmt numFmtId="190" formatCode="#,##0.0000000000_);[RED]\(#,##0.0000000000\)"/>
    <numFmt numFmtId="191" formatCode="0.000"/>
    <numFmt numFmtId="192" formatCode="_ * #,##0_ ;_ * \-#,##0_ ;_ * \-_ ;_ @_ "/>
    <numFmt numFmtId="193" formatCode="_(* #,##0.0_);_(* \(#,##0.0\);_(* \-?_);_(@_)"/>
    <numFmt numFmtId="194" formatCode="_(* #,##0.00_);_(* \(#,##0.00\);_(* \-??_);_(@_)"/>
    <numFmt numFmtId="195" formatCode="#,##0.00"/>
    <numFmt numFmtId="196" formatCode="#,##0.00000000_);[RED]\(#,##0.00000000\)"/>
    <numFmt numFmtId="197" formatCode="0_);[RED]\(0\)"/>
    <numFmt numFmtId="198" formatCode="0E+00"/>
    <numFmt numFmtId="199" formatCode="_ * #,##0.00_ ;_ * \-#,##0.00_ ;_ * \-??_ ;_ @_ "/>
    <numFmt numFmtId="200" formatCode="0.000000%;\-0.000000%;&quot; -&quot;_%;@_%"/>
    <numFmt numFmtId="201" formatCode="_(\$* #,##0_);_(\$* \(#,##0\);_(\$* \-_);_(@_)"/>
    <numFmt numFmtId="202" formatCode="mmm\-dd"/>
    <numFmt numFmtId="203" formatCode="_(* #,##0.0000000000_);_(* \(#,##0.0000000000\);_(* \-_);_(@_)"/>
    <numFmt numFmtId="204" formatCode="0.00000000000000000%"/>
    <numFmt numFmtId="205" formatCode="0.0000_)"/>
    <numFmt numFmtId="206" formatCode="#,##0.000_);\(#,##0.000\)"/>
    <numFmt numFmtId="207" formatCode="_(\$* #,##0.00000_);_(\$* \(#,##0.00000\);_(\$* \-??_);_(@_)"/>
    <numFmt numFmtId="208" formatCode="#,##0.000000_);[RED]\(#,##0.000000\)"/>
    <numFmt numFmtId="209" formatCode="#,##0;\(#,##0\)"/>
    <numFmt numFmtId="210" formatCode="\$#,##0.000000000_);&quot;($&quot;#,##0.000000000\)"/>
    <numFmt numFmtId="211" formatCode="[$-409]m/d/yyyy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0.000%"/>
    <numFmt numFmtId="244" formatCode="_(* #,##0_);_(* \(#,##0\);_(* \-??_);_(@_)"/>
    <numFmt numFmtId="245" formatCode="_(* #,##0.0_);_(* \(#,##0.0\);_(* \-??_);_(@_)"/>
    <numFmt numFmtId="246" formatCode="[$-409]mmm\-yy"/>
    <numFmt numFmtId="247" formatCode="0.0"/>
  </numFmts>
  <fonts count="1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u val="single"/>
      <sz val="10"/>
      <name val="Arial"/>
      <family val="2"/>
    </font>
    <font>
      <b val="true"/>
      <sz val="12"/>
      <name val="Times New Roman"/>
      <family val="1"/>
    </font>
    <font>
      <b val="true"/>
      <i val="true"/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u val="single"/>
      <sz val="10"/>
      <name val="Times New Roman"/>
      <family val="1"/>
    </font>
    <font>
      <b val="true"/>
      <sz val="11.75"/>
      <color rgb="FF000000"/>
      <name val="Arial"/>
      <family val="2"/>
    </font>
    <font>
      <sz val="10.25"/>
      <color rgb="FF000000"/>
      <name val="Arial"/>
      <family val="2"/>
    </font>
    <font>
      <b val="true"/>
      <sz val="10.25"/>
      <color rgb="FF000000"/>
      <name val="Arial"/>
      <family val="2"/>
    </font>
    <font>
      <b val="true"/>
      <sz val="14.5"/>
      <color rgb="FF000000"/>
      <name val="Arial"/>
      <family val="2"/>
    </font>
    <font>
      <sz val="12"/>
      <color rgb="FF000000"/>
      <name val="Arial"/>
      <family val="2"/>
    </font>
    <font>
      <b val="true"/>
      <sz val="12.75"/>
      <color rgb="FF000000"/>
      <name val="Arial"/>
      <family val="2"/>
    </font>
    <font>
      <sz val="14.75"/>
      <color rgb="FF000000"/>
      <name val="Arial"/>
      <family val="2"/>
    </font>
    <font>
      <b val="true"/>
      <sz val="11.5"/>
      <color rgb="FF000000"/>
      <name val="Arial"/>
      <family val="2"/>
    </font>
    <font>
      <sz val="9.5"/>
      <color rgb="FF000000"/>
      <name val="Arial"/>
      <family val="2"/>
    </font>
    <font>
      <b val="true"/>
      <sz val="9.75"/>
      <color rgb="FF000000"/>
      <name val="Arial"/>
      <family val="2"/>
    </font>
    <font>
      <sz val="9"/>
      <color rgb="FF000000"/>
      <name val="Arial"/>
      <family val="2"/>
    </font>
    <font>
      <b val="true"/>
      <sz val="10.75"/>
      <color rgb="FF000000"/>
      <name val="Arial"/>
      <family val="2"/>
    </font>
    <font>
      <sz val="9.25"/>
      <color rgb="FF000000"/>
      <name val="Arial"/>
      <family val="2"/>
    </font>
    <font>
      <b val="true"/>
      <sz val="9.25"/>
      <color rgb="FF000000"/>
      <name val="Arial"/>
      <family val="2"/>
    </font>
    <font>
      <b val="true"/>
      <sz val="10"/>
      <color rgb="FF000000"/>
      <name val="Arial"/>
      <family val="2"/>
    </font>
    <font>
      <sz val="8.75"/>
      <color rgb="FF000000"/>
      <name val="Arial"/>
      <family val="2"/>
    </font>
    <font>
      <b val="true"/>
      <sz val="8"/>
      <color rgb="FF0000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sz val="12"/>
      <name val="Times New Roman"/>
      <family val="1"/>
    </font>
    <font>
      <b val="true"/>
      <u val="single"/>
      <sz val="12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sz val="10"/>
      <color rgb="FF0000FF"/>
      <name val="Times New Roman"/>
      <family val="1"/>
    </font>
    <font>
      <sz val="10"/>
      <color rgb="FFFFFFFF"/>
      <name val="Times New Roman"/>
      <family val="1"/>
    </font>
    <font>
      <sz val="7"/>
      <name val="times new roman"/>
      <family val="1"/>
    </font>
    <font>
      <b val="true"/>
      <sz val="7"/>
      <name val="Times New Roman"/>
      <family val="1"/>
    </font>
    <font>
      <sz val="8"/>
      <color rgb="FF000000"/>
      <name val="Tahoma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i val="true"/>
      <sz val="10"/>
      <name val="Arial"/>
      <family val="2"/>
    </font>
    <font>
      <b val="true"/>
      <i val="true"/>
      <sz val="10"/>
      <name val="Arial"/>
      <family val="2"/>
    </font>
    <font>
      <i val="tru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b val="tru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0"/>
      <name val="Times New Roman"/>
      <family val="1"/>
    </font>
    <font>
      <sz val="18"/>
      <color rgb="FF000000"/>
      <name val="Times New Roman"/>
      <family val="0"/>
    </font>
    <font>
      <sz val="10"/>
      <color rgb="FF000000"/>
      <name val="Times New Roman"/>
      <family val="0"/>
    </font>
    <font>
      <sz val="8"/>
      <color rgb="FF00000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33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8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9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</cellStyleXfs>
  <cellXfs count="4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4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6" fontId="61" fillId="7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7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9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9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32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32" fillId="9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32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6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9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32" fillId="8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32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32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3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3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6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121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7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2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6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0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7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28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28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6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6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6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9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9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32" fillId="9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4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7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4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7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66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64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9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9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91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9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6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6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9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6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9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9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4" fontId="9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1" fontId="28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1" fontId="97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9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4" fontId="9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9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4" fontId="10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0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0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11" fontId="10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11" fontId="10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10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6" fontId="10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6" fontId="6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6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9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104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4" shrinkToFit="false"/>
      <protection locked="true" hidden="false"/>
    </xf>
    <xf numFmtId="244" fontId="9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4" shrinkToFit="false"/>
      <protection locked="true" hidden="false"/>
    </xf>
    <xf numFmtId="164" fontId="10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2" shrinkToFit="false"/>
      <protection locked="true" hidden="false"/>
    </xf>
    <xf numFmtId="194" fontId="10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244" fontId="9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9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9" fillId="4" borderId="0" xfId="0" applyFont="true" applyBorder="false" applyAlignment="true" applyProtection="false">
      <alignment horizontal="left" vertical="bottom" textRotation="0" wrapText="false" indent="4" shrinkToFit="false"/>
      <protection locked="true" hidden="false"/>
    </xf>
    <xf numFmtId="244" fontId="9" fillId="4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10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10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10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1" fontId="6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10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10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10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2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9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68" fillId="1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9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7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8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10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6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28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7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4" fontId="7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10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7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7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21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68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A" xfId="112"/>
    <cellStyle name="Comma [0]_A_dimon" xfId="113"/>
    <cellStyle name="Comma [0]_A_dimon_1" xfId="114"/>
    <cellStyle name="Comma [0]_ACTUAL" xfId="115"/>
    <cellStyle name="Comma [0]_ACTUAL NA -OBU" xfId="116"/>
    <cellStyle name="Comma [0]_Actual vs." xfId="117"/>
    <cellStyle name="Comma [0]_algasdefault" xfId="118"/>
    <cellStyle name="Comma [0]_Alternative1" xfId="119"/>
    <cellStyle name="Comma [0]_Alternative1_1" xfId="120"/>
    <cellStyle name="Comma [0]_App E" xfId="121"/>
    <cellStyle name="Comma [0]_Apr" xfId="122"/>
    <cellStyle name="Comma [0]_Arapahoe" xfId="123"/>
    <cellStyle name="Comma [0]_Assumptions" xfId="124"/>
    <cellStyle name="Comma [0]_Assumptions_dimon" xfId="125"/>
    <cellStyle name="Comma [0]_Assumptions_summary" xfId="126"/>
    <cellStyle name="Comma [0]_B" xfId="127"/>
    <cellStyle name="Comma [0]_bahiadefault" xfId="128"/>
    <cellStyle name="Comma [0]_Book3" xfId="129"/>
    <cellStyle name="Comma [0]_BOP" xfId="130"/>
    <cellStyle name="Comma [0]_BOPBAL1" xfId="131"/>
    <cellStyle name="Comma [0]_BOPCBU" xfId="132"/>
    <cellStyle name="Comma [0]_BOPCBU (2)" xfId="133"/>
    <cellStyle name="Comma [0]_BOPCBU96" xfId="134"/>
    <cellStyle name="Comma [0]_BSAPPE.XLS" xfId="135"/>
    <cellStyle name="Comma [0]_Calculations" xfId="136"/>
    <cellStyle name="Comma [0]_Calculations (2)" xfId="137"/>
    <cellStyle name="Comma [0]_Calculations II" xfId="138"/>
    <cellStyle name="Comma [0]_Calculations III" xfId="139"/>
    <cellStyle name="Comma [0]_Calculations_1" xfId="140"/>
    <cellStyle name="Comma [0]_CAPEX" xfId="141"/>
    <cellStyle name="Comma [0]_CAPEX94" xfId="142"/>
    <cellStyle name="Comma [0]_CapInt" xfId="143"/>
    <cellStyle name="Comma [0]_Cashflow" xfId="144"/>
    <cellStyle name="Comma [0]_CBU BOX CHART V PLAN" xfId="145"/>
    <cellStyle name="Comma [0]_CCA" xfId="146"/>
    <cellStyle name="Comma [0]_CCOCPX" xfId="147"/>
    <cellStyle name="Comma [0]_CFMODEL" xfId="148"/>
    <cellStyle name="Comma [0]_CFTEST49" xfId="149"/>
    <cellStyle name="Comma [0]_CHANGES.XLS" xfId="150"/>
    <cellStyle name="Comma [0]_Charts" xfId="151"/>
    <cellStyle name="Comma [0]_Comm File" xfId="152"/>
    <cellStyle name="Comma [0]_coperdefault" xfId="153"/>
    <cellStyle name="Comma [0]_Corp method" xfId="154"/>
    <cellStyle name="Comma [0]_CTCUR" xfId="155"/>
    <cellStyle name="Comma [0]_CUMPLTCH" xfId="156"/>
    <cellStyle name="Comma [0]_Curve_Economics" xfId="157"/>
    <cellStyle name="Comma [0]_DEFAULT" xfId="158"/>
    <cellStyle name="Comma [0]_DeskCurves" xfId="159"/>
    <cellStyle name="Comma [0]_dimon" xfId="160"/>
    <cellStyle name="Comma [0]_Dowell C1b" xfId="161"/>
    <cellStyle name="Comma [0]_Dowell-C1a" xfId="162"/>
    <cellStyle name="Comma [0]_E&amp;ONW1" xfId="163"/>
    <cellStyle name="Comma [0]_E&amp;ONW2" xfId="164"/>
    <cellStyle name="Comma [0]_E&amp;OOCPX" xfId="165"/>
    <cellStyle name="Comma [0]_emserdefault" xfId="166"/>
    <cellStyle name="Comma [0]_EVER1" xfId="167"/>
    <cellStyle name="Comma [0]_F&amp;COCPX" xfId="168"/>
    <cellStyle name="Comma [0]_FEBRUARY" xfId="169"/>
    <cellStyle name="Comma [0]_FF" xfId="170"/>
    <cellStyle name="Comma [0]_FP 20 A (1)" xfId="171"/>
    <cellStyle name="Comma [0]_FP 20 A (2)" xfId="172"/>
    <cellStyle name="Comma [0]_FP-20 (App. E)" xfId="173"/>
    <cellStyle name="Comma [0]_FP-20 (App.A) " xfId="174"/>
    <cellStyle name="Comma [0]_FP-20 (App.D)" xfId="175"/>
    <cellStyle name="Comma [0]_FP-20(App.B)" xfId="176"/>
    <cellStyle name="Comma [0]_FP-20(C1) (a)" xfId="177"/>
    <cellStyle name="Comma [0]_FP-20(C1) (a) (2)" xfId="178"/>
    <cellStyle name="Comma [0]_FP-20(C1) (b)" xfId="179"/>
    <cellStyle name="Comma [0]_FP-20(C1) (b) " xfId="180"/>
    <cellStyle name="Comma [0]_FP-20(C1) (b) (2)" xfId="181"/>
    <cellStyle name="Comma [0]_GASDATA1" xfId="182"/>
    <cellStyle name="Comma [0]_GASDATA1 (2)" xfId="183"/>
    <cellStyle name="Comma [0]_GCM" xfId="184"/>
    <cellStyle name="Comma [0]_GenAssum" xfId="185"/>
    <cellStyle name="Comma [0]_GenMod" xfId="186"/>
    <cellStyle name="Comma [0]_GP C1a" xfId="187"/>
    <cellStyle name="Comma [0]_GP C1b" xfId="188"/>
    <cellStyle name="Comma [0]_GP_EI_3" xfId="189"/>
    <cellStyle name="Comma [0]_GQ C1A" xfId="190"/>
    <cellStyle name="Comma [0]_GQ C1B" xfId="191"/>
    <cellStyle name="Comma [0]_H" xfId="192"/>
    <cellStyle name="Comma [0]_Inputs" xfId="193"/>
    <cellStyle name="Comma [0]_Int. Data Table" xfId="194"/>
    <cellStyle name="Comma [0]_IPM C1b" xfId="195"/>
    <cellStyle name="Comma [0]_IPMC1a" xfId="196"/>
    <cellStyle name="Comma [0]_IPP" xfId="197"/>
    <cellStyle name="Comma [0]_IS-Hold" xfId="198"/>
    <cellStyle name="Comma [0]_ITOCPX" xfId="199"/>
    <cellStyle name="Comma [0]_jancf" xfId="200"/>
    <cellStyle name="Comma [0]_JUNMTH55" xfId="201"/>
    <cellStyle name="Comma [0]_JUNMTH57" xfId="202"/>
    <cellStyle name="Comma [0]_JUNYTD55" xfId="203"/>
    <cellStyle name="Comma [0]_JUNYTD57" xfId="204"/>
    <cellStyle name="Comma [0]_laroux" xfId="205"/>
    <cellStyle name="Comma [0]_laroux_1" xfId="206"/>
    <cellStyle name="Comma [0]_laroux_1995" xfId="207"/>
    <cellStyle name="Comma [0]_laroux_1_dimon" xfId="208"/>
    <cellStyle name="Comma [0]_laroux_1_dimon_1" xfId="209"/>
    <cellStyle name="Comma [0]_laroux_1_laroux" xfId="210"/>
    <cellStyle name="Comma [0]_laroux_1_pldt" xfId="211"/>
    <cellStyle name="Comma [0]_laroux_1_PLDT_dimon" xfId="212"/>
    <cellStyle name="Comma [0]_laroux_1_VERA" xfId="213"/>
    <cellStyle name="Comma [0]_laroux_1_VIRUS-EDY" xfId="214"/>
    <cellStyle name="Comma [0]_laroux_2" xfId="215"/>
    <cellStyle name="Comma [0]_laroux_2_dimon" xfId="216"/>
    <cellStyle name="Comma [0]_laroux_2_dimon_1" xfId="217"/>
    <cellStyle name="Comma [0]_laroux_2_dimon_2" xfId="218"/>
    <cellStyle name="Comma [0]_laroux_2_laroux" xfId="219"/>
    <cellStyle name="Comma [0]_laroux_2_laroux_dimon" xfId="220"/>
    <cellStyle name="Comma [0]_laroux_2_pldt" xfId="221"/>
    <cellStyle name="Comma [0]_laroux_2_VERA" xfId="222"/>
    <cellStyle name="Comma [0]_laroux_3" xfId="223"/>
    <cellStyle name="Comma [0]_laroux_3_dimon" xfId="224"/>
    <cellStyle name="Comma [0]_laroux_dimon" xfId="225"/>
    <cellStyle name="Comma [0]_laroux_dimon_1" xfId="226"/>
    <cellStyle name="Comma [0]_laroux_laroux" xfId="227"/>
    <cellStyle name="Comma [0]_laroux_laroux_1" xfId="228"/>
    <cellStyle name="Comma [0]_laroux_laroux_dimon" xfId="229"/>
    <cellStyle name="Comma [0]_laroux_MATERAL2" xfId="230"/>
    <cellStyle name="Comma [0]_laroux_MATERAL2_dimon" xfId="231"/>
    <cellStyle name="Comma [0]_laroux_MATERAL2_laroux" xfId="232"/>
    <cellStyle name="Comma [0]_laroux_MATERAL2_laroux_dimon" xfId="233"/>
    <cellStyle name="Comma [0]_laroux_MATERAL2_pldt" xfId="234"/>
    <cellStyle name="Comma [0]_laroux_MATERAL2_VERA" xfId="235"/>
    <cellStyle name="Comma [0]_laroux_MATERAL2_VIRUS-EDY" xfId="236"/>
    <cellStyle name="Comma [0]_laroux_mud plant bolted" xfId="237"/>
    <cellStyle name="Comma [0]_laroux_mud plant bolted_dimon" xfId="238"/>
    <cellStyle name="Comma [0]_laroux_mud plant bolted_dimon_1" xfId="239"/>
    <cellStyle name="Comma [0]_laroux_pldt" xfId="240"/>
    <cellStyle name="Comma [0]_laroux_VERA" xfId="241"/>
    <cellStyle name="Comma [0]_laroux_VERA_1" xfId="242"/>
    <cellStyle name="Comma [0]_laroux_VIRUS-EDY" xfId="243"/>
    <cellStyle name="Comma [0]_MATERAL2" xfId="244"/>
    <cellStyle name="Comma [0]_MATERAL2_dimon" xfId="245"/>
    <cellStyle name="Comma [0]_MATERAL2_dimon_1" xfId="246"/>
    <cellStyle name="Comma [0]_MKGOCPX" xfId="247"/>
    <cellStyle name="Comma [0]_MOBCPX" xfId="248"/>
    <cellStyle name="Comma [0]_Module1" xfId="249"/>
    <cellStyle name="Comma [0]_mud plant bolted" xfId="250"/>
    <cellStyle name="Comma [0]_mud plant bolted_dimon" xfId="251"/>
    <cellStyle name="Comma [0]_mud plant bolted_laroux" xfId="252"/>
    <cellStyle name="Comma [0]_mud plant bolted_laroux_dimon" xfId="253"/>
    <cellStyle name="Comma [0]_mud plant bolted_pldt" xfId="254"/>
    <cellStyle name="Comma [0]_mud plant bolted_VERA" xfId="255"/>
    <cellStyle name="Comma [0]_mud plant bolted_VIRUS-EDY" xfId="256"/>
    <cellStyle name="Comma [0]_NA WITHOUT GOV'T &amp; PNX" xfId="257"/>
    <cellStyle name="Comma [0]_NAOBU10" xfId="258"/>
    <cellStyle name="Comma [0]_NAT ACCT" xfId="259"/>
    <cellStyle name="Comma [0]_NSACTUAL.XLS" xfId="260"/>
    <cellStyle name="Comma [0]_NX00" xfId="261"/>
    <cellStyle name="Comma [0]_Odner" xfId="262"/>
    <cellStyle name="Comma [0]_Odner (2)" xfId="263"/>
    <cellStyle name="Comma [0]_Odner (3)" xfId="264"/>
    <cellStyle name="Comma [0]_OFFDATA1" xfId="265"/>
    <cellStyle name="Comma [0]_OFFDATA1 (2)" xfId="266"/>
    <cellStyle name="Comma [0]_Operations" xfId="267"/>
    <cellStyle name="Comma [0]_opsmacro" xfId="268"/>
    <cellStyle name="Comma [0]_OSMOCPX" xfId="269"/>
    <cellStyle name="Comma [0]_Other Months" xfId="270"/>
    <cellStyle name="Comma [0]_Outlook" xfId="271"/>
    <cellStyle name="Comma [0]_pbdefault" xfId="272"/>
    <cellStyle name="Comma [0]_percentages" xfId="273"/>
    <cellStyle name="Comma [0]_PERSONAL" xfId="274"/>
    <cellStyle name="Comma [0]_PGMKOCPX" xfId="275"/>
    <cellStyle name="Comma [0]_PGNW1" xfId="276"/>
    <cellStyle name="Comma [0]_PGNW2" xfId="277"/>
    <cellStyle name="Comma [0]_PGNWOCPX" xfId="278"/>
    <cellStyle name="Comma [0]_Pink" xfId="279"/>
    <cellStyle name="Comma [0]_PKDATA1" xfId="280"/>
    <cellStyle name="Comma [0]_PKDATA1 (2)" xfId="281"/>
    <cellStyle name="Comma [0]_Plan" xfId="282"/>
    <cellStyle name="Comma [0]_PLANT" xfId="283"/>
    <cellStyle name="Comma [0]_PLDT" xfId="284"/>
    <cellStyle name="Comma [0]_pldt_1" xfId="285"/>
    <cellStyle name="Comma [0]_PLDT_1_dimon" xfId="286"/>
    <cellStyle name="Comma [0]_pldt_Calculations" xfId="287"/>
    <cellStyle name="Comma [0]_PLDT_dimon" xfId="288"/>
    <cellStyle name="Comma [0]_priccurv" xfId="289"/>
    <cellStyle name="Comma [0]_PriceCurve" xfId="290"/>
    <cellStyle name="Comma [0]_PriceCurve_1" xfId="291"/>
    <cellStyle name="Comma [0]_PROCDS&amp;G" xfId="292"/>
    <cellStyle name="Comma [0]_PROFILE4" xfId="293"/>
    <cellStyle name="Comma [0]_Projects" xfId="294"/>
    <cellStyle name="Comma [0]_Quarter End Months" xfId="295"/>
    <cellStyle name="Comma [0]_r1" xfId="296"/>
    <cellStyle name="Comma [0]_RFI" xfId="297"/>
    <cellStyle name="Comma [0]_RFI_1" xfId="298"/>
    <cellStyle name="Comma [0]_Sales Order" xfId="299"/>
    <cellStyle name="Comma [0]_SATOCPX" xfId="300"/>
    <cellStyle name="Comma [0]_ScreeningModel" xfId="301"/>
    <cellStyle name="Comma [0]_SELECT" xfId="302"/>
    <cellStyle name="Comma [0]_SHEET" xfId="303"/>
    <cellStyle name="Comma [0]_Sheet1" xfId="304"/>
    <cellStyle name="Comma [0]_Sheet1_dimon" xfId="305"/>
    <cellStyle name="Comma [0]_SHENREPT" xfId="306"/>
    <cellStyle name="Comma [0]_Snr. CO" xfId="307"/>
    <cellStyle name="Comma [0]_sprint contr" xfId="308"/>
    <cellStyle name="Comma [0]_Subcont File" xfId="309"/>
    <cellStyle name="Comma [0]_SUMMARY" xfId="310"/>
    <cellStyle name="Comma [0]_Summary Info" xfId="311"/>
    <cellStyle name="Comma [0]_SUMPAGE" xfId="312"/>
    <cellStyle name="Comma [0]_Template" xfId="313"/>
    <cellStyle name="Comma [0]_TMSNW1" xfId="314"/>
    <cellStyle name="Comma [0]_TMSNW2" xfId="315"/>
    <cellStyle name="Comma [0]_TMSOCPX" xfId="316"/>
    <cellStyle name="Comma [0]_TOTAL MTH" xfId="317"/>
    <cellStyle name="Comma [0]_TOTAL YTD" xfId="318"/>
    <cellStyle name="Comma [0]_TRANSDSC.XLS" xfId="319"/>
    <cellStyle name="Comma [0]_TRANSFXA.XLS" xfId="320"/>
    <cellStyle name="Comma [0]_TRANSFXA.XLS_1" xfId="321"/>
    <cellStyle name="Comma [0]_TRANSIME.XLS" xfId="322"/>
    <cellStyle name="Comma [0]_TRANSIME.XLS_TRANSDSC.XLS" xfId="323"/>
    <cellStyle name="Comma [0]_TRANSIME.XLS_TRANSFXA.XLS" xfId="324"/>
    <cellStyle name="Comma [0]_VIRUS-EDY" xfId="325"/>
    <cellStyle name="Comma [0]_White" xfId="326"/>
    <cellStyle name="Comma [0]_WO Var. &amp; Tot. Exp." xfId="327"/>
    <cellStyle name="Comma [0]_WSP" xfId="328"/>
    <cellStyle name="Comma [0]_yrcao" xfId="329"/>
    <cellStyle name="Comma [0]_YREND55" xfId="330"/>
    <cellStyle name="Comma [0]_YREND57" xfId="331"/>
    <cellStyle name="Comma [0]_YTDCUR" xfId="332"/>
    <cellStyle name="Comma_12matrix" xfId="333"/>
    <cellStyle name="Comma_1995" xfId="334"/>
    <cellStyle name="Comma_A" xfId="335"/>
    <cellStyle name="Comma_A_dimon" xfId="336"/>
    <cellStyle name="Comma_A_dimon_1" xfId="337"/>
    <cellStyle name="Comma_ACTUAL" xfId="338"/>
    <cellStyle name="Comma_ACTUAL NA -OBU" xfId="339"/>
    <cellStyle name="Comma_Actual vs." xfId="340"/>
    <cellStyle name="Comma_algasdefault" xfId="341"/>
    <cellStyle name="Comma_algasdefault_1" xfId="342"/>
    <cellStyle name="Comma_Alternative1" xfId="343"/>
    <cellStyle name="Comma_Alternative1_1" xfId="344"/>
    <cellStyle name="Comma_App E" xfId="345"/>
    <cellStyle name="Comma_Apr" xfId="346"/>
    <cellStyle name="Comma_Arapahoe" xfId="347"/>
    <cellStyle name="Comma_Assumptions" xfId="348"/>
    <cellStyle name="Comma_Assumptions_dimon" xfId="349"/>
    <cellStyle name="Comma_Assumptions_summary" xfId="350"/>
    <cellStyle name="Comma_B" xfId="351"/>
    <cellStyle name="Comma_bahiadefault" xfId="352"/>
    <cellStyle name="Comma_bahiadefault_1" xfId="353"/>
    <cellStyle name="Comma_Book3" xfId="354"/>
    <cellStyle name="Comma_BOP" xfId="355"/>
    <cellStyle name="Comma_BOPBAL1" xfId="356"/>
    <cellStyle name="Comma_BOPCBU" xfId="357"/>
    <cellStyle name="Comma_BOPCBU (2)" xfId="358"/>
    <cellStyle name="Comma_BOPCBU96" xfId="359"/>
    <cellStyle name="Comma_BSAPPE.XLS" xfId="360"/>
    <cellStyle name="Comma_C-Cap intensity" xfId="361"/>
    <cellStyle name="Comma_C-Capex%rev" xfId="362"/>
    <cellStyle name="Comma_C-Line per Staff" xfId="363"/>
    <cellStyle name="Comma_C-lines distribution" xfId="364"/>
    <cellStyle name="Comma_C-Orig PLDT lines" xfId="365"/>
    <cellStyle name="Comma_C-Ret on Rev" xfId="366"/>
    <cellStyle name="Comma_C-ROACE" xfId="367"/>
    <cellStyle name="Comma_Calculations" xfId="368"/>
    <cellStyle name="Comma_Calculations (2)" xfId="369"/>
    <cellStyle name="Comma_Calculations II" xfId="370"/>
    <cellStyle name="Comma_Calculations III" xfId="371"/>
    <cellStyle name="Comma_Calculations_1" xfId="372"/>
    <cellStyle name="Comma_Capex" xfId="373"/>
    <cellStyle name="Comma_Capex per line" xfId="374"/>
    <cellStyle name="Comma_Capex%rev" xfId="375"/>
    <cellStyle name="Comma_CAPEX94" xfId="376"/>
    <cellStyle name="Comma_CAPEX_dimon" xfId="377"/>
    <cellStyle name="Comma_CapInt" xfId="378"/>
    <cellStyle name="Comma_Cashflow" xfId="379"/>
    <cellStyle name="Comma_CBU BOX CHART V PLAN" xfId="380"/>
    <cellStyle name="Comma_CCA" xfId="381"/>
    <cellStyle name="Comma_CCOCPX" xfId="382"/>
    <cellStyle name="Comma_CFMODEL" xfId="383"/>
    <cellStyle name="Comma_CFMODEL_summary" xfId="384"/>
    <cellStyle name="Comma_CFtest3" xfId="385"/>
    <cellStyle name="Comma_CFTEST49" xfId="386"/>
    <cellStyle name="Comma_CHANGES.XLS" xfId="387"/>
    <cellStyle name="Comma_Charts" xfId="388"/>
    <cellStyle name="Comma_Cht-Capex per line" xfId="389"/>
    <cellStyle name="Comma_Cht-Cum Real Opr Cf" xfId="390"/>
    <cellStyle name="Comma_Cht-Dep%Rev" xfId="391"/>
    <cellStyle name="Comma_Cht-Real Opr Cf" xfId="392"/>
    <cellStyle name="Comma_Cht-Rev dist" xfId="393"/>
    <cellStyle name="Comma_Cht-Rev p line" xfId="394"/>
    <cellStyle name="Comma_Cht-Rev per Staff" xfId="395"/>
    <cellStyle name="Comma_Cht-Staff cost%revenue" xfId="396"/>
    <cellStyle name="Comma_Comm File" xfId="397"/>
    <cellStyle name="Comma_coperdefault" xfId="398"/>
    <cellStyle name="Comma_coperdefault_1" xfId="399"/>
    <cellStyle name="Comma_Corp method" xfId="400"/>
    <cellStyle name="Comma_CROCF" xfId="401"/>
    <cellStyle name="Comma_CTCUR" xfId="402"/>
    <cellStyle name="Comma_Cum Real Opr Cf" xfId="403"/>
    <cellStyle name="Comma_CUMPLTCH" xfId="404"/>
    <cellStyle name="Comma_Curve_Economics" xfId="405"/>
    <cellStyle name="Comma_DEFAULT" xfId="406"/>
    <cellStyle name="Comma_Demand Fcst." xfId="407"/>
    <cellStyle name="Comma_Dep%Rev" xfId="408"/>
    <cellStyle name="Comma_DeskCurves" xfId="409"/>
    <cellStyle name="Comma_dimon" xfId="410"/>
    <cellStyle name="Comma_dimon_1" xfId="411"/>
    <cellStyle name="Comma_Dowell C1b" xfId="412"/>
    <cellStyle name="Comma_Dowell-C1a" xfId="413"/>
    <cellStyle name="Comma_E&amp;ONW1" xfId="414"/>
    <cellStyle name="Comma_E&amp;ONW2" xfId="415"/>
    <cellStyle name="Comma_E&amp;OOCPX" xfId="416"/>
    <cellStyle name="Comma_emserdefault" xfId="417"/>
    <cellStyle name="Comma_emserdefault_1" xfId="418"/>
    <cellStyle name="Comma_EPS" xfId="419"/>
    <cellStyle name="Comma_EVER1" xfId="420"/>
    <cellStyle name="Comma_F&amp;COCPX" xfId="421"/>
    <cellStyle name="Comma_FEBRUARY" xfId="422"/>
    <cellStyle name="Comma_FF" xfId="423"/>
    <cellStyle name="Comma_FP 20 A (1)" xfId="424"/>
    <cellStyle name="Comma_FP 20 A (2)" xfId="425"/>
    <cellStyle name="Comma_FP-20 (App. E)" xfId="426"/>
    <cellStyle name="Comma_FP-20 (App.A) " xfId="427"/>
    <cellStyle name="Comma_FP-20 (App.D)" xfId="428"/>
    <cellStyle name="Comma_FP-20(App.B)" xfId="429"/>
    <cellStyle name="Comma_FP-20(C1) (a)" xfId="430"/>
    <cellStyle name="Comma_FP-20(C1) (a) (2)" xfId="431"/>
    <cellStyle name="Comma_FP-20(C1) (b)" xfId="432"/>
    <cellStyle name="Comma_FP-20(C1) (b) " xfId="433"/>
    <cellStyle name="Comma_FP-20(C1) (b) (2)" xfId="434"/>
    <cellStyle name="Comma_GASDATA1" xfId="435"/>
    <cellStyle name="Comma_GASDATA1 (2)" xfId="436"/>
    <cellStyle name="Comma_GASDATA1_1" xfId="437"/>
    <cellStyle name="Comma_GCM" xfId="438"/>
    <cellStyle name="Comma_GenAssum" xfId="439"/>
    <cellStyle name="Comma_GenMod" xfId="440"/>
    <cellStyle name="Comma_GP C1a" xfId="441"/>
    <cellStyle name="Comma_GP C1b" xfId="442"/>
    <cellStyle name="Comma_GP_EI_3" xfId="443"/>
    <cellStyle name="Comma_GQ C1A" xfId="444"/>
    <cellStyle name="Comma_GQ C1B" xfId="445"/>
    <cellStyle name="Comma_H" xfId="446"/>
    <cellStyle name="Comma_Inputs" xfId="447"/>
    <cellStyle name="Comma_Int. Data Table" xfId="448"/>
    <cellStyle name="Comma_IPM C1b" xfId="449"/>
    <cellStyle name="Comma_IPMC1a" xfId="450"/>
    <cellStyle name="Comma_IPP" xfId="451"/>
    <cellStyle name="Comma_IRR" xfId="452"/>
    <cellStyle name="Comma_IS-Hold" xfId="453"/>
    <cellStyle name="Comma_ITOCPX" xfId="454"/>
    <cellStyle name="Comma_jancf" xfId="455"/>
    <cellStyle name="Comma_JUNMTH55" xfId="456"/>
    <cellStyle name="Comma_JUNMTH57" xfId="457"/>
    <cellStyle name="Comma_JUNYTD55" xfId="458"/>
    <cellStyle name="Comma_JUNYTD57" xfId="459"/>
    <cellStyle name="Comma_laroux" xfId="460"/>
    <cellStyle name="Comma_laroux_1" xfId="461"/>
    <cellStyle name="Comma_laroux_1995" xfId="462"/>
    <cellStyle name="Comma_laroux_1_dimon" xfId="463"/>
    <cellStyle name="Comma_laroux_1_dimon_1" xfId="464"/>
    <cellStyle name="Comma_laroux_1_laroux" xfId="465"/>
    <cellStyle name="Comma_laroux_1_pldt" xfId="466"/>
    <cellStyle name="Comma_laroux_1_pldt_1" xfId="467"/>
    <cellStyle name="Comma_laroux_1_PLDT_dimon" xfId="468"/>
    <cellStyle name="Comma_laroux_1_VERA" xfId="469"/>
    <cellStyle name="Comma_laroux_1_VERA_1" xfId="470"/>
    <cellStyle name="Comma_laroux_1_VIRUS-EDY" xfId="471"/>
    <cellStyle name="Comma_laroux_2" xfId="472"/>
    <cellStyle name="Comma_laroux_2_dimon" xfId="473"/>
    <cellStyle name="Comma_laroux_2_dimon_1" xfId="474"/>
    <cellStyle name="Comma_laroux_2_dimon_2" xfId="475"/>
    <cellStyle name="Comma_laroux_2_laroux" xfId="476"/>
    <cellStyle name="Comma_laroux_2_laroux_dimon" xfId="477"/>
    <cellStyle name="Comma_laroux_2_pldt" xfId="478"/>
    <cellStyle name="Comma_laroux_2_pldt_1" xfId="479"/>
    <cellStyle name="Comma_laroux_2_PLDT_dimon" xfId="480"/>
    <cellStyle name="Comma_laroux_2_VERA" xfId="481"/>
    <cellStyle name="Comma_laroux_2_VERA_1" xfId="482"/>
    <cellStyle name="Comma_laroux_3" xfId="483"/>
    <cellStyle name="Comma_laroux_3_dimon" xfId="484"/>
    <cellStyle name="Comma_laroux_3_dimon_1" xfId="485"/>
    <cellStyle name="Comma_laroux_3_dimon_2" xfId="486"/>
    <cellStyle name="Comma_laroux_dimon" xfId="487"/>
    <cellStyle name="Comma_laroux_dimon_1" xfId="488"/>
    <cellStyle name="Comma_laroux_laroux" xfId="489"/>
    <cellStyle name="Comma_laroux_laroux_1" xfId="490"/>
    <cellStyle name="Comma_laroux_laroux_dimon" xfId="491"/>
    <cellStyle name="Comma_laroux_pldt" xfId="492"/>
    <cellStyle name="Comma_laroux_pldt_1" xfId="493"/>
    <cellStyle name="Comma_laroux_VERA" xfId="494"/>
    <cellStyle name="Comma_laroux_VERA_1" xfId="495"/>
    <cellStyle name="Comma_laroux_VIRUS-EDY" xfId="496"/>
    <cellStyle name="Comma_Line Inst." xfId="497"/>
    <cellStyle name="Comma_MATERAL2" xfId="498"/>
    <cellStyle name="Comma_MATERAL2_dimon" xfId="499"/>
    <cellStyle name="Comma_MATERAL2_dimon_1" xfId="500"/>
    <cellStyle name="Comma_MKGOCPX" xfId="501"/>
    <cellStyle name="Comma_Mkt Shr" xfId="502"/>
    <cellStyle name="Comma_MOBCPX" xfId="503"/>
    <cellStyle name="Comma_Module1" xfId="504"/>
    <cellStyle name="Comma_mud plant bolted" xfId="505"/>
    <cellStyle name="Comma_NA WITHOUT GOV'T &amp; PNX" xfId="506"/>
    <cellStyle name="Comma_NAOBU10" xfId="507"/>
    <cellStyle name="Comma_NAT ACCT" xfId="508"/>
    <cellStyle name="Comma_NCR-C&amp;W Val" xfId="509"/>
    <cellStyle name="Comma_NCR-Cap intensity" xfId="510"/>
    <cellStyle name="Comma_NCR-Line per Staff" xfId="511"/>
    <cellStyle name="Comma_NCR-Rev dist" xfId="512"/>
    <cellStyle name="Comma_NSACTUAL.XLS" xfId="513"/>
    <cellStyle name="Comma_NX00" xfId="514"/>
    <cellStyle name="Comma_Odner" xfId="515"/>
    <cellStyle name="Comma_Odner (2)" xfId="516"/>
    <cellStyle name="Comma_Odner (3)" xfId="517"/>
    <cellStyle name="Comma_OFFDATA1" xfId="518"/>
    <cellStyle name="Comma_OFFDATA1 (2)" xfId="519"/>
    <cellStyle name="Comma_OFFDATA1_1" xfId="520"/>
    <cellStyle name="Comma_Op Cost Break" xfId="521"/>
    <cellStyle name="Comma_Operations" xfId="522"/>
    <cellStyle name="Comma_opsmacro" xfId="523"/>
    <cellStyle name="Comma_OSMOCPX" xfId="524"/>
    <cellStyle name="Comma_Other Months" xfId="525"/>
    <cellStyle name="Comma_Outlook" xfId="526"/>
    <cellStyle name="Comma_pbdefault" xfId="527"/>
    <cellStyle name="Comma_pbdefault_1" xfId="528"/>
    <cellStyle name="Comma_percentages" xfId="529"/>
    <cellStyle name="Comma_PERSONAL" xfId="530"/>
    <cellStyle name="Comma_PGMKOCPX" xfId="531"/>
    <cellStyle name="Comma_PGNW1" xfId="532"/>
    <cellStyle name="Comma_PGNW2" xfId="533"/>
    <cellStyle name="Comma_PGNWOCPX" xfId="534"/>
    <cellStyle name="Comma_Pink" xfId="535"/>
    <cellStyle name="Comma_PKDATA1" xfId="536"/>
    <cellStyle name="Comma_PKDATA1 (2)" xfId="537"/>
    <cellStyle name="Comma_PKDATA1_1" xfId="538"/>
    <cellStyle name="Comma_Plan" xfId="539"/>
    <cellStyle name="Comma_PLANT" xfId="540"/>
    <cellStyle name="Comma_PLDT" xfId="541"/>
    <cellStyle name="Comma_pldt_1" xfId="542"/>
    <cellStyle name="Comma_PLDT_1_dimon" xfId="543"/>
    <cellStyle name="Comma_pldt_2" xfId="544"/>
    <cellStyle name="Comma_pldt_Calculations" xfId="545"/>
    <cellStyle name="Comma_PLDT_dimon" xfId="546"/>
    <cellStyle name="Comma_priccurv" xfId="547"/>
    <cellStyle name="Comma_PriceCurve" xfId="548"/>
    <cellStyle name="Comma_PriceCurve_1" xfId="549"/>
    <cellStyle name="Comma_PROCDS&amp;G" xfId="550"/>
    <cellStyle name="Comma_PROFILE4" xfId="551"/>
    <cellStyle name="Comma_Projects" xfId="552"/>
    <cellStyle name="Comma_Quarter End Months" xfId="553"/>
    <cellStyle name="Comma_r1" xfId="554"/>
    <cellStyle name="Comma_Real Opr Cf" xfId="555"/>
    <cellStyle name="Comma_Real Rev per Staff (1)" xfId="556"/>
    <cellStyle name="Comma_Real Rev per Staff (2)" xfId="557"/>
    <cellStyle name="Comma_Region 2-C&amp;W" xfId="558"/>
    <cellStyle name="Comma_Return on Rev" xfId="559"/>
    <cellStyle name="Comma_Rev p line" xfId="560"/>
    <cellStyle name="Comma_RFI" xfId="561"/>
    <cellStyle name="Comma_RFI_1" xfId="562"/>
    <cellStyle name="Comma_ROACE" xfId="563"/>
    <cellStyle name="Comma_ROCF (Tot)" xfId="564"/>
    <cellStyle name="Comma_Sales Order" xfId="565"/>
    <cellStyle name="Comma_Salton Sea 4" xfId="566"/>
    <cellStyle name="Comma_SATOCPX" xfId="567"/>
    <cellStyle name="Comma_ScreeningModel" xfId="568"/>
    <cellStyle name="Comma_SELECT" xfId="569"/>
    <cellStyle name="Comma_SHEET" xfId="570"/>
    <cellStyle name="Comma_Sheet1" xfId="571"/>
    <cellStyle name="Comma_Sheet1_dimon" xfId="572"/>
    <cellStyle name="Comma_SHENREPT" xfId="573"/>
    <cellStyle name="Comma_Snr. CO" xfId="574"/>
    <cellStyle name="Comma_SPC99-03" xfId="575"/>
    <cellStyle name="Comma_sprint contr" xfId="576"/>
    <cellStyle name="Comma_Staff cost%rev" xfId="577"/>
    <cellStyle name="Comma_Subcont File" xfId="578"/>
    <cellStyle name="Comma_SUMMARY" xfId="579"/>
    <cellStyle name="Comma_Summary Info" xfId="580"/>
    <cellStyle name="Comma_SUMPAGE" xfId="581"/>
    <cellStyle name="Comma_Template" xfId="582"/>
    <cellStyle name="Comma_TESTDATA" xfId="583"/>
    <cellStyle name="Comma_TMSNW1" xfId="584"/>
    <cellStyle name="Comma_TMSNW2" xfId="585"/>
    <cellStyle name="Comma_TMSOCPX" xfId="586"/>
    <cellStyle name="Comma_TOTAL MTH" xfId="587"/>
    <cellStyle name="Comma_TOTAL YTD" xfId="588"/>
    <cellStyle name="Comma_Total-Rev dist." xfId="589"/>
    <cellStyle name="Comma_TRANSDSC.XLS" xfId="590"/>
    <cellStyle name="Comma_TRANSFXA.XLS" xfId="591"/>
    <cellStyle name="Comma_TRANSFXA.XLS_1" xfId="592"/>
    <cellStyle name="Comma_TRANSIME.XLS" xfId="593"/>
    <cellStyle name="Comma_TRANSIME.XLS_TRANSDSC.XLS" xfId="594"/>
    <cellStyle name="Comma_TRANSIME.XLS_TRANSFXA.XLS" xfId="595"/>
    <cellStyle name="Comma_VIRUS-EDY" xfId="596"/>
    <cellStyle name="Comma_White" xfId="597"/>
    <cellStyle name="Comma_WO Var. &amp; Tot. Exp." xfId="598"/>
    <cellStyle name="Comma_WSP" xfId="599"/>
    <cellStyle name="Comma_yrcao" xfId="600"/>
    <cellStyle name="Comma_YREND55" xfId="601"/>
    <cellStyle name="Comma_YREND57" xfId="602"/>
    <cellStyle name="Comma_YTDCUR" xfId="603"/>
    <cellStyle name="Comma_Yuma CE Strategic" xfId="604"/>
    <cellStyle name="Currency [0]_12matrix" xfId="605"/>
    <cellStyle name="Currency [0]_1995" xfId="606"/>
    <cellStyle name="Currency [0]_A" xfId="607"/>
    <cellStyle name="Currency [0]_A_dimon" xfId="608"/>
    <cellStyle name="Currency [0]_A_dimon_1" xfId="609"/>
    <cellStyle name="Currency [0]_ACTUAL" xfId="610"/>
    <cellStyle name="Currency [0]_ACTUAL NA -OBU" xfId="611"/>
    <cellStyle name="Currency [0]_Actual vs." xfId="612"/>
    <cellStyle name="Currency [0]_algasdefault" xfId="613"/>
    <cellStyle name="Currency [0]_Alternative1" xfId="614"/>
    <cellStyle name="Currency [0]_Alternative1_1" xfId="615"/>
    <cellStyle name="Currency [0]_App E" xfId="616"/>
    <cellStyle name="Currency [0]_Apr" xfId="617"/>
    <cellStyle name="Currency [0]_Arapahoe" xfId="618"/>
    <cellStyle name="Currency [0]_Assumptions" xfId="619"/>
    <cellStyle name="Currency [0]_Assumptions_dimon" xfId="620"/>
    <cellStyle name="Currency [0]_Assumptions_summary" xfId="621"/>
    <cellStyle name="Currency [0]_B" xfId="622"/>
    <cellStyle name="Currency [0]_bahiadefault" xfId="623"/>
    <cellStyle name="Currency [0]_Book3" xfId="624"/>
    <cellStyle name="Currency [0]_BOP" xfId="625"/>
    <cellStyle name="Currency [0]_BOPBAL1" xfId="626"/>
    <cellStyle name="Currency [0]_BOPCBU" xfId="627"/>
    <cellStyle name="Currency [0]_BOPCBU (2)" xfId="628"/>
    <cellStyle name="Currency [0]_BOPCBU96" xfId="629"/>
    <cellStyle name="Currency [0]_BSAPPE.XLS" xfId="630"/>
    <cellStyle name="Currency [0]_Calculations" xfId="631"/>
    <cellStyle name="Currency [0]_Calculations (2)" xfId="632"/>
    <cellStyle name="Currency [0]_Calculations II" xfId="633"/>
    <cellStyle name="Currency [0]_Calculations III" xfId="634"/>
    <cellStyle name="Currency [0]_Calculations_1" xfId="635"/>
    <cellStyle name="Currency [0]_CAPEX" xfId="636"/>
    <cellStyle name="Currency [0]_CAPEX94" xfId="637"/>
    <cellStyle name="Currency [0]_CapInt" xfId="638"/>
    <cellStyle name="Currency [0]_Cardig GHS" xfId="639"/>
    <cellStyle name="Currency [0]_Cash Flows" xfId="640"/>
    <cellStyle name="Currency [0]_Cashflow" xfId="641"/>
    <cellStyle name="Currency [0]_CBU BOX CHART V PLAN" xfId="642"/>
    <cellStyle name="Currency [0]_CCA" xfId="643"/>
    <cellStyle name="Currency [0]_CCOCPX" xfId="644"/>
    <cellStyle name="Currency [0]_CFMODEL" xfId="645"/>
    <cellStyle name="Currency [0]_CFTEST49" xfId="646"/>
    <cellStyle name="Currency [0]_CHANGES.XLS" xfId="647"/>
    <cellStyle name="Currency [0]_Charts" xfId="648"/>
    <cellStyle name="Currency [0]_Comm File" xfId="649"/>
    <cellStyle name="Currency [0]_coperdefault" xfId="650"/>
    <cellStyle name="Currency [0]_Corp method" xfId="651"/>
    <cellStyle name="Currency [0]_Cost Code" xfId="652"/>
    <cellStyle name="Currency [0]_CTCUR" xfId="653"/>
    <cellStyle name="Currency [0]_CUMPLTCH" xfId="654"/>
    <cellStyle name="Currency [0]_Curve_Economics" xfId="655"/>
    <cellStyle name="Currency [0]_DEFAULT" xfId="656"/>
    <cellStyle name="Currency [0]_DeskCurves" xfId="657"/>
    <cellStyle name="Currency [0]_dimon" xfId="658"/>
    <cellStyle name="Currency [0]_dimon_1" xfId="659"/>
    <cellStyle name="Currency [0]_dimon_2" xfId="660"/>
    <cellStyle name="Currency [0]_Dowell C1b" xfId="661"/>
    <cellStyle name="Currency [0]_Dowell-C1a" xfId="662"/>
    <cellStyle name="Currency [0]_E&amp;ONW1" xfId="663"/>
    <cellStyle name="Currency [0]_E&amp;ONW2" xfId="664"/>
    <cellStyle name="Currency [0]_E&amp;OOCPX" xfId="665"/>
    <cellStyle name="Currency [0]_emserdefault" xfId="666"/>
    <cellStyle name="Currency [0]_EVER1" xfId="667"/>
    <cellStyle name="Currency [0]_F&amp;COCPX" xfId="668"/>
    <cellStyle name="Currency [0]_FEBRUARY" xfId="669"/>
    <cellStyle name="Currency [0]_FF" xfId="670"/>
    <cellStyle name="Currency [0]_FP 20 A (1)" xfId="671"/>
    <cellStyle name="Currency [0]_FP 20 A (2)" xfId="672"/>
    <cellStyle name="Currency [0]_FP-20 (App. E)" xfId="673"/>
    <cellStyle name="Currency [0]_FP-20 (App.A) " xfId="674"/>
    <cellStyle name="Currency [0]_FP-20 (App.D)" xfId="675"/>
    <cellStyle name="Currency [0]_FP-20(App.B)" xfId="676"/>
    <cellStyle name="Currency [0]_FP-20(C1) (a)" xfId="677"/>
    <cellStyle name="Currency [0]_FP-20(C1) (a) (2)" xfId="678"/>
    <cellStyle name="Currency [0]_FP-20(C1) (b)" xfId="679"/>
    <cellStyle name="Currency [0]_FP-20(C1) (b) " xfId="680"/>
    <cellStyle name="Currency [0]_FP-20(C1) (b) (2)" xfId="681"/>
    <cellStyle name="Currency [0]_GASDATA1" xfId="682"/>
    <cellStyle name="Currency [0]_GASDATA1 (2)" xfId="683"/>
    <cellStyle name="Currency [0]_GCM" xfId="684"/>
    <cellStyle name="Currency [0]_GenAssum" xfId="685"/>
    <cellStyle name="Currency [0]_GenMod" xfId="686"/>
    <cellStyle name="Currency [0]_GP C1a" xfId="687"/>
    <cellStyle name="Currency [0]_GP C1b" xfId="688"/>
    <cellStyle name="Currency [0]_GP_EI_3" xfId="689"/>
    <cellStyle name="Currency [0]_GQ C1A" xfId="690"/>
    <cellStyle name="Currency [0]_GQ C1B" xfId="691"/>
    <cellStyle name="Currency [0]_H" xfId="692"/>
    <cellStyle name="Currency [0]_Inputs" xfId="693"/>
    <cellStyle name="Currency [0]_Int. Data Table" xfId="694"/>
    <cellStyle name="Currency [0]_IPM C1b" xfId="695"/>
    <cellStyle name="Currency [0]_IPMC1a" xfId="696"/>
    <cellStyle name="Currency [0]_IPP" xfId="697"/>
    <cellStyle name="Currency [0]_IS-Hold" xfId="698"/>
    <cellStyle name="Currency [0]_ITOCPX" xfId="699"/>
    <cellStyle name="Currency [0]_jancf" xfId="700"/>
    <cellStyle name="Currency [0]_JUNMTH55" xfId="701"/>
    <cellStyle name="Currency [0]_JUNMTH57" xfId="702"/>
    <cellStyle name="Currency [0]_JUNYTD55" xfId="703"/>
    <cellStyle name="Currency [0]_JUNYTD57" xfId="704"/>
    <cellStyle name="Currency [0]_laroux" xfId="705"/>
    <cellStyle name="Currency [0]_laroux_1" xfId="706"/>
    <cellStyle name="Currency [0]_laroux_1995" xfId="707"/>
    <cellStyle name="Currency [0]_laroux_1_dimon" xfId="708"/>
    <cellStyle name="Currency [0]_laroux_1_dimon_1" xfId="709"/>
    <cellStyle name="Currency [0]_laroux_1_dimon_2" xfId="710"/>
    <cellStyle name="Currency [0]_laroux_1_dimon_3" xfId="711"/>
    <cellStyle name="Currency [0]_laroux_1_laroux" xfId="712"/>
    <cellStyle name="Currency [0]_laroux_1_laroux_1" xfId="713"/>
    <cellStyle name="Currency [0]_laroux_1_laroux_dimon" xfId="714"/>
    <cellStyle name="Currency [0]_laroux_1_Locas" xfId="715"/>
    <cellStyle name="Currency [0]_laroux_1_pldt" xfId="716"/>
    <cellStyle name="Currency [0]_laroux_1_PLDT_dimon" xfId="717"/>
    <cellStyle name="Currency [0]_laroux_1_VERA" xfId="718"/>
    <cellStyle name="Currency [0]_laroux_1_VERA_1" xfId="719"/>
    <cellStyle name="Currency [0]_laroux_1_VIRUS-EDY" xfId="720"/>
    <cellStyle name="Currency [0]_laroux_2" xfId="721"/>
    <cellStyle name="Currency [0]_laroux_2_dimon" xfId="722"/>
    <cellStyle name="Currency [0]_laroux_2_dimon_1" xfId="723"/>
    <cellStyle name="Currency [0]_laroux_2_dimon_2" xfId="724"/>
    <cellStyle name="Currency [0]_laroux_2_dimon_3" xfId="725"/>
    <cellStyle name="Currency [0]_laroux_2_laroux" xfId="726"/>
    <cellStyle name="Currency [0]_laroux_2_laroux_dimon" xfId="727"/>
    <cellStyle name="Currency [0]_laroux_2_Locas" xfId="728"/>
    <cellStyle name="Currency [0]_laroux_2_pldt" xfId="729"/>
    <cellStyle name="Currency [0]_laroux_2_PLDT_dimon" xfId="730"/>
    <cellStyle name="Currency [0]_laroux_2_VIRUS-EDY" xfId="731"/>
    <cellStyle name="Currency [0]_laroux_3" xfId="732"/>
    <cellStyle name="Currency [0]_laroux_3_dimon" xfId="733"/>
    <cellStyle name="Currency [0]_laroux_3_dimon_1" xfId="734"/>
    <cellStyle name="Currency [0]_laroux_3_dimon_2" xfId="735"/>
    <cellStyle name="Currency [0]_laroux_3_dimon_3" xfId="736"/>
    <cellStyle name="Currency [0]_laroux_4" xfId="737"/>
    <cellStyle name="Currency [0]_laroux_4_dimon" xfId="738"/>
    <cellStyle name="Currency [0]_laroux_4_dimon_1" xfId="739"/>
    <cellStyle name="Currency [0]_laroux_5" xfId="740"/>
    <cellStyle name="Currency [0]_laroux_6" xfId="741"/>
    <cellStyle name="Currency [0]_laroux_7" xfId="742"/>
    <cellStyle name="Currency [0]_laroux_dimon" xfId="743"/>
    <cellStyle name="Currency [0]_laroux_dimon_1" xfId="744"/>
    <cellStyle name="Currency [0]_laroux_dimon_2" xfId="745"/>
    <cellStyle name="Currency [0]_laroux_dimon_3" xfId="746"/>
    <cellStyle name="Currency [0]_laroux_laroux" xfId="747"/>
    <cellStyle name="Currency [0]_laroux_laroux_1" xfId="748"/>
    <cellStyle name="Currency [0]_laroux_laroux_1_dimon" xfId="749"/>
    <cellStyle name="Currency [0]_laroux_laroux_dimon" xfId="750"/>
    <cellStyle name="Currency [0]_laroux_Locas" xfId="751"/>
    <cellStyle name="Currency [0]_laroux_MATERAL2" xfId="752"/>
    <cellStyle name="Currency [0]_laroux_MATERAL2_dimon" xfId="753"/>
    <cellStyle name="Currency [0]_laroux_MATERAL2_dimon_1" xfId="754"/>
    <cellStyle name="Currency [0]_laroux_MATERAL2_laroux" xfId="755"/>
    <cellStyle name="Currency [0]_laroux_MATERAL2_laroux_dimon" xfId="756"/>
    <cellStyle name="Currency [0]_laroux_MATERAL2_pldt" xfId="757"/>
    <cellStyle name="Currency [0]_laroux_MATERAL2_VERA" xfId="758"/>
    <cellStyle name="Currency [0]_laroux_MATERAL2_VIRUS-EDY" xfId="759"/>
    <cellStyle name="Currency [0]_laroux_mud plant bolted" xfId="760"/>
    <cellStyle name="Currency [0]_laroux_mud plant bolted_dimon" xfId="761"/>
    <cellStyle name="Currency [0]_laroux_mud plant bolted_dimon_1" xfId="762"/>
    <cellStyle name="Currency [0]_laroux_pldt" xfId="763"/>
    <cellStyle name="Currency [0]_laroux_pldt_1" xfId="764"/>
    <cellStyle name="Currency [0]_laroux_VERA" xfId="765"/>
    <cellStyle name="Currency [0]_laroux_VERA_1" xfId="766"/>
    <cellStyle name="Currency [0]_laroux_VIRUS-EDY" xfId="767"/>
    <cellStyle name="Currency [0]_List" xfId="768"/>
    <cellStyle name="Currency [0]_MATERAL2" xfId="769"/>
    <cellStyle name="Currency [0]_MATERAL2_dimon" xfId="770"/>
    <cellStyle name="Currency [0]_MATERAL2_dimon_1" xfId="771"/>
    <cellStyle name="Currency [0]_MKGOCPX" xfId="772"/>
    <cellStyle name="Currency [0]_MOBCPX" xfId="773"/>
    <cellStyle name="Currency [0]_Module1" xfId="774"/>
    <cellStyle name="Currency [0]_mud plant bolted" xfId="775"/>
    <cellStyle name="Currency [0]_mud plant bolted_dimon" xfId="776"/>
    <cellStyle name="Currency [0]_mud plant bolted_dimon_1" xfId="777"/>
    <cellStyle name="Currency [0]_mud plant bolted_laroux" xfId="778"/>
    <cellStyle name="Currency [0]_mud plant bolted_laroux_dimon" xfId="779"/>
    <cellStyle name="Currency [0]_mud plant bolted_pldt" xfId="780"/>
    <cellStyle name="Currency [0]_mud plant bolted_VERA" xfId="781"/>
    <cellStyle name="Currency [0]_mud plant bolted_VIRUS-EDY" xfId="782"/>
    <cellStyle name="Currency [0]_NA WITHOUT GOV'T &amp; PNX" xfId="783"/>
    <cellStyle name="Currency [0]_NAOBU10" xfId="784"/>
    <cellStyle name="Currency [0]_NAT ACCT" xfId="785"/>
    <cellStyle name="Currency [0]_NSACTUAL.XLS" xfId="786"/>
    <cellStyle name="Currency [0]_NX00" xfId="787"/>
    <cellStyle name="Currency [0]_Odner" xfId="788"/>
    <cellStyle name="Currency [0]_Odner (2)" xfId="789"/>
    <cellStyle name="Currency [0]_Odner (3)" xfId="790"/>
    <cellStyle name="Currency [0]_OFFDATA1" xfId="791"/>
    <cellStyle name="Currency [0]_OFFDATA1 (2)" xfId="792"/>
    <cellStyle name="Currency [0]_Operations" xfId="793"/>
    <cellStyle name="Currency [0]_opsmacro" xfId="794"/>
    <cellStyle name="Currency [0]_OSMOCPX" xfId="795"/>
    <cellStyle name="Currency [0]_Other Months" xfId="796"/>
    <cellStyle name="Currency [0]_Outlook" xfId="797"/>
    <cellStyle name="Currency [0]_pbdefault" xfId="798"/>
    <cellStyle name="Currency [0]_percentages" xfId="799"/>
    <cellStyle name="Currency [0]_PERSONAL" xfId="800"/>
    <cellStyle name="Currency [0]_PGMKOCPX" xfId="801"/>
    <cellStyle name="Currency [0]_PGNW1" xfId="802"/>
    <cellStyle name="Currency [0]_PGNW2" xfId="803"/>
    <cellStyle name="Currency [0]_PGNWOCPX" xfId="804"/>
    <cellStyle name="Currency [0]_Pink" xfId="805"/>
    <cellStyle name="Currency [0]_PKDATA1" xfId="806"/>
    <cellStyle name="Currency [0]_PKDATA1 (2)" xfId="807"/>
    <cellStyle name="Currency [0]_Plan" xfId="808"/>
    <cellStyle name="Currency [0]_PLANT" xfId="809"/>
    <cellStyle name="Currency [0]_PLDT" xfId="810"/>
    <cellStyle name="Currency [0]_pldt_1" xfId="811"/>
    <cellStyle name="Currency [0]_PLDT_1_dimon" xfId="812"/>
    <cellStyle name="Currency [0]_pldt_1_dimon_1" xfId="813"/>
    <cellStyle name="Currency [0]_pldt_2" xfId="814"/>
    <cellStyle name="Currency [0]_pldt_Calculations" xfId="815"/>
    <cellStyle name="Currency [0]_PLDT_dimon" xfId="816"/>
    <cellStyle name="Currency [0]_pldt_dimon_1" xfId="817"/>
    <cellStyle name="Currency [0]_priccurv" xfId="818"/>
    <cellStyle name="Currency [0]_PriceCurve" xfId="819"/>
    <cellStyle name="Currency [0]_PriceCurve_1" xfId="820"/>
    <cellStyle name="Currency [0]_PROCDS&amp;G" xfId="821"/>
    <cellStyle name="Currency [0]_PROFILE4" xfId="822"/>
    <cellStyle name="Currency [0]_Projects" xfId="823"/>
    <cellStyle name="Currency [0]_Quarter End Months" xfId="824"/>
    <cellStyle name="Currency [0]_r1" xfId="825"/>
    <cellStyle name="Currency [0]_RFI" xfId="826"/>
    <cellStyle name="Currency [0]_RFI_1" xfId="827"/>
    <cellStyle name="Currency [0]_Sales Order" xfId="828"/>
    <cellStyle name="Currency [0]_SATOCPX" xfId="829"/>
    <cellStyle name="Currency [0]_ScreeningModel" xfId="830"/>
    <cellStyle name="Currency [0]_SELECT" xfId="831"/>
    <cellStyle name="Currency [0]_SHEET" xfId="832"/>
    <cellStyle name="Currency [0]_Sheet1" xfId="833"/>
    <cellStyle name="Currency [0]_Sheet1 (2)" xfId="834"/>
    <cellStyle name="Currency [0]_Sheet1_dimon" xfId="835"/>
    <cellStyle name="Currency [0]_SHENREPT" xfId="836"/>
    <cellStyle name="Currency [0]_Snr. CO" xfId="837"/>
    <cellStyle name="Currency [0]_sprint contr" xfId="838"/>
    <cellStyle name="Currency [0]_Subcont File" xfId="839"/>
    <cellStyle name="Currency [0]_SUMMARY" xfId="840"/>
    <cellStyle name="Currency [0]_Summary Info" xfId="841"/>
    <cellStyle name="Currency [0]_SUMPAGE" xfId="842"/>
    <cellStyle name="Currency [0]_Template" xfId="843"/>
    <cellStyle name="Currency [0]_TMSNW1" xfId="844"/>
    <cellStyle name="Currency [0]_TMSNW2" xfId="845"/>
    <cellStyle name="Currency [0]_TMSOCPX" xfId="846"/>
    <cellStyle name="Currency [0]_TOTAL MTH" xfId="847"/>
    <cellStyle name="Currency [0]_TOTAL YTD" xfId="848"/>
    <cellStyle name="Currency [0]_TRANSDSC.XLS" xfId="849"/>
    <cellStyle name="Currency [0]_TRANSFXA.XLS" xfId="850"/>
    <cellStyle name="Currency [0]_TRANSFXA.XLS_1" xfId="851"/>
    <cellStyle name="Currency [0]_TRANSIME.XLS" xfId="852"/>
    <cellStyle name="Currency [0]_TRANSIME.XLS_TRANSDSC.XLS" xfId="853"/>
    <cellStyle name="Currency [0]_TRANSIME.XLS_TRANSFXA.XLS" xfId="854"/>
    <cellStyle name="Currency [0]_VERA" xfId="855"/>
    <cellStyle name="Currency [0]_VIRUS-EDY" xfId="856"/>
    <cellStyle name="Currency [0]_VIRUS-EDY_1" xfId="857"/>
    <cellStyle name="Currency [0]_White" xfId="858"/>
    <cellStyle name="Currency [0]_WO Var. &amp; Tot. Exp." xfId="859"/>
    <cellStyle name="Currency [0]_WSP" xfId="860"/>
    <cellStyle name="Currency [0]_yrcao" xfId="861"/>
    <cellStyle name="Currency [0]_YREND55" xfId="862"/>
    <cellStyle name="Currency [0]_YREND57" xfId="863"/>
    <cellStyle name="Currency [0]_YTDCUR" xfId="864"/>
    <cellStyle name="Currency_12matrix" xfId="865"/>
    <cellStyle name="Currency_1995" xfId="866"/>
    <cellStyle name="Currency_A" xfId="867"/>
    <cellStyle name="Currency_A_dimon" xfId="868"/>
    <cellStyle name="Currency_A_dimon_1" xfId="869"/>
    <cellStyle name="Currency_ACTUAL" xfId="870"/>
    <cellStyle name="Currency_ACTUAL NA -OBU" xfId="871"/>
    <cellStyle name="Currency_Actual vs." xfId="872"/>
    <cellStyle name="Currency_algasdefault" xfId="873"/>
    <cellStyle name="Currency_algasdefault_1" xfId="874"/>
    <cellStyle name="Currency_Alternative1" xfId="875"/>
    <cellStyle name="Currency_Alternative1_1" xfId="876"/>
    <cellStyle name="Currency_App E" xfId="877"/>
    <cellStyle name="Currency_Apr" xfId="878"/>
    <cellStyle name="Currency_Arapahoe" xfId="879"/>
    <cellStyle name="Currency_Assumptions" xfId="880"/>
    <cellStyle name="Currency_Assumptions_dimon" xfId="881"/>
    <cellStyle name="Currency_Assumptions_summary" xfId="882"/>
    <cellStyle name="Currency_B" xfId="883"/>
    <cellStyle name="Currency_bahiadefault" xfId="884"/>
    <cellStyle name="Currency_bahiadefault_1" xfId="885"/>
    <cellStyle name="Currency_BIGOUT" xfId="886"/>
    <cellStyle name="Currency_Book3" xfId="887"/>
    <cellStyle name="Currency_BOP" xfId="888"/>
    <cellStyle name="Currency_BOPBAL1" xfId="889"/>
    <cellStyle name="Currency_BOPCBU" xfId="890"/>
    <cellStyle name="Currency_BOPCBU (2)" xfId="891"/>
    <cellStyle name="Currency_BOPCBU96" xfId="892"/>
    <cellStyle name="Currency_BSAPPE.XLS" xfId="893"/>
    <cellStyle name="Currency_Calculations" xfId="894"/>
    <cellStyle name="Currency_Calculations (2)" xfId="895"/>
    <cellStyle name="Currency_Calculations II" xfId="896"/>
    <cellStyle name="Currency_Calculations III" xfId="897"/>
    <cellStyle name="Currency_Calculations_1" xfId="898"/>
    <cellStyle name="Currency_CAPEX" xfId="899"/>
    <cellStyle name="Currency_CAPEX94" xfId="900"/>
    <cellStyle name="Currency_CapInt" xfId="901"/>
    <cellStyle name="Currency_Cardig GHS" xfId="902"/>
    <cellStyle name="Currency_Cash Flows" xfId="903"/>
    <cellStyle name="Currency_Cashflow" xfId="904"/>
    <cellStyle name="Currency_CBU BOX CHART V PLAN" xfId="905"/>
    <cellStyle name="Currency_CCA" xfId="906"/>
    <cellStyle name="Currency_CCOCPX" xfId="907"/>
    <cellStyle name="Currency_CFMODEL" xfId="908"/>
    <cellStyle name="Currency_CFtest3" xfId="909"/>
    <cellStyle name="Currency_CFTEST49" xfId="910"/>
    <cellStyle name="Currency_CHANGES.XLS" xfId="911"/>
    <cellStyle name="Currency_Charts" xfId="912"/>
    <cellStyle name="Currency_chase1026" xfId="913"/>
    <cellStyle name="Currency_Comm File" xfId="914"/>
    <cellStyle name="Currency_coperdefault" xfId="915"/>
    <cellStyle name="Currency_coperdefault_1" xfId="916"/>
    <cellStyle name="Currency_Corp method" xfId="917"/>
    <cellStyle name="Currency_Cost Code" xfId="918"/>
    <cellStyle name="Currency_CTCUR" xfId="919"/>
    <cellStyle name="Currency_CUMPLTCH" xfId="920"/>
    <cellStyle name="Currency_Curve_Economics" xfId="921"/>
    <cellStyle name="Currency_DEFAULT" xfId="922"/>
    <cellStyle name="Currency_DeskCurves" xfId="923"/>
    <cellStyle name="Currency_dimon" xfId="924"/>
    <cellStyle name="Currency_dimon_1" xfId="925"/>
    <cellStyle name="Currency_dimon_2" xfId="926"/>
    <cellStyle name="Currency_Dowell C1b" xfId="927"/>
    <cellStyle name="Currency_Dowell-C1a" xfId="928"/>
    <cellStyle name="Currency_E&amp;ONW1" xfId="929"/>
    <cellStyle name="Currency_E&amp;ONW2" xfId="930"/>
    <cellStyle name="Currency_E&amp;OOCPX" xfId="931"/>
    <cellStyle name="Currency_emserdefault" xfId="932"/>
    <cellStyle name="Currency_emserdefault_1" xfId="933"/>
    <cellStyle name="Currency_EVER1" xfId="934"/>
    <cellStyle name="Currency_F&amp;COCPX" xfId="935"/>
    <cellStyle name="Currency_FEBRUARY" xfId="936"/>
    <cellStyle name="Currency_FF" xfId="937"/>
    <cellStyle name="Currency_FP 20 A (1)" xfId="938"/>
    <cellStyle name="Currency_FP 20 A (2)" xfId="939"/>
    <cellStyle name="Currency_FP-20 (App. E)" xfId="940"/>
    <cellStyle name="Currency_FP-20 (App.A) " xfId="941"/>
    <cellStyle name="Currency_FP-20 (App.D)" xfId="942"/>
    <cellStyle name="Currency_FP-20(App.B)" xfId="943"/>
    <cellStyle name="Currency_FP-20(C1) (a)" xfId="944"/>
    <cellStyle name="Currency_FP-20(C1) (a) (2)" xfId="945"/>
    <cellStyle name="Currency_FP-20(C1) (b)" xfId="946"/>
    <cellStyle name="Currency_FP-20(C1) (b) " xfId="947"/>
    <cellStyle name="Currency_FP-20(C1) (b) (2)" xfId="948"/>
    <cellStyle name="Currency_GASDATA1" xfId="949"/>
    <cellStyle name="Currency_GASDATA1 (2)" xfId="950"/>
    <cellStyle name="Currency_GCM" xfId="951"/>
    <cellStyle name="Currency_GenAssum" xfId="952"/>
    <cellStyle name="Currency_GenMod" xfId="953"/>
    <cellStyle name="Currency_GP C1a" xfId="954"/>
    <cellStyle name="Currency_GP C1b" xfId="955"/>
    <cellStyle name="Currency_GP_EI_3" xfId="956"/>
    <cellStyle name="Currency_GQ C1A" xfId="957"/>
    <cellStyle name="Currency_GQ C1B" xfId="958"/>
    <cellStyle name="Currency_H" xfId="959"/>
    <cellStyle name="Currency_Inputs" xfId="960"/>
    <cellStyle name="Currency_Int. Data Table" xfId="961"/>
    <cellStyle name="Currency_IPM C1b" xfId="962"/>
    <cellStyle name="Currency_IPMC1a" xfId="963"/>
    <cellStyle name="Currency_IPP" xfId="964"/>
    <cellStyle name="Currency_IS-Hold" xfId="965"/>
    <cellStyle name="Currency_ITOCPX" xfId="966"/>
    <cellStyle name="Currency_jancf" xfId="967"/>
    <cellStyle name="Currency_JUNMTH55" xfId="968"/>
    <cellStyle name="Currency_JUNMTH57" xfId="969"/>
    <cellStyle name="Currency_JUNYTD55" xfId="970"/>
    <cellStyle name="Currency_JUNYTD57" xfId="971"/>
    <cellStyle name="Currency_laroux" xfId="972"/>
    <cellStyle name="Currency_laroux_1" xfId="973"/>
    <cellStyle name="Currency_laroux_1995" xfId="974"/>
    <cellStyle name="Currency_laroux_1_dimon" xfId="975"/>
    <cellStyle name="Currency_laroux_1_dimon_1" xfId="976"/>
    <cellStyle name="Currency_laroux_1_dimon_2" xfId="977"/>
    <cellStyle name="Currency_laroux_1_dimon_3" xfId="978"/>
    <cellStyle name="Currency_laroux_1_laroux" xfId="979"/>
    <cellStyle name="Currency_laroux_1_laroux_1" xfId="980"/>
    <cellStyle name="Currency_laroux_1_laroux_dimon" xfId="981"/>
    <cellStyle name="Currency_laroux_1_Locas" xfId="982"/>
    <cellStyle name="Currency_laroux_1_pldt" xfId="983"/>
    <cellStyle name="Currency_laroux_1_PLDT_dimon" xfId="984"/>
    <cellStyle name="Currency_laroux_1_VERA" xfId="985"/>
    <cellStyle name="Currency_laroux_1_VERA_1" xfId="986"/>
    <cellStyle name="Currency_laroux_1_VIRUS-EDY" xfId="987"/>
    <cellStyle name="Currency_laroux_2" xfId="988"/>
    <cellStyle name="Currency_laroux_2_dimon" xfId="989"/>
    <cellStyle name="Currency_laroux_2_dimon_1" xfId="990"/>
    <cellStyle name="Currency_laroux_2_dimon_2" xfId="991"/>
    <cellStyle name="Currency_laroux_2_dimon_3" xfId="992"/>
    <cellStyle name="Currency_laroux_2_laroux" xfId="993"/>
    <cellStyle name="Currency_laroux_2_laroux_dimon" xfId="994"/>
    <cellStyle name="Currency_laroux_2_Locas" xfId="995"/>
    <cellStyle name="Currency_laroux_2_pldt" xfId="996"/>
    <cellStyle name="Currency_laroux_2_PLDT_dimon" xfId="997"/>
    <cellStyle name="Currency_laroux_2_VIRUS-EDY" xfId="998"/>
    <cellStyle name="Currency_laroux_3" xfId="999"/>
    <cellStyle name="Currency_laroux_3_dimon" xfId="1000"/>
    <cellStyle name="Currency_laroux_3_dimon_1" xfId="1001"/>
    <cellStyle name="Currency_laroux_3_dimon_2" xfId="1002"/>
    <cellStyle name="Currency_laroux_3_dimon_3" xfId="1003"/>
    <cellStyle name="Currency_laroux_4" xfId="1004"/>
    <cellStyle name="Currency_laroux_4_dimon" xfId="1005"/>
    <cellStyle name="Currency_laroux_4_dimon_1" xfId="1006"/>
    <cellStyle name="Currency_laroux_5" xfId="1007"/>
    <cellStyle name="Currency_laroux_6" xfId="1008"/>
    <cellStyle name="Currency_laroux_7" xfId="1009"/>
    <cellStyle name="Currency_laroux_8" xfId="1010"/>
    <cellStyle name="Currency_laroux_dimon" xfId="1011"/>
    <cellStyle name="Currency_laroux_dimon_1" xfId="1012"/>
    <cellStyle name="Currency_laroux_dimon_2" xfId="1013"/>
    <cellStyle name="Currency_laroux_dimon_3" xfId="1014"/>
    <cellStyle name="Currency_laroux_laroux" xfId="1015"/>
    <cellStyle name="Currency_laroux_laroux_1" xfId="1016"/>
    <cellStyle name="Currency_laroux_laroux_1_dimon" xfId="1017"/>
    <cellStyle name="Currency_laroux_laroux_dimon" xfId="1018"/>
    <cellStyle name="Currency_laroux_Locas" xfId="1019"/>
    <cellStyle name="Currency_laroux_pldt" xfId="1020"/>
    <cellStyle name="Currency_laroux_pldt_1" xfId="1021"/>
    <cellStyle name="Currency_laroux_VERA" xfId="1022"/>
    <cellStyle name="Currency_laroux_VERA_1" xfId="1023"/>
    <cellStyle name="Currency_laroux_VIRUS-EDY" xfId="1024"/>
    <cellStyle name="Currency_List" xfId="1025"/>
    <cellStyle name="Currency_MATERAL2" xfId="1026"/>
    <cellStyle name="Currency_MATERAL2_dimon" xfId="1027"/>
    <cellStyle name="Currency_MATERAL2_dimon_1" xfId="1028"/>
    <cellStyle name="Currency_MKGOCPX" xfId="1029"/>
    <cellStyle name="Currency_MOBCPX" xfId="1030"/>
    <cellStyle name="Currency_Module1" xfId="1031"/>
    <cellStyle name="Currency_mud plant bolted" xfId="1032"/>
    <cellStyle name="Currency_mud plant bolted_dimon" xfId="1033"/>
    <cellStyle name="Currency_mud plant bolted_dimon_1" xfId="1034"/>
    <cellStyle name="Currency_mud plant bolted_PLDT" xfId="1035"/>
    <cellStyle name="Currency_mud plant bolted_VERA" xfId="1036"/>
    <cellStyle name="Currency_mud plant bolted_VERA_1" xfId="1037"/>
    <cellStyle name="Currency_NA WITHOUT GOV'T &amp; PNX" xfId="1038"/>
    <cellStyle name="Currency_NAOBU10" xfId="1039"/>
    <cellStyle name="Currency_NAT ACCT" xfId="1040"/>
    <cellStyle name="Currency_NSACTUAL.XLS" xfId="1041"/>
    <cellStyle name="Currency_NX00" xfId="1042"/>
    <cellStyle name="Currency_Odner" xfId="1043"/>
    <cellStyle name="Currency_Odner (2)" xfId="1044"/>
    <cellStyle name="Currency_Odner (3)" xfId="1045"/>
    <cellStyle name="Currency_OFFDATA1" xfId="1046"/>
    <cellStyle name="Currency_OFFDATA1 (2)" xfId="1047"/>
    <cellStyle name="Currency_Operations" xfId="1048"/>
    <cellStyle name="Currency_opsmacro" xfId="1049"/>
    <cellStyle name="Currency_OSMOCPX" xfId="1050"/>
    <cellStyle name="Currency_Other Months" xfId="1051"/>
    <cellStyle name="Currency_Outlook" xfId="1052"/>
    <cellStyle name="Currency_pbdefault" xfId="1053"/>
    <cellStyle name="Currency_pbdefault_1" xfId="1054"/>
    <cellStyle name="Currency_percentages" xfId="1055"/>
    <cellStyle name="Currency_PERSONAL" xfId="1056"/>
    <cellStyle name="Currency_PGMKOCPX" xfId="1057"/>
    <cellStyle name="Currency_PGNW1" xfId="1058"/>
    <cellStyle name="Currency_PGNW2" xfId="1059"/>
    <cellStyle name="Currency_PGNWOCPX" xfId="1060"/>
    <cellStyle name="Currency_Pink" xfId="1061"/>
    <cellStyle name="Currency_PKDATA1" xfId="1062"/>
    <cellStyle name="Currency_PKDATA1 (2)" xfId="1063"/>
    <cellStyle name="Currency_Plan" xfId="1064"/>
    <cellStyle name="Currency_PLANT" xfId="1065"/>
    <cellStyle name="Currency_PLDT" xfId="1066"/>
    <cellStyle name="Currency_pldt_1" xfId="1067"/>
    <cellStyle name="Currency_PLDT_1_dimon" xfId="1068"/>
    <cellStyle name="Currency_pldt_1_dimon_1" xfId="1069"/>
    <cellStyle name="Currency_pldt_2" xfId="1070"/>
    <cellStyle name="Currency_pldt_Calculations" xfId="1071"/>
    <cellStyle name="Currency_PLDT_dimon" xfId="1072"/>
    <cellStyle name="Currency_pldt_dimon_1" xfId="1073"/>
    <cellStyle name="Currency_priccurv" xfId="1074"/>
    <cellStyle name="Currency_PriceCurve" xfId="1075"/>
    <cellStyle name="Currency_PriceCurve_1" xfId="1076"/>
    <cellStyle name="Currency_PROCDS&amp;G" xfId="1077"/>
    <cellStyle name="Currency_PROFILE4" xfId="1078"/>
    <cellStyle name="Currency_Projects" xfId="1079"/>
    <cellStyle name="Currency_Quarter End Months" xfId="1080"/>
    <cellStyle name="Currency_r1" xfId="1081"/>
    <cellStyle name="Currency_RFI" xfId="1082"/>
    <cellStyle name="Currency_RFI_1" xfId="1083"/>
    <cellStyle name="Currency_Sales Order" xfId="1084"/>
    <cellStyle name="Currency_Salton Sea 4" xfId="1085"/>
    <cellStyle name="Currency_SATOCPX" xfId="1086"/>
    <cellStyle name="Currency_ScreeningModel" xfId="1087"/>
    <cellStyle name="Currency_SELECT" xfId="1088"/>
    <cellStyle name="Currency_SHEET" xfId="1089"/>
    <cellStyle name="Currency_Sheet1" xfId="1090"/>
    <cellStyle name="Currency_Sheet1 (2)" xfId="1091"/>
    <cellStyle name="Currency_Sheet1_dimon" xfId="1092"/>
    <cellStyle name="Currency_SHENREPT" xfId="1093"/>
    <cellStyle name="Currency_Snr. CO" xfId="1094"/>
    <cellStyle name="Currency_sprint contr" xfId="1095"/>
    <cellStyle name="Currency_Subcont File" xfId="1096"/>
    <cellStyle name="Currency_SUMMARY" xfId="1097"/>
    <cellStyle name="Currency_Summary Info" xfId="1098"/>
    <cellStyle name="Currency_SUMPAGE" xfId="1099"/>
    <cellStyle name="Currency_Template" xfId="1100"/>
    <cellStyle name="Currency_TMSNW1" xfId="1101"/>
    <cellStyle name="Currency_TMSNW2" xfId="1102"/>
    <cellStyle name="Currency_TMSOCPX" xfId="1103"/>
    <cellStyle name="Currency_TOTAL MTH" xfId="1104"/>
    <cellStyle name="Currency_TOTAL YTD" xfId="1105"/>
    <cellStyle name="Currency_TRANSDSC.XLS" xfId="1106"/>
    <cellStyle name="Currency_TRANSFXA.XLS" xfId="1107"/>
    <cellStyle name="Currency_TRANSFXA.XLS_1" xfId="1108"/>
    <cellStyle name="Currency_TRANSIME.XLS" xfId="1109"/>
    <cellStyle name="Currency_TRANSIME.XLS_TRANSDSC.XLS" xfId="1110"/>
    <cellStyle name="Currency_TRANSIME.XLS_TRANSFXA.XLS" xfId="1111"/>
    <cellStyle name="Currency_VERA" xfId="1112"/>
    <cellStyle name="Currency_VIRUS-EDY" xfId="1113"/>
    <cellStyle name="Currency_VIRUS-EDY_1" xfId="1114"/>
    <cellStyle name="Currency_White" xfId="1115"/>
    <cellStyle name="Currency_WO Var. &amp; Tot. Exp." xfId="1116"/>
    <cellStyle name="Currency_WSP" xfId="1117"/>
    <cellStyle name="Currency_yrcao" xfId="1118"/>
    <cellStyle name="Currency_YREND55" xfId="1119"/>
    <cellStyle name="Currency_YREND57" xfId="1120"/>
    <cellStyle name="Currency_YTDCUR" xfId="1121"/>
    <cellStyle name="Currency_Yuma CE Strategic" xfId="1122"/>
    <cellStyle name="Date" xfId="1123"/>
    <cellStyle name="Dezimal [0]_Compiling Utility Macros" xfId="1124"/>
    <cellStyle name="Dezimal [0]_FixerSetupDlg" xfId="1125"/>
    <cellStyle name="Dezimal [0]_TemplateInformation" xfId="1126"/>
    <cellStyle name="Dezimal_Compiling Utility Macros" xfId="1127"/>
    <cellStyle name="Dezimal_FixerSetupDlg" xfId="1128"/>
    <cellStyle name="Dezimal_TemplateInformation" xfId="1129"/>
    <cellStyle name="Fixed" xfId="1130"/>
    <cellStyle name="Grey" xfId="1131"/>
    <cellStyle name="HEADER" xfId="1132"/>
    <cellStyle name="Heading 1" xfId="1133"/>
    <cellStyle name="Heading2" xfId="1134"/>
    <cellStyle name="HIGHLIGHT" xfId="1135"/>
    <cellStyle name="Hyperlink_dimon" xfId="1136"/>
    <cellStyle name="Input [yellow]" xfId="1137"/>
    <cellStyle name="no dec" xfId="1138"/>
    <cellStyle name="Normal - Style1" xfId="1139"/>
    <cellStyle name="Normal - Style1_dimon" xfId="1140"/>
    <cellStyle name="Normal_03_06_98 list _ecm deals 030998 excel95" xfId="1141"/>
    <cellStyle name="Normal_12matrix" xfId="1142"/>
    <cellStyle name="Normal_20196" xfId="1143"/>
    <cellStyle name="Normal_4018fin" xfId="1144"/>
    <cellStyle name="Normal_4021fin" xfId="1145"/>
    <cellStyle name="Normal_95CHART" xfId="1146"/>
    <cellStyle name="Normal_A" xfId="1147"/>
    <cellStyle name="Normal_A (2)" xfId="1148"/>
    <cellStyle name="Normal_A_dimon" xfId="1149"/>
    <cellStyle name="Normal_A_dimon_1" xfId="1150"/>
    <cellStyle name="Normal_A_PriceCurve" xfId="1151"/>
    <cellStyle name="Normal_A_VERA" xfId="1152"/>
    <cellStyle name="Normal_ACTUAL" xfId="1153"/>
    <cellStyle name="Normal_ACTUAL NA -OBU" xfId="1154"/>
    <cellStyle name="Normal_Actual vs." xfId="1155"/>
    <cellStyle name="Normal_ACTUAL_1" xfId="1156"/>
    <cellStyle name="Normal_ACTUAL_NA WITHOUT GOV'T &amp; PNX" xfId="1157"/>
    <cellStyle name="Normal_algasdefault" xfId="1158"/>
    <cellStyle name="Normal_algasdefault_1" xfId="1159"/>
    <cellStyle name="Normal_Alternative1" xfId="1160"/>
    <cellStyle name="Normal_Alternative1_1" xfId="1161"/>
    <cellStyle name="Normal_AOPS" xfId="1162"/>
    <cellStyle name="Normal_App E" xfId="1163"/>
    <cellStyle name="Normal_APR" xfId="1164"/>
    <cellStyle name="Normal_APR_laroux" xfId="1165"/>
    <cellStyle name="Normal_Apr_pldt" xfId="1166"/>
    <cellStyle name="Normal_Arapahoe" xfId="1167"/>
    <cellStyle name="Normal_Assumptions" xfId="1168"/>
    <cellStyle name="Normal_Assumptions_dimon" xfId="1169"/>
    <cellStyle name="Normal_Assumptions_summary" xfId="1170"/>
    <cellStyle name="Normal_B" xfId="1171"/>
    <cellStyle name="Normal_bahiadefault" xfId="1172"/>
    <cellStyle name="Normal_bahiadefault_1" xfId="1173"/>
    <cellStyle name="Normal_BIGOUT" xfId="1174"/>
    <cellStyle name="Normal_Book Depr" xfId="1175"/>
    <cellStyle name="Normal_Book3" xfId="1176"/>
    <cellStyle name="Normal_Book3_dimon" xfId="1177"/>
    <cellStyle name="Normal_BOP" xfId="1178"/>
    <cellStyle name="Normal_BOPBAL1" xfId="1179"/>
    <cellStyle name="Normal_BOPCBU" xfId="1180"/>
    <cellStyle name="Normal_BOPCBU (2)" xfId="1181"/>
    <cellStyle name="Normal_BOPCBU96" xfId="1182"/>
    <cellStyle name="Normal_BREPAIR" xfId="1183"/>
    <cellStyle name="Normal_BSAPPE.XLS" xfId="1184"/>
    <cellStyle name="Normal_BUDGET" xfId="1185"/>
    <cellStyle name="Normal_C-Cap intensity" xfId="1186"/>
    <cellStyle name="Normal_C-Capex%rev" xfId="1187"/>
    <cellStyle name="Normal_C-Line per Staff" xfId="1188"/>
    <cellStyle name="Normal_C-lines distribution" xfId="1189"/>
    <cellStyle name="Normal_C-Orig PLDT lines" xfId="1190"/>
    <cellStyle name="Normal_C-Ret on Rev" xfId="1191"/>
    <cellStyle name="Normal_C-ROACE" xfId="1192"/>
    <cellStyle name="Normal_Calculations" xfId="1193"/>
    <cellStyle name="Normal_Calculations (2)" xfId="1194"/>
    <cellStyle name="Normal_Calculations II" xfId="1195"/>
    <cellStyle name="Normal_Calculations II_1" xfId="1196"/>
    <cellStyle name="Normal_Calculations III" xfId="1197"/>
    <cellStyle name="Normal_Calculations_1" xfId="1198"/>
    <cellStyle name="Normal_Calculations_2" xfId="1199"/>
    <cellStyle name="Normal_Capex" xfId="1200"/>
    <cellStyle name="Normal_Capex per line" xfId="1201"/>
    <cellStyle name="Normal_Capex%rev" xfId="1202"/>
    <cellStyle name="Normal_CAPEX2" xfId="1203"/>
    <cellStyle name="Normal_CAPEX94" xfId="1204"/>
    <cellStyle name="Normal_CAPEX_dimon" xfId="1205"/>
    <cellStyle name="Normal_CAPEX_VERA" xfId="1206"/>
    <cellStyle name="Normal_CAPEXPWI.XLS" xfId="1207"/>
    <cellStyle name="Normal_CAPEXPWO.XLS" xfId="1208"/>
    <cellStyle name="Normal_CapInt" xfId="1209"/>
    <cellStyle name="Normal_Cardig GHS" xfId="1210"/>
    <cellStyle name="Normal_Cash Flows" xfId="1211"/>
    <cellStyle name="Normal_Cashflow" xfId="1212"/>
    <cellStyle name="Normal_CBU BOX CHART V PLAN" xfId="1213"/>
    <cellStyle name="Normal_CBU BOX CHART V PLAN_1" xfId="1214"/>
    <cellStyle name="Normal_CCOCPX" xfId="1215"/>
    <cellStyle name="Normal_CEL-C-CO.XLS" xfId="1216"/>
    <cellStyle name="Normal_Certs Q2" xfId="1217"/>
    <cellStyle name="Normal_Certs Q2 (2)" xfId="1218"/>
    <cellStyle name="Normal_cf0402_ndf" xfId="1219"/>
    <cellStyle name="Normal_CFMACROS.XLM" xfId="1220"/>
    <cellStyle name="Normal_CFMODEL" xfId="1221"/>
    <cellStyle name="Normal_CFMODEL.XLS" xfId="1222"/>
    <cellStyle name="Normal_CFTEST49" xfId="1223"/>
    <cellStyle name="Normal_CHANGES.XLS" xfId="1224"/>
    <cellStyle name="Normal_CHANGES.XLS_1" xfId="1225"/>
    <cellStyle name="Normal_chase1026" xfId="1226"/>
    <cellStyle name="Normal_ChgLoan" xfId="1227"/>
    <cellStyle name="Normal_Cht-Capex per line" xfId="1228"/>
    <cellStyle name="Normal_Cht-Cum Real Opr Cf" xfId="1229"/>
    <cellStyle name="Normal_Cht-Dep%Rev" xfId="1230"/>
    <cellStyle name="Normal_Cht-Real Opr Cf" xfId="1231"/>
    <cellStyle name="Normal_Cht-Rev dist" xfId="1232"/>
    <cellStyle name="Normal_Cht-Rev p line" xfId="1233"/>
    <cellStyle name="Normal_Cht-Rev per Staff" xfId="1234"/>
    <cellStyle name="Normal_Cht-Staff cost%revenue" xfId="1235"/>
    <cellStyle name="Normal_Co-wide Monthly" xfId="1236"/>
    <cellStyle name="Normal_Co-wide Monthly_dimon" xfId="1237"/>
    <cellStyle name="Normal_Code" xfId="1238"/>
    <cellStyle name="Normal_COMOTH" xfId="1239"/>
    <cellStyle name="Normal_coperdefault" xfId="1240"/>
    <cellStyle name="Normal_coperdefault_1" xfId="1241"/>
    <cellStyle name="Normal_Corp method" xfId="1242"/>
    <cellStyle name="Normal_COSO Capex" xfId="1243"/>
    <cellStyle name="Normal_Cost Code" xfId="1244"/>
    <cellStyle name="Normal_CROCF" xfId="1245"/>
    <cellStyle name="Normal_CTCUR" xfId="1246"/>
    <cellStyle name="Normal_Cum Real Opr Cf" xfId="1247"/>
    <cellStyle name="Normal_CUMPLTCH" xfId="1248"/>
    <cellStyle name="Normal_CurrencySKorea" xfId="1249"/>
    <cellStyle name="Normal_Curve_Economics" xfId="1250"/>
    <cellStyle name="Normal_Curve_Economics_1" xfId="1251"/>
    <cellStyle name="Normal_DAS Imperial 12-24-98 5PM" xfId="1252"/>
    <cellStyle name="Normal_DEFAULT" xfId="1253"/>
    <cellStyle name="Normal_Demand Fcst." xfId="1254"/>
    <cellStyle name="Normal_Dep%Rev" xfId="1255"/>
    <cellStyle name="Normal_Depletion" xfId="1256"/>
    <cellStyle name="Normal_DeskCurves" xfId="1257"/>
    <cellStyle name="Normal_dimon" xfId="1258"/>
    <cellStyle name="Normal_dimon_1" xfId="1259"/>
    <cellStyle name="Normal_dimon_2" xfId="1260"/>
    <cellStyle name="Normal_dimon_3" xfId="1261"/>
    <cellStyle name="Normal_dimon_4" xfId="1262"/>
    <cellStyle name="Normal_DIV" xfId="1263"/>
    <cellStyle name="Normal_Dowell C1b" xfId="1264"/>
    <cellStyle name="Normal_Dowell-C1a" xfId="1265"/>
    <cellStyle name="Normal_DRAFT Order Summary" xfId="1266"/>
    <cellStyle name="Normal_Dummy1" xfId="1267"/>
    <cellStyle name="Normal_E&amp;ONW1" xfId="1268"/>
    <cellStyle name="Normal_E&amp;ONW2" xfId="1269"/>
    <cellStyle name="Normal_E&amp;OOCPX" xfId="1270"/>
    <cellStyle name="Normal_Effective Tax Rate" xfId="1271"/>
    <cellStyle name="Normal_emserdefault" xfId="1272"/>
    <cellStyle name="Normal_emserdefault_1" xfId="1273"/>
    <cellStyle name="Normal_EPS" xfId="1274"/>
    <cellStyle name="Normal_EQCON" xfId="1275"/>
    <cellStyle name="Normal_EVER1" xfId="1276"/>
    <cellStyle name="Normal_export 61898" xfId="1277"/>
    <cellStyle name="Normal_export deals 050898" xfId="1278"/>
    <cellStyle name="Normal_EXTEMP1" xfId="1279"/>
    <cellStyle name="Normal_F&amp;COCPX" xfId="1280"/>
    <cellStyle name="Normal_FEBRUARY" xfId="1281"/>
    <cellStyle name="Normal_FF" xfId="1282"/>
    <cellStyle name="Normal_FP 20 A (1)" xfId="1283"/>
    <cellStyle name="Normal_FP 20 A (2)" xfId="1284"/>
    <cellStyle name="Normal_FP-20 (App. E)" xfId="1285"/>
    <cellStyle name="Normal_FP-20 (App.A) " xfId="1286"/>
    <cellStyle name="Normal_FP-20 (App.A) _1" xfId="1287"/>
    <cellStyle name="Normal_FP-20(C1) (a)" xfId="1288"/>
    <cellStyle name="Normal_FP-20(C1) (a) (2)" xfId="1289"/>
    <cellStyle name="Normal_FP-20(C1) (a)_1" xfId="1290"/>
    <cellStyle name="Normal_FP-20(C1) (b)" xfId="1291"/>
    <cellStyle name="Normal_FP-20(C1) (b) " xfId="1292"/>
    <cellStyle name="Normal_FP-20(C1) (b) (2)" xfId="1293"/>
    <cellStyle name="Normal_FP-20(C1) (e)" xfId="1294"/>
    <cellStyle name="Normal_FP20_C1A" xfId="1295"/>
    <cellStyle name="Normal_FP20_C1B" xfId="1296"/>
    <cellStyle name="Normal_GASDATA1" xfId="1297"/>
    <cellStyle name="Normal_GASDATA1 (2)" xfId="1298"/>
    <cellStyle name="Normal_GASDATA1_1" xfId="1299"/>
    <cellStyle name="Normal_GCM" xfId="1300"/>
    <cellStyle name="Normal_GE03" xfId="1301"/>
    <cellStyle name="Normal_GE04" xfId="1302"/>
    <cellStyle name="Normal_GenAssum" xfId="1303"/>
    <cellStyle name="Normal_GenMod" xfId="1304"/>
    <cellStyle name="Normal_GP C1a" xfId="1305"/>
    <cellStyle name="Normal_GP C1b" xfId="1306"/>
    <cellStyle name="Normal_GP_EI_3" xfId="1307"/>
    <cellStyle name="Normal_GQ C1A" xfId="1308"/>
    <cellStyle name="Normal_GQ C1B" xfId="1309"/>
    <cellStyle name="Normal_H" xfId="1310"/>
    <cellStyle name="Normal_HC" xfId="1311"/>
    <cellStyle name="Normal_Igobox" xfId="1312"/>
    <cellStyle name="Normal_Igobox_1" xfId="1313"/>
    <cellStyle name="Normal_Igobox_2" xfId="1314"/>
    <cellStyle name="Normal_Igobox_Imacros" xfId="1315"/>
    <cellStyle name="Normal_Igobox_IPP" xfId="1316"/>
    <cellStyle name="Normal_Igobox_Iprintbox" xfId="1317"/>
    <cellStyle name="Normal_Imacros" xfId="1318"/>
    <cellStyle name="Normal_Imacros_1" xfId="1319"/>
    <cellStyle name="Normal_Imacros_2" xfId="1320"/>
    <cellStyle name="Normal_Input" xfId="1321"/>
    <cellStyle name="Normal_INPUT_1" xfId="1322"/>
    <cellStyle name="Normal_INPUT_GenAssum" xfId="1323"/>
    <cellStyle name="Normal_Inputs" xfId="1324"/>
    <cellStyle name="Normal_Inputs_dimon" xfId="1325"/>
    <cellStyle name="Normal_Int. Data Table" xfId="1326"/>
    <cellStyle name="Normal_Int. Data Table_1" xfId="1327"/>
    <cellStyle name="Normal_INVREV" xfId="1328"/>
    <cellStyle name="Normal_IPM C1b" xfId="1329"/>
    <cellStyle name="Normal_IPMC1a" xfId="1330"/>
    <cellStyle name="Normal_IPP" xfId="1331"/>
    <cellStyle name="Normal_IPP Summary" xfId="1332"/>
    <cellStyle name="Normal_IPP_1" xfId="1333"/>
    <cellStyle name="Normal_IPP_1_Igobox" xfId="1334"/>
    <cellStyle name="Normal_IPP_1_Imacros" xfId="1335"/>
    <cellStyle name="Normal_IPP_1_Iprintbox" xfId="1336"/>
    <cellStyle name="Normal_IPP_2" xfId="1337"/>
    <cellStyle name="Normal_IPP_dimon" xfId="1338"/>
    <cellStyle name="Normal_Iprintbox" xfId="1339"/>
    <cellStyle name="Normal_Iprintbox_1" xfId="1340"/>
    <cellStyle name="Normal_Iprintbox_2" xfId="1341"/>
    <cellStyle name="Normal_IRR" xfId="1342"/>
    <cellStyle name="Normal_IS-Hold" xfId="1343"/>
    <cellStyle name="Normal_Iterbox" xfId="1344"/>
    <cellStyle name="Normal_ITOCPX" xfId="1345"/>
    <cellStyle name="Normal_jancf" xfId="1346"/>
    <cellStyle name="Normal_JUNMTH55" xfId="1347"/>
    <cellStyle name="Normal_JUNMTH57" xfId="1348"/>
    <cellStyle name="Normal_JUNYTD55" xfId="1349"/>
    <cellStyle name="Normal_JUNYTD57" xfId="1350"/>
    <cellStyle name="Normal_laroux" xfId="1351"/>
    <cellStyle name="Normal_laroux_1" xfId="1352"/>
    <cellStyle name="Normal_laroux_1_dimon" xfId="1353"/>
    <cellStyle name="Normal_laroux_1_dimon_1" xfId="1354"/>
    <cellStyle name="Normal_laroux_1_dimon_2" xfId="1355"/>
    <cellStyle name="Normal_laroux_1_laroux" xfId="1356"/>
    <cellStyle name="Normal_laroux_1_laroux_1" xfId="1357"/>
    <cellStyle name="Normal_laroux_1_laroux_2" xfId="1358"/>
    <cellStyle name="Normal_laroux_1_Locas" xfId="1359"/>
    <cellStyle name="Normal_laroux_1_Locas_1" xfId="1360"/>
    <cellStyle name="Normal_laroux_1_pldt" xfId="1361"/>
    <cellStyle name="Normal_laroux_1_pldt_1" xfId="1362"/>
    <cellStyle name="Normal_laroux_1_pldt_2" xfId="1363"/>
    <cellStyle name="Normal_laroux_1_pldt_3" xfId="1364"/>
    <cellStyle name="Normal_laroux_1_PLDT_dimon" xfId="1365"/>
    <cellStyle name="Normal_laroux_1_VERA" xfId="1366"/>
    <cellStyle name="Normal_laroux_1_VERA_1" xfId="1367"/>
    <cellStyle name="Normal_laroux_1_VIRUS-EDY" xfId="1368"/>
    <cellStyle name="Normal_laroux_2" xfId="1369"/>
    <cellStyle name="Normal_laroux_2_dimon" xfId="1370"/>
    <cellStyle name="Normal_laroux_2_dimon_1" xfId="1371"/>
    <cellStyle name="Normal_laroux_2_dimon_2" xfId="1372"/>
    <cellStyle name="Normal_laroux_2_dimon_3" xfId="1373"/>
    <cellStyle name="Normal_laroux_2_laroux" xfId="1374"/>
    <cellStyle name="Normal_laroux_2_laroux_1" xfId="1375"/>
    <cellStyle name="Normal_laroux_2_laroux_2" xfId="1376"/>
    <cellStyle name="Normal_laroux_2_Locas" xfId="1377"/>
    <cellStyle name="Normal_laroux_2_Locas_1" xfId="1378"/>
    <cellStyle name="Normal_laroux_2_pldt" xfId="1379"/>
    <cellStyle name="Normal_laroux_2_pldt_1" xfId="1380"/>
    <cellStyle name="Normal_laroux_2_pldt_2" xfId="1381"/>
    <cellStyle name="Normal_laroux_2_VIRUS-EDY" xfId="1382"/>
    <cellStyle name="Normal_laroux_3" xfId="1383"/>
    <cellStyle name="Normal_laroux_3_dimon" xfId="1384"/>
    <cellStyle name="Normal_laroux_3_dimon_1" xfId="1385"/>
    <cellStyle name="Normal_laroux_3_dimon_2" xfId="1386"/>
    <cellStyle name="Normal_laroux_3_dimon_3" xfId="1387"/>
    <cellStyle name="Normal_laroux_3_dimon_4" xfId="1388"/>
    <cellStyle name="Normal_laroux_3_laroux" xfId="1389"/>
    <cellStyle name="Normal_laroux_3_laroux_1" xfId="1390"/>
    <cellStyle name="Normal_laroux_3_laroux_2" xfId="1391"/>
    <cellStyle name="Normal_laroux_3_laroux_dimon" xfId="1392"/>
    <cellStyle name="Normal_laroux_3_Locas" xfId="1393"/>
    <cellStyle name="Normal_laroux_3_pldt" xfId="1394"/>
    <cellStyle name="Normal_laroux_3_pldt_1" xfId="1395"/>
    <cellStyle name="Normal_laroux_3_PLDT_dimon" xfId="1396"/>
    <cellStyle name="Normal_laroux_3_VERA" xfId="1397"/>
    <cellStyle name="Normal_laroux_3_VERA_1" xfId="1398"/>
    <cellStyle name="Normal_laroux_3_VIRUS-EDY" xfId="1399"/>
    <cellStyle name="Normal_laroux_4" xfId="1400"/>
    <cellStyle name="Normal_laroux_4_dimon" xfId="1401"/>
    <cellStyle name="Normal_laroux_4_dimon_1" xfId="1402"/>
    <cellStyle name="Normal_laroux_4_dimon_2" xfId="1403"/>
    <cellStyle name="Normal_laroux_4_dimon_3" xfId="1404"/>
    <cellStyle name="Normal_laroux_4_laroux" xfId="1405"/>
    <cellStyle name="Normal_laroux_4_laroux_1" xfId="1406"/>
    <cellStyle name="Normal_laroux_4_laroux_2" xfId="1407"/>
    <cellStyle name="Normal_laroux_4_pldt" xfId="1408"/>
    <cellStyle name="Normal_laroux_4_pldt_1" xfId="1409"/>
    <cellStyle name="Normal_laroux_4_pldt_2" xfId="1410"/>
    <cellStyle name="Normal_laroux_4_PLDT_dimon" xfId="1411"/>
    <cellStyle name="Normal_laroux_4_VERA" xfId="1412"/>
    <cellStyle name="Normal_laroux_4_VIRUS-EDY" xfId="1413"/>
    <cellStyle name="Normal_laroux_5" xfId="1414"/>
    <cellStyle name="Normal_laroux_5_dimon" xfId="1415"/>
    <cellStyle name="Normal_laroux_5_dimon_1" xfId="1416"/>
    <cellStyle name="Normal_laroux_5_dimon_2" xfId="1417"/>
    <cellStyle name="Normal_laroux_5_dimon_3" xfId="1418"/>
    <cellStyle name="Normal_laroux_5_laroux" xfId="1419"/>
    <cellStyle name="Normal_laroux_5_laroux_1" xfId="1420"/>
    <cellStyle name="Normal_laroux_5_laroux_2" xfId="1421"/>
    <cellStyle name="Normal_laroux_5_pldt" xfId="1422"/>
    <cellStyle name="Normal_laroux_5_pldt_1" xfId="1423"/>
    <cellStyle name="Normal_laroux_5_pldt_2" xfId="1424"/>
    <cellStyle name="Normal_laroux_5_pldt_3" xfId="1425"/>
    <cellStyle name="Normal_laroux_5_PLDT_dimon" xfId="1426"/>
    <cellStyle name="Normal_laroux_5_VERA" xfId="1427"/>
    <cellStyle name="Normal_laroux_5_VIRUS-EDY" xfId="1428"/>
    <cellStyle name="Normal_laroux_6" xfId="1429"/>
    <cellStyle name="Normal_laroux_6_dimon" xfId="1430"/>
    <cellStyle name="Normal_laroux_6_dimon_1" xfId="1431"/>
    <cellStyle name="Normal_laroux_6_dimon_2" xfId="1432"/>
    <cellStyle name="Normal_laroux_6_dimon_3" xfId="1433"/>
    <cellStyle name="Normal_laroux_6_laroux" xfId="1434"/>
    <cellStyle name="Normal_laroux_6_laroux_1" xfId="1435"/>
    <cellStyle name="Normal_laroux_6_laroux_dimon" xfId="1436"/>
    <cellStyle name="Normal_laroux_6_pldt" xfId="1437"/>
    <cellStyle name="Normal_laroux_6_pldt_1" xfId="1438"/>
    <cellStyle name="Normal_laroux_6_pldt_2" xfId="1439"/>
    <cellStyle name="Normal_laroux_6_PLDT_dimon" xfId="1440"/>
    <cellStyle name="Normal_laroux_6_VERA" xfId="1441"/>
    <cellStyle name="Normal_laroux_6_VIRUS-EDY" xfId="1442"/>
    <cellStyle name="Normal_laroux_7" xfId="1443"/>
    <cellStyle name="Normal_laroux_7_dimon" xfId="1444"/>
    <cellStyle name="Normal_laroux_7_dimon_1" xfId="1445"/>
    <cellStyle name="Normal_laroux_7_dimon_2" xfId="1446"/>
    <cellStyle name="Normal_laroux_7_laroux" xfId="1447"/>
    <cellStyle name="Normal_laroux_7_pldt" xfId="1448"/>
    <cellStyle name="Normal_laroux_7_pldt_1" xfId="1449"/>
    <cellStyle name="Normal_laroux_7_VERA" xfId="1450"/>
    <cellStyle name="Normal_laroux_7_VIRUS-EDY" xfId="1451"/>
    <cellStyle name="Normal_laroux_8" xfId="1452"/>
    <cellStyle name="Normal_laroux_8_dimon" xfId="1453"/>
    <cellStyle name="Normal_laroux_8_dimon_1" xfId="1454"/>
    <cellStyle name="Normal_laroux_8_pldt" xfId="1455"/>
    <cellStyle name="Normal_laroux_8_pldt_1" xfId="1456"/>
    <cellStyle name="Normal_laroux_8_VERA" xfId="1457"/>
    <cellStyle name="Normal_laroux_9" xfId="1458"/>
    <cellStyle name="Normal_laroux_9_dimon" xfId="1459"/>
    <cellStyle name="Normal_laroux_9_dimon_1" xfId="1460"/>
    <cellStyle name="Normal_laroux_A" xfId="1461"/>
    <cellStyle name="Normal_laroux_B" xfId="1462"/>
    <cellStyle name="Normal_laroux_C" xfId="1463"/>
    <cellStyle name="Normal_laroux_D" xfId="1464"/>
    <cellStyle name="Normal_laroux_dimon" xfId="1465"/>
    <cellStyle name="Normal_laroux_dimon_1" xfId="1466"/>
    <cellStyle name="Normal_laroux_dimon_2" xfId="1467"/>
    <cellStyle name="Normal_laroux_dimon_3" xfId="1468"/>
    <cellStyle name="Normal_laroux_dimon_4" xfId="1469"/>
    <cellStyle name="Normal_laroux_dimon_5" xfId="1470"/>
    <cellStyle name="Normal_laroux_laroux" xfId="1471"/>
    <cellStyle name="Normal_laroux_laroux_1" xfId="1472"/>
    <cellStyle name="Normal_laroux_laroux_2" xfId="1473"/>
    <cellStyle name="Normal_laroux_Locas" xfId="1474"/>
    <cellStyle name="Normal_laroux_pldt" xfId="1475"/>
    <cellStyle name="Normal_laroux_pldt_1" xfId="1476"/>
    <cellStyle name="Normal_laroux_pldt_2" xfId="1477"/>
    <cellStyle name="Normal_laroux_pldt_3" xfId="1478"/>
    <cellStyle name="Normal_laroux_PLDT_dimon" xfId="1479"/>
    <cellStyle name="Normal_laroux_VERA" xfId="1480"/>
    <cellStyle name="Normal_laroux_VERA_1" xfId="1481"/>
    <cellStyle name="Normal_laroux_VIRUS-EDY" xfId="1482"/>
    <cellStyle name="Normal_Line Inst." xfId="1483"/>
    <cellStyle name="Normal_List" xfId="1484"/>
    <cellStyle name="Normal_Locas" xfId="1485"/>
    <cellStyle name="Normal_Locas_1" xfId="1486"/>
    <cellStyle name="Normal_Lock" xfId="1487"/>
    <cellStyle name="Normal_MAJREP" xfId="1488"/>
    <cellStyle name="Normal_Master" xfId="1489"/>
    <cellStyle name="Normal_MATERAL2" xfId="1490"/>
    <cellStyle name="Normal_MATERAL2_dimon" xfId="1491"/>
    <cellStyle name="Normal_MED-A-CO.XLS" xfId="1492"/>
    <cellStyle name="Normal_MID CURVE" xfId="1493"/>
    <cellStyle name="Normal_MKGOCPX" xfId="1494"/>
    <cellStyle name="Normal_Mkt Shr" xfId="1495"/>
    <cellStyle name="Normal_MOBCPX" xfId="1496"/>
    <cellStyle name="Normal_Module1" xfId="1497"/>
    <cellStyle name="Normal_Module1 (2)" xfId="1498"/>
    <cellStyle name="Normal_Module1 (2)_1" xfId="1499"/>
    <cellStyle name="Normal_MONTHLY" xfId="1500"/>
    <cellStyle name="Normal_MOR  - Supp" xfId="1501"/>
    <cellStyle name="Normal_mud plant bolted" xfId="1502"/>
    <cellStyle name="Normal_mud plant bolted_dimon" xfId="1503"/>
    <cellStyle name="Normal_Multikarya" xfId="1504"/>
    <cellStyle name="Normal_NA WITHOUT GOV'T &amp; PNX" xfId="1505"/>
    <cellStyle name="Normal_NAOBU10" xfId="1506"/>
    <cellStyle name="Normal_NAT ACCT" xfId="1507"/>
    <cellStyle name="Normal_NCR-C&amp;W Val" xfId="1508"/>
    <cellStyle name="Normal_NCR-Cap intensity" xfId="1509"/>
    <cellStyle name="Normal_NCR-Line per Staff" xfId="1510"/>
    <cellStyle name="Normal_NCR-Rev dist" xfId="1511"/>
    <cellStyle name="Normal_NEHQ-ACT.XLS" xfId="1512"/>
    <cellStyle name="Normal_NS-A-CO.XLS" xfId="1513"/>
    <cellStyle name="Normal_NS_AT" xfId="1514"/>
    <cellStyle name="Normal_NS_CONS GROUP" xfId="1515"/>
    <cellStyle name="Normal_NSACTUAL.XLS" xfId="1516"/>
    <cellStyle name="Normal_NSACTUAL.XLS_1" xfId="1517"/>
    <cellStyle name="Normal_NX00" xfId="1518"/>
    <cellStyle name="Normal_OFFDATA1" xfId="1519"/>
    <cellStyle name="Normal_OFFDATA1 (2)" xfId="1520"/>
    <cellStyle name="Normal_OFFDATA1_1" xfId="1521"/>
    <cellStyle name="Normal_Op Cost Break" xfId="1522"/>
    <cellStyle name="Normal_Operations" xfId="1523"/>
    <cellStyle name="Normal_opsmacro" xfId="1524"/>
    <cellStyle name="Normal_OPSTAT" xfId="1525"/>
    <cellStyle name="Normal_OS-A-CO.XLS" xfId="1526"/>
    <cellStyle name="Normal_OSMOCPX" xfId="1527"/>
    <cellStyle name="Normal_Other Months" xfId="1528"/>
    <cellStyle name="Normal_Outlook" xfId="1529"/>
    <cellStyle name="Normal_Outlook_1" xfId="1530"/>
    <cellStyle name="Normal_OWN, AR, SNIPS" xfId="1531"/>
    <cellStyle name="Normal_PAGE 1" xfId="1532"/>
    <cellStyle name="Normal_pbdefault" xfId="1533"/>
    <cellStyle name="Normal_pbdefault_1" xfId="1534"/>
    <cellStyle name="Normal_percentages" xfId="1535"/>
    <cellStyle name="Normal_PERSONAL" xfId="1536"/>
    <cellStyle name="Normal_PERSONAL_dimon" xfId="1537"/>
    <cellStyle name="Normal_PERSONAL_Locas" xfId="1538"/>
    <cellStyle name="Normal_PGMKOCPX" xfId="1539"/>
    <cellStyle name="Normal_PGNW1" xfId="1540"/>
    <cellStyle name="Normal_PGNW2" xfId="1541"/>
    <cellStyle name="Normal_PGNWOCPX" xfId="1542"/>
    <cellStyle name="Normal_Picks" xfId="1543"/>
    <cellStyle name="Normal_Pink" xfId="1544"/>
    <cellStyle name="Normal_PKDATA1" xfId="1545"/>
    <cellStyle name="Normal_PKDATA1 (2)" xfId="1546"/>
    <cellStyle name="Normal_PKDATA1_1" xfId="1547"/>
    <cellStyle name="Normal_PLAN" xfId="1548"/>
    <cellStyle name="Normal_PLANT" xfId="1549"/>
    <cellStyle name="Normal_PLANTS" xfId="1550"/>
    <cellStyle name="Normal_PLDT" xfId="1551"/>
    <cellStyle name="Normal_PLDT_1" xfId="1552"/>
    <cellStyle name="Normal_pldt_1_Calculations" xfId="1553"/>
    <cellStyle name="Normal_PLDT_1_dimon" xfId="1554"/>
    <cellStyle name="Normal_pldt_2" xfId="1555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externalLink" Target="externalLinks/externalLink1.xml"/><Relationship Id="rId22" Type="http://schemas.openxmlformats.org/officeDocument/2006/relationships/externalLink" Target="externalLinks/externalLink2.xml"/><Relationship Id="rId23" Type="http://schemas.openxmlformats.org/officeDocument/2006/relationships/externalLink" Target="externalLinks/externalLink3.xml"/><Relationship Id="rId24" Type="http://schemas.openxmlformats.org/officeDocument/2006/relationships/externalLink" Target="externalLinks/externalLink4.xml"/><Relationship Id="rId25" Type="http://schemas.openxmlformats.org/officeDocument/2006/relationships/externalLink" Target="externalLinks/externalLink5.xml"/><Relationship Id="rId2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75" strike="noStrike" u="none">
                <a:solidFill>
                  <a:srgbClr val="000000"/>
                </a:solidFill>
                <a:uFillTx/>
                <a:latin typeface="Arial"/>
              </a:rPr>
              <a:t>10-yr Treasury &amp; Spreads Movement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20728735071899"/>
          <c:y val="0.141832137493743"/>
          <c:w val="0.834815988301243"/>
          <c:h val="0.773819456032037"/>
        </c:manualLayout>
      </c:layout>
      <c:lineChart>
        <c:grouping val="standard"/>
        <c:varyColors val="0"/>
        <c:ser>
          <c:idx val="0"/>
          <c:order val="0"/>
          <c:tx>
            <c:strRef>
              <c:f>Summary!$A$83</c:f>
              <c:strCache>
                <c:ptCount val="1"/>
                <c:pt idx="0">
                  <c:v>Treasury (%)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Summary!$B$82:$Q$82</c:f>
              <c:strCache>
                <c:ptCount val="16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  <c:pt idx="5">
                  <c:v>6/12/2000</c:v>
                </c:pt>
                <c:pt idx="6">
                  <c:v>6/5/2000</c:v>
                </c:pt>
                <c:pt idx="7">
                  <c:v>5/29/2000</c:v>
                </c:pt>
                <c:pt idx="8">
                  <c:v>5/22/2000</c:v>
                </c:pt>
                <c:pt idx="9">
                  <c:v>5/15/2000</c:v>
                </c:pt>
                <c:pt idx="10">
                  <c:v>5/8/2000</c:v>
                </c:pt>
                <c:pt idx="11">
                  <c:v>5/1/2000</c:v>
                </c:pt>
                <c:pt idx="12">
                  <c:v>4/24/2000</c:v>
                </c:pt>
                <c:pt idx="13">
                  <c:v>4/17/2000</c:v>
                </c:pt>
                <c:pt idx="14">
                  <c:v/>
                </c:pt>
                <c:pt idx="15">
                  <c:v/>
                </c:pt>
              </c:strCache>
            </c:strRef>
          </c:cat>
          <c:val>
            <c:numRef>
              <c:f>Summary!$B$83:$Q$83</c:f>
              <c:numCache>
                <c:formatCode>0.000%</c:formatCode>
                <c:ptCount val="16"/>
                <c:pt idx="0">
                  <c:v>0.0609</c:v>
                </c:pt>
                <c:pt idx="1">
                  <c:v>0.06</c:v>
                </c:pt>
                <c:pt idx="2">
                  <c:v>0.0602</c:v>
                </c:pt>
                <c:pt idx="3">
                  <c:v>0.06182</c:v>
                </c:pt>
                <c:pt idx="4">
                  <c:v>0.0599</c:v>
                </c:pt>
                <c:pt idx="5">
                  <c:v>0.06128</c:v>
                </c:pt>
                <c:pt idx="6">
                  <c:v>0.0615</c:v>
                </c:pt>
                <c:pt idx="7">
                  <c:v>0.0633</c:v>
                </c:pt>
                <c:pt idx="8">
                  <c:v>0.0651</c:v>
                </c:pt>
                <c:pt idx="9">
                  <c:v>0.065</c:v>
                </c:pt>
                <c:pt idx="10">
                  <c:v>0.0652</c:v>
                </c:pt>
                <c:pt idx="11">
                  <c:v>0.0622</c:v>
                </c:pt>
                <c:pt idx="12">
                  <c:v>0.0598</c:v>
                </c:pt>
                <c:pt idx="13">
                  <c:v>0.0587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Summary!$A$84</c:f>
              <c:strCache>
                <c:ptCount val="1"/>
                <c:pt idx="0">
                  <c:v>Spreads (%)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Summary!$B$82:$Q$82</c:f>
              <c:strCache>
                <c:ptCount val="16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  <c:pt idx="5">
                  <c:v>6/12/2000</c:v>
                </c:pt>
                <c:pt idx="6">
                  <c:v>6/5/2000</c:v>
                </c:pt>
                <c:pt idx="7">
                  <c:v>5/29/2000</c:v>
                </c:pt>
                <c:pt idx="8">
                  <c:v>5/22/2000</c:v>
                </c:pt>
                <c:pt idx="9">
                  <c:v>5/15/2000</c:v>
                </c:pt>
                <c:pt idx="10">
                  <c:v>5/8/2000</c:v>
                </c:pt>
                <c:pt idx="11">
                  <c:v>5/1/2000</c:v>
                </c:pt>
                <c:pt idx="12">
                  <c:v>4/24/2000</c:v>
                </c:pt>
                <c:pt idx="13">
                  <c:v>4/17/2000</c:v>
                </c:pt>
                <c:pt idx="14">
                  <c:v/>
                </c:pt>
                <c:pt idx="15">
                  <c:v/>
                </c:pt>
              </c:strCache>
            </c:strRef>
          </c:cat>
          <c:val>
            <c:numRef>
              <c:f>Summary!$B$84:$Q$84</c:f>
              <c:numCache>
                <c:formatCode>0.000%</c:formatCode>
                <c:ptCount val="16"/>
                <c:pt idx="0">
                  <c:v>0.02907</c:v>
                </c:pt>
                <c:pt idx="1">
                  <c:v>0.029722</c:v>
                </c:pt>
                <c:pt idx="2">
                  <c:v>0.029928</c:v>
                </c:pt>
                <c:pt idx="3">
                  <c:v>0.0292523333333333</c:v>
                </c:pt>
                <c:pt idx="4">
                  <c:v>0.0311666666666667</c:v>
                </c:pt>
                <c:pt idx="5">
                  <c:v>0.0300716666666667</c:v>
                </c:pt>
                <c:pt idx="6">
                  <c:v>0.031107</c:v>
                </c:pt>
                <c:pt idx="7">
                  <c:v>0.0301543333333333</c:v>
                </c:pt>
                <c:pt idx="8">
                  <c:v>0.0278393333333333</c:v>
                </c:pt>
                <c:pt idx="9">
                  <c:v>0.0264433333333333</c:v>
                </c:pt>
                <c:pt idx="10">
                  <c:v>0.0258733333333333</c:v>
                </c:pt>
                <c:pt idx="11">
                  <c:v>0.0273966666666667</c:v>
                </c:pt>
                <c:pt idx="12">
                  <c:v>0.0322</c:v>
                </c:pt>
                <c:pt idx="13">
                  <c:v>0.0324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"All-in Rate"</c:f>
              <c:strCache>
                <c:ptCount val="1"/>
                <c:pt idx="0">
                  <c:v>All-in Rate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Summary!$B$82:$Q$82</c:f>
              <c:strCache>
                <c:ptCount val="16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  <c:pt idx="5">
                  <c:v>6/12/2000</c:v>
                </c:pt>
                <c:pt idx="6">
                  <c:v>6/5/2000</c:v>
                </c:pt>
                <c:pt idx="7">
                  <c:v>5/29/2000</c:v>
                </c:pt>
                <c:pt idx="8">
                  <c:v>5/22/2000</c:v>
                </c:pt>
                <c:pt idx="9">
                  <c:v>5/15/2000</c:v>
                </c:pt>
                <c:pt idx="10">
                  <c:v>5/8/2000</c:v>
                </c:pt>
                <c:pt idx="11">
                  <c:v>5/1/2000</c:v>
                </c:pt>
                <c:pt idx="12">
                  <c:v>4/24/2000</c:v>
                </c:pt>
                <c:pt idx="13">
                  <c:v>4/17/2000</c:v>
                </c:pt>
                <c:pt idx="14">
                  <c:v/>
                </c:pt>
                <c:pt idx="15">
                  <c:v/>
                </c:pt>
              </c:strCache>
            </c:strRef>
          </c:cat>
          <c:val>
            <c:numRef>
              <c:f>Summary!$B$85:$Q$85</c:f>
              <c:numCache>
                <c:formatCode>0.000%</c:formatCode>
                <c:ptCount val="16"/>
                <c:pt idx="0">
                  <c:v>0.08997</c:v>
                </c:pt>
                <c:pt idx="1">
                  <c:v>0.089722</c:v>
                </c:pt>
                <c:pt idx="2">
                  <c:v>0.090128</c:v>
                </c:pt>
                <c:pt idx="3">
                  <c:v>0.0910723333333333</c:v>
                </c:pt>
                <c:pt idx="4">
                  <c:v>0.0910666666666667</c:v>
                </c:pt>
                <c:pt idx="5">
                  <c:v>0.0913516666666667</c:v>
                </c:pt>
                <c:pt idx="6">
                  <c:v>0.092607</c:v>
                </c:pt>
                <c:pt idx="7">
                  <c:v>0.0934543333333333</c:v>
                </c:pt>
                <c:pt idx="8">
                  <c:v>0.0929393333333334</c:v>
                </c:pt>
                <c:pt idx="9">
                  <c:v>0.0914433333333333</c:v>
                </c:pt>
                <c:pt idx="10">
                  <c:v>0.0910733333333333</c:v>
                </c:pt>
                <c:pt idx="11">
                  <c:v>0.0895966666666667</c:v>
                </c:pt>
                <c:pt idx="12">
                  <c:v>0.092</c:v>
                </c:pt>
                <c:pt idx="13">
                  <c:v>0.0911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5169024"/>
        <c:axId val="15368682"/>
      </c:lineChart>
      <c:catAx>
        <c:axId val="1516902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368682"/>
        <c:crossesAt val="0"/>
        <c:auto val="1"/>
        <c:lblAlgn val="ctr"/>
        <c:lblOffset val="100"/>
        <c:noMultiLvlLbl val="0"/>
      </c:catAx>
      <c:valAx>
        <c:axId val="15368682"/>
        <c:scaling>
          <c:orientation val="minMax"/>
          <c:max val="0.095"/>
          <c:min val="0.02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Treasury &amp; Spreads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16902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9874482086278"/>
          <c:y val="0.39654597029868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Wheatland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Prices'!$B$99:$Q$99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Prices'!$B$100:$Q$100</c:f>
              <c:numCache>
                <c:formatCode>_(* #,##0.00_);_(* \(#,##0.00\);_(* \-??_);_(@_)</c:formatCode>
                <c:ptCount val="16"/>
                <c:pt idx="0">
                  <c:v>6.41565723004482</c:v>
                </c:pt>
                <c:pt idx="1">
                  <c:v>9.14085518719011</c:v>
                </c:pt>
                <c:pt idx="2">
                  <c:v>12.4513550676836</c:v>
                </c:pt>
                <c:pt idx="3">
                  <c:v>13.8956516470326</c:v>
                </c:pt>
                <c:pt idx="4">
                  <c:v>16.4439808314195</c:v>
                </c:pt>
                <c:pt idx="5">
                  <c:v>17.4289729105091</c:v>
                </c:pt>
                <c:pt idx="6">
                  <c:v>20.2260019498365</c:v>
                </c:pt>
                <c:pt idx="7">
                  <c:v>23.8601041860371</c:v>
                </c:pt>
                <c:pt idx="8">
                  <c:v>20.4210293190182</c:v>
                </c:pt>
                <c:pt idx="9">
                  <c:v>17.2619681925314</c:v>
                </c:pt>
                <c:pt idx="10">
                  <c:v>16.534110256964</c:v>
                </c:pt>
                <c:pt idx="11">
                  <c:v>14.3463517342758</c:v>
                </c:pt>
                <c:pt idx="12">
                  <c:v>15.0194388906218</c:v>
                </c:pt>
                <c:pt idx="13">
                  <c:v>14.3961138357827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Pt>
            <c:idx val="2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Prices'!$B$99:$Q$99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Prices'!$B$101:$Q$101</c:f>
              <c:numCache>
                <c:formatCode>_(* #,##0.00_);_(* \(#,##0.00\);_(* \-??_);_(@_)</c:formatCode>
                <c:ptCount val="16"/>
                <c:pt idx="0">
                  <c:v>6.59573237569077</c:v>
                </c:pt>
                <c:pt idx="1">
                  <c:v>7.15152534076994</c:v>
                </c:pt>
                <c:pt idx="2">
                  <c:v>7.92884390617904</c:v>
                </c:pt>
                <c:pt idx="3">
                  <c:v>7.43685555164515</c:v>
                </c:pt>
                <c:pt idx="4">
                  <c:v>7.70139751950134</c:v>
                </c:pt>
                <c:pt idx="5">
                  <c:v>8.15814221067985</c:v>
                </c:pt>
                <c:pt idx="6">
                  <c:v>8.46456475344153</c:v>
                </c:pt>
                <c:pt idx="7">
                  <c:v>7.76295317796794</c:v>
                </c:pt>
                <c:pt idx="8">
                  <c:v>7.48351113989601</c:v>
                </c:pt>
                <c:pt idx="9">
                  <c:v>6.93684283989057</c:v>
                </c:pt>
                <c:pt idx="10">
                  <c:v>6.55418964157312</c:v>
                </c:pt>
                <c:pt idx="11">
                  <c:v>6.37683089444823</c:v>
                </c:pt>
                <c:pt idx="12">
                  <c:v>6.43417784827959</c:v>
                </c:pt>
                <c:pt idx="13">
                  <c:v>6.49797711793541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Prices'!$B$99:$Q$99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Prices'!$B$102:$Q$102</c:f>
              <c:numCache>
                <c:formatCode>_(* #,##0.00_);_(* \(#,##0.00\);_(* \-??_);_(@_)</c:formatCode>
                <c:ptCount val="16"/>
                <c:pt idx="0">
                  <c:v>5.02690677014031</c:v>
                </c:pt>
                <c:pt idx="1">
                  <c:v>5.40085707889362</c:v>
                </c:pt>
                <c:pt idx="2">
                  <c:v>5.96705418668966</c:v>
                </c:pt>
                <c:pt idx="3">
                  <c:v>5.56835427405645</c:v>
                </c:pt>
                <c:pt idx="4">
                  <c:v>5.8055293902611</c:v>
                </c:pt>
                <c:pt idx="5">
                  <c:v>6.01592393659395</c:v>
                </c:pt>
                <c:pt idx="6">
                  <c:v>6.11992203814443</c:v>
                </c:pt>
                <c:pt idx="7">
                  <c:v>5.27556090572611</c:v>
                </c:pt>
                <c:pt idx="8">
                  <c:v>5.23591809732698</c:v>
                </c:pt>
                <c:pt idx="9">
                  <c:v>4.9231652422129</c:v>
                </c:pt>
                <c:pt idx="10">
                  <c:v>4.67861295652894</c:v>
                </c:pt>
                <c:pt idx="11">
                  <c:v>4.75580419116736</c:v>
                </c:pt>
                <c:pt idx="12">
                  <c:v>4.77384692453994</c:v>
                </c:pt>
                <c:pt idx="13">
                  <c:v>4.77776623930145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041636"/>
        <c:axId val="53776873"/>
      </c:lineChart>
      <c:catAx>
        <c:axId val="304163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776873"/>
        <c:crossesAt val="0"/>
        <c:auto val="1"/>
        <c:lblAlgn val="ctr"/>
        <c:lblOffset val="100"/>
        <c:noMultiLvlLbl val="0"/>
      </c:catAx>
      <c:valAx>
        <c:axId val="537768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4163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Wilton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Prices'!$B$106:$Q$106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Prices'!$B$107:$Q$107</c:f>
              <c:numCache>
                <c:formatCode>_(* #,##0.00_);_(* \(#,##0.00\);_(* \-??_);_(@_)</c:formatCode>
                <c:ptCount val="16"/>
                <c:pt idx="0">
                  <c:v>5.55300012333203</c:v>
                </c:pt>
                <c:pt idx="1">
                  <c:v>8.03284360340449</c:v>
                </c:pt>
                <c:pt idx="2">
                  <c:v>11.1132794434349</c:v>
                </c:pt>
                <c:pt idx="3">
                  <c:v>12.4942184257837</c:v>
                </c:pt>
                <c:pt idx="4">
                  <c:v>14.9959078024426</c:v>
                </c:pt>
                <c:pt idx="5">
                  <c:v>15.9980287228083</c:v>
                </c:pt>
                <c:pt idx="6">
                  <c:v>18.1966016827379</c:v>
                </c:pt>
                <c:pt idx="7">
                  <c:v>22.5137549567741</c:v>
                </c:pt>
                <c:pt idx="8">
                  <c:v>19.8611813473349</c:v>
                </c:pt>
                <c:pt idx="9">
                  <c:v>16.8256078174251</c:v>
                </c:pt>
                <c:pt idx="10">
                  <c:v>16.1157384294685</c:v>
                </c:pt>
                <c:pt idx="11">
                  <c:v>14.0170002207401</c:v>
                </c:pt>
                <c:pt idx="12">
                  <c:v>14.680961067148</c:v>
                </c:pt>
                <c:pt idx="13">
                  <c:v>14.0690613679993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Prices'!$B$106:$Q$106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Prices'!$B$108:$Q$108</c:f>
              <c:numCache>
                <c:formatCode>_(* #,##0.00_);_(* \(#,##0.00\);_(* \-??_);_(@_)</c:formatCode>
                <c:ptCount val="16"/>
                <c:pt idx="0">
                  <c:v>6.1253995328074</c:v>
                </c:pt>
                <c:pt idx="1">
                  <c:v>6.66329222735262</c:v>
                </c:pt>
                <c:pt idx="2">
                  <c:v>7.41526119891118</c:v>
                </c:pt>
                <c:pt idx="3">
                  <c:v>7.2335129286248</c:v>
                </c:pt>
                <c:pt idx="4">
                  <c:v>7.50715093677417</c:v>
                </c:pt>
                <c:pt idx="5">
                  <c:v>7.96803571163625</c:v>
                </c:pt>
                <c:pt idx="6">
                  <c:v>8.28396503790738</c:v>
                </c:pt>
                <c:pt idx="7">
                  <c:v>6.63311116622126</c:v>
                </c:pt>
                <c:pt idx="8">
                  <c:v>6.60731840015223</c:v>
                </c:pt>
                <c:pt idx="9">
                  <c:v>6.14009001387328</c:v>
                </c:pt>
                <c:pt idx="10">
                  <c:v>5.76020267596764</c:v>
                </c:pt>
                <c:pt idx="11">
                  <c:v>5.67167876972966</c:v>
                </c:pt>
                <c:pt idx="12">
                  <c:v>5.73312295923602</c:v>
                </c:pt>
                <c:pt idx="13">
                  <c:v>5.80764555224303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Prices'!$B$106:$Q$106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Prices'!$B$109:$Q$109</c:f>
              <c:numCache>
                <c:formatCode>_(* #,##0.00_);_(* \(#,##0.00\);_(* \-??_);_(@_)</c:formatCode>
                <c:ptCount val="16"/>
                <c:pt idx="0">
                  <c:v>4.61237129327735</c:v>
                </c:pt>
                <c:pt idx="1">
                  <c:v>4.97749765913806</c:v>
                </c:pt>
                <c:pt idx="2">
                  <c:v>5.52784826802013</c:v>
                </c:pt>
                <c:pt idx="3">
                  <c:v>5.42744977638169</c:v>
                </c:pt>
                <c:pt idx="4">
                  <c:v>5.66540601560407</c:v>
                </c:pt>
                <c:pt idx="5">
                  <c:v>5.87580009798634</c:v>
                </c:pt>
                <c:pt idx="6">
                  <c:v>6.00351571696711</c:v>
                </c:pt>
                <c:pt idx="7">
                  <c:v>4.55200413087298</c:v>
                </c:pt>
                <c:pt idx="8">
                  <c:v>4.66663953214463</c:v>
                </c:pt>
                <c:pt idx="9">
                  <c:v>4.35910014843122</c:v>
                </c:pt>
                <c:pt idx="10">
                  <c:v>4.11929554310842</c:v>
                </c:pt>
                <c:pt idx="11">
                  <c:v>4.22344061406092</c:v>
                </c:pt>
                <c:pt idx="12">
                  <c:v>4.24253003077559</c:v>
                </c:pt>
                <c:pt idx="13">
                  <c:v>4.25779121643956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4472"/>
        <c:axId val="1162051"/>
      </c:lineChart>
      <c:catAx>
        <c:axId val="32447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62051"/>
        <c:crossesAt val="0"/>
        <c:auto val="1"/>
        <c:lblAlgn val="ctr"/>
        <c:lblOffset val="100"/>
        <c:noMultiLvlLbl val="0"/>
      </c:catAx>
      <c:valAx>
        <c:axId val="116205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447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Enterprise Value with Salvage Value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3256076129845"/>
          <c:y val="0.159591948514309"/>
          <c:w val="0.825027355018403"/>
          <c:h val="0.817266876626044"/>
        </c:manualLayout>
      </c:layout>
      <c:lineChart>
        <c:grouping val="standard"/>
        <c:varyColors val="0"/>
        <c:ser>
          <c:idx val="0"/>
          <c:order val="0"/>
          <c:tx>
            <c:strRef>
              <c:f>Summary!$A$91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</c:strCache>
            </c:strRef>
          </c:cat>
          <c:val>
            <c:numRef>
              <c:f>Summary!$B$91:$F$91</c:f>
              <c:numCache>
                <c:formatCode>_(* #,##0_);_(* \(#,##0\);_(* \-??_);_(@_)</c:formatCode>
                <c:ptCount val="5"/>
                <c:pt idx="0">
                  <c:v>157389.454164941</c:v>
                </c:pt>
                <c:pt idx="1">
                  <c:v>159962.974368011</c:v>
                </c:pt>
                <c:pt idx="2">
                  <c:v>173650.289885722</c:v>
                </c:pt>
                <c:pt idx="3">
                  <c:v>172365.177188992</c:v>
                </c:pt>
                <c:pt idx="4">
                  <c:v>178673.880363543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Summary!$A$92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</c:strCache>
            </c:strRef>
          </c:cat>
          <c:val>
            <c:numRef>
              <c:f>Summary!$B$92:$F$92</c:f>
              <c:numCache>
                <c:formatCode>_(* #,##0_);_(* \(#,##0\);_(* \-??_);_(@_)</c:formatCode>
                <c:ptCount val="5"/>
                <c:pt idx="0">
                  <c:v>156820.255343615</c:v>
                </c:pt>
                <c:pt idx="1">
                  <c:v>160827.705448339</c:v>
                </c:pt>
                <c:pt idx="2">
                  <c:v>173820.699695087</c:v>
                </c:pt>
                <c:pt idx="3">
                  <c:v>173207.635320316</c:v>
                </c:pt>
                <c:pt idx="4">
                  <c:v>179157.60743353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Summary!$A$94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triangl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</c:strCache>
            </c:strRef>
          </c:cat>
          <c:val>
            <c:numRef>
              <c:f>Summary!$B$94:$F$94</c:f>
              <c:numCache>
                <c:formatCode>_(* #,##0_);_(* \(#,##0\);_(* \-??_);_(@_)</c:formatCode>
                <c:ptCount val="5"/>
                <c:pt idx="0">
                  <c:v>120281.649023217</c:v>
                </c:pt>
                <c:pt idx="1">
                  <c:v>122195.605377391</c:v>
                </c:pt>
                <c:pt idx="2">
                  <c:v>132694.001556592</c:v>
                </c:pt>
                <c:pt idx="3">
                  <c:v>132171.74446466</c:v>
                </c:pt>
                <c:pt idx="4">
                  <c:v>136978.021595462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Summary!$A$90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</c:strCache>
            </c:strRef>
          </c:cat>
          <c:val>
            <c:numRef>
              <c:f>Summary!$B$90:$F$90</c:f>
              <c:numCache>
                <c:formatCode>_(* #,##0_);_(* \(#,##0\);_(* \-??_);_(@_)</c:formatCode>
                <c:ptCount val="5"/>
                <c:pt idx="0">
                  <c:v>173997.826286005</c:v>
                </c:pt>
                <c:pt idx="1">
                  <c:v>177255.293164318</c:v>
                </c:pt>
                <c:pt idx="2">
                  <c:v>192618.398043668</c:v>
                </c:pt>
                <c:pt idx="3">
                  <c:v>191369.283947804</c:v>
                </c:pt>
                <c:pt idx="4">
                  <c:v>198050.945238742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Summary!$A$93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</c:strCache>
            </c:strRef>
          </c:cat>
          <c:val>
            <c:numRef>
              <c:f>Summary!$B$93:$F$93</c:f>
              <c:numCache>
                <c:formatCode>_(* #,##0_);_(* \(#,##0\);_(* \-??_);_(@_)</c:formatCode>
                <c:ptCount val="5"/>
                <c:pt idx="0">
                  <c:v>151830.986501802</c:v>
                </c:pt>
                <c:pt idx="1">
                  <c:v>160777.645776384</c:v>
                </c:pt>
                <c:pt idx="2">
                  <c:v>174744.008091109</c:v>
                </c:pt>
                <c:pt idx="3">
                  <c:v>175735.340921782</c:v>
                </c:pt>
                <c:pt idx="4">
                  <c:v>184652.179366684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Summary!$A$89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</c:strCache>
            </c:strRef>
          </c:cat>
          <c:val>
            <c:numRef>
              <c:f>Summary!$B$89:$F$89</c:f>
              <c:numCache>
                <c:formatCode>_(* #,##0_);_(* \(#,##0\);_(* \-??_);_(@_)</c:formatCode>
                <c:ptCount val="5"/>
                <c:pt idx="0">
                  <c:v>191427.003973125</c:v>
                </c:pt>
                <c:pt idx="1">
                  <c:v>202018.166571781</c:v>
                </c:pt>
                <c:pt idx="2">
                  <c:v>219108.478287103</c:v>
                </c:pt>
                <c:pt idx="3">
                  <c:v>222856.202237492</c:v>
                </c:pt>
                <c:pt idx="4">
                  <c:v>234295.370836873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Summary!$A$98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square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</c:strCache>
            </c:strRef>
          </c:cat>
          <c:val>
            <c:numRef>
              <c:f>Summary!$B$98:$F$98</c:f>
              <c:numCache>
                <c:formatCode>_(* #,##0_);_(* \(#,##0\);_(* \-??_);_(@_)</c:formatCode>
                <c:ptCount val="5"/>
                <c:pt idx="0">
                  <c:v>951747.175292706</c:v>
                </c:pt>
                <c:pt idx="1">
                  <c:v>983037.390706224</c:v>
                </c:pt>
                <c:pt idx="2">
                  <c:v>1066635.87555928</c:v>
                </c:pt>
                <c:pt idx="3">
                  <c:v>1067705.38408105</c:v>
                </c:pt>
                <c:pt idx="4">
                  <c:v>1111808.00483483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9027061"/>
        <c:axId val="89682740"/>
      </c:lineChart>
      <c:catAx>
        <c:axId val="3902706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682740"/>
        <c:crossesAt val="0"/>
        <c:auto val="1"/>
        <c:lblAlgn val="ctr"/>
        <c:lblOffset val="100"/>
        <c:noMultiLvlLbl val="0"/>
      </c:catAx>
      <c:valAx>
        <c:axId val="89682740"/>
        <c:scaling>
          <c:orientation val="minMax"/>
          <c:max val="10500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9027061"/>
        <c:crossesAt val="1"/>
        <c:crossBetween val="midCat"/>
        <c:majorUnit val="10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50094499154481"/>
          <c:y val="0.2889908256880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17248085571897"/>
          <c:y val="0.183918907310369"/>
          <c:w val="0.845174425671569"/>
          <c:h val="0.752942187097328"/>
        </c:manualLayout>
      </c:layout>
      <c:lineChart>
        <c:grouping val="standard"/>
        <c:varyColors val="0"/>
        <c:ser>
          <c:idx val="0"/>
          <c:order val="0"/>
          <c:tx>
            <c:strRef>
              <c:f>Summary!$A$101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99cc00"/>
              </a:solidFill>
              <a:round/>
            </a:ln>
          </c:spPr>
          <c:marker>
            <c:symbol val="x"/>
            <c:size val="5"/>
            <c:spPr>
              <a:solidFill>
                <a:srgbClr val="99cc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Summary!$B$101:$D$101</c:f>
              <c:numCache>
                <c:formatCode>_(* #,##0.00_);_(* \(#,##0.00\);_(* \-??_);_(@_)</c:formatCode>
                <c:ptCount val="3"/>
                <c:pt idx="0">
                  <c:v>6.41565723004482</c:v>
                </c:pt>
                <c:pt idx="1">
                  <c:v>6.59573237569077</c:v>
                </c:pt>
                <c:pt idx="2">
                  <c:v>5.02690677014031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"Gleason"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Pt>
            <c:idx val="1"/>
            <c:marker>
              <c:symbol val="diamond"/>
              <c:size val="5"/>
              <c:spPr>
                <a:solidFill>
                  <a:srgbClr val="00008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Summary!$B$102:$D$102</c:f>
              <c:numCache>
                <c:formatCode>_(* #,##0.00_);_(* \(#,##0.00\);_(* \-??_);_(@_)</c:formatCode>
                <c:ptCount val="3"/>
                <c:pt idx="0">
                  <c:v>9.52216803246319</c:v>
                </c:pt>
                <c:pt idx="1">
                  <c:v>7.41249173305256</c:v>
                </c:pt>
                <c:pt idx="2">
                  <c:v>5.82192546790672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"Wilton"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Summary!$B$103:$D$103</c:f>
              <c:numCache>
                <c:formatCode>_(* #,##0.00_);_(* \(#,##0.00\);_(* \-??_);_(@_)</c:formatCode>
                <c:ptCount val="3"/>
                <c:pt idx="0">
                  <c:v>5.55300012333203</c:v>
                </c:pt>
                <c:pt idx="1">
                  <c:v>6.1253995328074</c:v>
                </c:pt>
                <c:pt idx="2">
                  <c:v>4.61237129327735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"Brownsville"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Summary!$B$104:$D$104</c:f>
              <c:numCache>
                <c:formatCode>_(* #,##0.00_);_(* \(#,##0.00\);_(* \-??_);_(@_)</c:formatCode>
                <c:ptCount val="3"/>
                <c:pt idx="0">
                  <c:v>5.80064135123541</c:v>
                </c:pt>
                <c:pt idx="1">
                  <c:v>6.95780675798201</c:v>
                </c:pt>
                <c:pt idx="2">
                  <c:v>5.44525867708081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"Caledonia"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x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Summary!$B$105:$D$105</c:f>
              <c:numCache>
                <c:formatCode>_(* #,##0.00_);_(* \(#,##0.00\);_(* \-??_);_(@_)</c:formatCode>
                <c:ptCount val="3"/>
                <c:pt idx="0">
                  <c:v>5.92353716781449</c:v>
                </c:pt>
                <c:pt idx="1">
                  <c:v>6.61066042340808</c:v>
                </c:pt>
                <c:pt idx="2">
                  <c:v>5.17684755425677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"New Albany"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Summary!$B$106:$D$106</c:f>
              <c:numCache>
                <c:formatCode>_(* #,##0.00_);_(* \(#,##0.00\);_(* \-??_);_(@_)</c:formatCode>
                <c:ptCount val="3"/>
                <c:pt idx="0">
                  <c:v>5.39595718684309</c:v>
                </c:pt>
                <c:pt idx="1">
                  <c:v>6.29027250303339</c:v>
                </c:pt>
                <c:pt idx="2">
                  <c:v>4.92841385024633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"GenCo"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Pt>
            <c:idx val="1"/>
            <c:marker>
              <c:symbol val="plus"/>
              <c:size val="5"/>
              <c:spPr>
                <a:solidFill>
                  <a:srgbClr val="00808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Summary!$B$107:$D$107</c:f>
              <c:numCache>
                <c:formatCode>_(* #,##0.00_);_(* \(#,##0.00\);_(* \-??_);_(@_)</c:formatCode>
                <c:ptCount val="3"/>
                <c:pt idx="0">
                  <c:v>6.26715071877754</c:v>
                </c:pt>
                <c:pt idx="1">
                  <c:v>6.65782249937447</c:v>
                </c:pt>
                <c:pt idx="2">
                  <c:v>5.15476858673204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249999"/>
        <c:axId val="9789325"/>
      </c:lineChart>
      <c:catAx>
        <c:axId val="6624999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Time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89325"/>
        <c:crossesAt val="0"/>
        <c:auto val="1"/>
        <c:lblAlgn val="ctr"/>
        <c:lblOffset val="100"/>
        <c:noMultiLvlLbl val="0"/>
      </c:catAx>
      <c:valAx>
        <c:axId val="9789325"/>
        <c:scaling>
          <c:orientation val="minMax"/>
          <c:max val="17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24999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8507353834934"/>
          <c:y val="0.35856026114595"/>
          <c:w val="0.0932599975689802"/>
          <c:h val="0.44850098788763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Enterprise Value (with Salvage Value) For Each Project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50743099787686"/>
          <c:y val="0.116973976722898"/>
          <c:w val="0.801061571125265"/>
          <c:h val="0.809533150255002"/>
        </c:manualLayout>
      </c:layout>
      <c:lineChart>
        <c:grouping val="standard"/>
        <c:varyColors val="0"/>
        <c:ser>
          <c:idx val="0"/>
          <c:order val="0"/>
          <c:tx>
            <c:strRef>
              <c:f>"Wilton"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diamond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Summary!$B$88:$Q$88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Summary!$B$89:$Q$89</c:f>
              <c:numCache>
                <c:formatCode>_(* #,##0_);_(* \(#,##0\);_(* \-??_);_(@_)</c:formatCode>
                <c:ptCount val="16"/>
                <c:pt idx="0">
                  <c:v>191427.003973125</c:v>
                </c:pt>
                <c:pt idx="1">
                  <c:v>202018.166571781</c:v>
                </c:pt>
                <c:pt idx="2">
                  <c:v>219108.478287103</c:v>
                </c:pt>
                <c:pt idx="3">
                  <c:v>222856.202237492</c:v>
                </c:pt>
                <c:pt idx="4">
                  <c:v>234295.370836873</c:v>
                </c:pt>
                <c:pt idx="5">
                  <c:v>240916.420574375</c:v>
                </c:pt>
                <c:pt idx="6">
                  <c:v>250615.976980188</c:v>
                </c:pt>
                <c:pt idx="7">
                  <c:v>243613.068959569</c:v>
                </c:pt>
                <c:pt idx="8">
                  <c:v>235379.957863487</c:v>
                </c:pt>
                <c:pt idx="9">
                  <c:v>222284.667136682</c:v>
                </c:pt>
                <c:pt idx="10">
                  <c:v>217247.12252527</c:v>
                </c:pt>
                <c:pt idx="11">
                  <c:v>213822.079094767</c:v>
                </c:pt>
                <c:pt idx="12">
                  <c:v>215319.33144318</c:v>
                </c:pt>
                <c:pt idx="13">
                  <c:v>213935.006358894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"Gleason"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Summary!$B$88:$Q$88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Summary!$B$90:$Q$90</c:f>
              <c:numCache>
                <c:formatCode>_(* #,##0_);_(* \(#,##0\);_(* \-??_);_(@_)</c:formatCode>
                <c:ptCount val="16"/>
                <c:pt idx="0">
                  <c:v>173997.826286005</c:v>
                </c:pt>
                <c:pt idx="1">
                  <c:v>177255.293164318</c:v>
                </c:pt>
                <c:pt idx="2">
                  <c:v>192618.398043668</c:v>
                </c:pt>
                <c:pt idx="3">
                  <c:v>191369.283947804</c:v>
                </c:pt>
                <c:pt idx="4">
                  <c:v>198050.945238742</c:v>
                </c:pt>
                <c:pt idx="5">
                  <c:v>207269.19914474</c:v>
                </c:pt>
                <c:pt idx="6">
                  <c:v>215888.187280033</c:v>
                </c:pt>
                <c:pt idx="7">
                  <c:v>204375.368007439</c:v>
                </c:pt>
                <c:pt idx="8">
                  <c:v>193727.510315157</c:v>
                </c:pt>
                <c:pt idx="9">
                  <c:v>185886.001418893</c:v>
                </c:pt>
                <c:pt idx="10">
                  <c:v>180460.876373819</c:v>
                </c:pt>
                <c:pt idx="11">
                  <c:v>177406.922060294</c:v>
                </c:pt>
                <c:pt idx="12">
                  <c:v>179089.63823087</c:v>
                </c:pt>
                <c:pt idx="13">
                  <c:v>177569.55574976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"Brownsville"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99cc00"/>
              </a:solidFill>
              <a:round/>
            </a:ln>
          </c:spPr>
          <c:marker>
            <c:symbol val="diamond"/>
            <c:size val="5"/>
            <c:spPr>
              <a:solidFill>
                <a:srgbClr val="99cc00"/>
              </a:solidFill>
            </c:spPr>
          </c:marker>
          <c:dPt>
            <c:idx val="3"/>
            <c:marker>
              <c:symbol val="diamond"/>
              <c:size val="5"/>
              <c:spPr>
                <a:solidFill>
                  <a:srgbClr val="99cc00"/>
                </a:solidFill>
              </c:spPr>
            </c:marker>
          </c:dPt>
          <c:dLbls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Summary!$B$88:$Q$88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Summary!$B$91:$Q$91</c:f>
              <c:numCache>
                <c:formatCode>_(* #,##0_);_(* \(#,##0\);_(* \-??_);_(@_)</c:formatCode>
                <c:ptCount val="16"/>
                <c:pt idx="0">
                  <c:v>157389.454164941</c:v>
                </c:pt>
                <c:pt idx="1">
                  <c:v>159962.974368011</c:v>
                </c:pt>
                <c:pt idx="2">
                  <c:v>173650.289885722</c:v>
                </c:pt>
                <c:pt idx="3">
                  <c:v>172365.177188992</c:v>
                </c:pt>
                <c:pt idx="4">
                  <c:v>178673.880363543</c:v>
                </c:pt>
                <c:pt idx="5">
                  <c:v>187786.942953692</c:v>
                </c:pt>
                <c:pt idx="6">
                  <c:v>197429.379558092</c:v>
                </c:pt>
                <c:pt idx="7">
                  <c:v>201606.094759143</c:v>
                </c:pt>
                <c:pt idx="8">
                  <c:v>189524.162495342</c:v>
                </c:pt>
                <c:pt idx="9">
                  <c:v>181011.795520915</c:v>
                </c:pt>
                <c:pt idx="10">
                  <c:v>175266.837817543</c:v>
                </c:pt>
                <c:pt idx="11">
                  <c:v>172032.945447619</c:v>
                </c:pt>
                <c:pt idx="12">
                  <c:v>174377.915537505</c:v>
                </c:pt>
                <c:pt idx="13">
                  <c:v>172632.82600086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"Caledonia"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Pt>
            <c:idx val="2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Pt>
            <c:idx val="3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Pt>
            <c:idx val="4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Pt>
            <c:idx val="5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Lbls>
            <c:dLbl>
              <c:idx val="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Summary!$B$88:$Q$88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Summary!$B$92:$Q$92</c:f>
              <c:numCache>
                <c:formatCode>_(* #,##0_);_(* \(#,##0\);_(* \-??_);_(@_)</c:formatCode>
                <c:ptCount val="16"/>
                <c:pt idx="0">
                  <c:v>156820.255343615</c:v>
                </c:pt>
                <c:pt idx="1">
                  <c:v>160827.705448339</c:v>
                </c:pt>
                <c:pt idx="2">
                  <c:v>173820.699695087</c:v>
                </c:pt>
                <c:pt idx="3">
                  <c:v>173207.635320316</c:v>
                </c:pt>
                <c:pt idx="4">
                  <c:v>179157.60743353</c:v>
                </c:pt>
                <c:pt idx="5">
                  <c:v>188009.039977936</c:v>
                </c:pt>
                <c:pt idx="6">
                  <c:v>197105.295611943</c:v>
                </c:pt>
                <c:pt idx="7">
                  <c:v>200803.174703379</c:v>
                </c:pt>
                <c:pt idx="8">
                  <c:v>187998.660220733</c:v>
                </c:pt>
                <c:pt idx="9">
                  <c:v>179521.902404146</c:v>
                </c:pt>
                <c:pt idx="10">
                  <c:v>172423.086464871</c:v>
                </c:pt>
                <c:pt idx="11">
                  <c:v>169764.82720711</c:v>
                </c:pt>
                <c:pt idx="12">
                  <c:v>171872.68712358</c:v>
                </c:pt>
                <c:pt idx="13">
                  <c:v>170181.368243659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"Wheatland"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Summary!$B$88:$Q$88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Summary!$B$93:$Q$93</c:f>
              <c:numCache>
                <c:formatCode>_(* #,##0_);_(* \(#,##0\);_(* \-??_);_(@_)</c:formatCode>
                <c:ptCount val="16"/>
                <c:pt idx="0">
                  <c:v>151830.986501802</c:v>
                </c:pt>
                <c:pt idx="1">
                  <c:v>160777.645776384</c:v>
                </c:pt>
                <c:pt idx="2">
                  <c:v>174744.008091109</c:v>
                </c:pt>
                <c:pt idx="3">
                  <c:v>175735.340921782</c:v>
                </c:pt>
                <c:pt idx="4">
                  <c:v>184652.179366684</c:v>
                </c:pt>
                <c:pt idx="5">
                  <c:v>189688.747541887</c:v>
                </c:pt>
                <c:pt idx="6">
                  <c:v>198752.477937027</c:v>
                </c:pt>
                <c:pt idx="7">
                  <c:v>196380.659413615</c:v>
                </c:pt>
                <c:pt idx="8">
                  <c:v>186630.941265282</c:v>
                </c:pt>
                <c:pt idx="9">
                  <c:v>175928.485104726</c:v>
                </c:pt>
                <c:pt idx="10">
                  <c:v>171980.454382702</c:v>
                </c:pt>
                <c:pt idx="11">
                  <c:v>168718.764940035</c:v>
                </c:pt>
                <c:pt idx="12">
                  <c:v>169921.940929565</c:v>
                </c:pt>
                <c:pt idx="13">
                  <c:v>168753.213051947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"New Albany"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Summary!$B$88:$Q$88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Summary!$B$94:$Q$94</c:f>
              <c:numCache>
                <c:formatCode>_(* #,##0_);_(* \(#,##0\);_(* \-??_);_(@_)</c:formatCode>
                <c:ptCount val="16"/>
                <c:pt idx="0">
                  <c:v>120281.649023217</c:v>
                </c:pt>
                <c:pt idx="1">
                  <c:v>122195.605377391</c:v>
                </c:pt>
                <c:pt idx="2">
                  <c:v>132694.001556592</c:v>
                </c:pt>
                <c:pt idx="3">
                  <c:v>132171.74446466</c:v>
                </c:pt>
                <c:pt idx="4">
                  <c:v>136978.021595462</c:v>
                </c:pt>
                <c:pt idx="5">
                  <c:v>144111.119066776</c:v>
                </c:pt>
                <c:pt idx="6">
                  <c:v>151882.61254204</c:v>
                </c:pt>
                <c:pt idx="7">
                  <c:v>155354.126073331</c:v>
                </c:pt>
                <c:pt idx="8">
                  <c:v>145308.966486126</c:v>
                </c:pt>
                <c:pt idx="9">
                  <c:v>139184.781220349</c:v>
                </c:pt>
                <c:pt idx="10">
                  <c:v>133943.720281691</c:v>
                </c:pt>
                <c:pt idx="11">
                  <c:v>132084.662621941</c:v>
                </c:pt>
                <c:pt idx="12">
                  <c:v>133447.300434121</c:v>
                </c:pt>
                <c:pt idx="13">
                  <c:v>132085.078316234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817416"/>
        <c:axId val="58780098"/>
      </c:lineChart>
      <c:catAx>
        <c:axId val="1181741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780098"/>
        <c:crossesAt val="0"/>
        <c:auto val="1"/>
        <c:lblAlgn val="ctr"/>
        <c:lblOffset val="100"/>
        <c:noMultiLvlLbl val="0"/>
      </c:catAx>
      <c:valAx>
        <c:axId val="58780098"/>
        <c:scaling>
          <c:orientation val="minMax"/>
          <c:max val="266000"/>
          <c:min val="11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817416"/>
        <c:crossesAt val="1"/>
        <c:crossBetween val="midCat"/>
        <c:majorUnit val="1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982307147912"/>
          <c:y val="0.176212893945338"/>
          <c:w val="0.101132342533616"/>
          <c:h val="0.3090754544265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Enterprise Value (with Salvage Value) For GenCo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53280542986425"/>
          <c:y val="0.200863083562181"/>
          <c:w val="0.822186085972851"/>
          <c:h val="0.696613050869622"/>
        </c:manualLayout>
      </c:layout>
      <c:lineChart>
        <c:grouping val="standard"/>
        <c:varyColors val="0"/>
        <c:ser>
          <c:idx val="0"/>
          <c:order val="0"/>
          <c:tx>
            <c:strRef>
              <c:f>Summary!$A$98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Summary!$B$97:$Q$97</c:f>
              <c:strCache>
                <c:ptCount val="16"/>
                <c:pt idx="0">
                  <c:v>7/17/2000</c:v>
                </c:pt>
                <c:pt idx="1">
                  <c:v>7/10/2000</c:v>
                </c:pt>
                <c:pt idx="2">
                  <c:v>7/3/2000</c:v>
                </c:pt>
                <c:pt idx="3">
                  <c:v>6/26/2000</c:v>
                </c:pt>
                <c:pt idx="4">
                  <c:v>6/19/2000</c:v>
                </c:pt>
                <c:pt idx="5">
                  <c:v>6/12/2000</c:v>
                </c:pt>
                <c:pt idx="6">
                  <c:v>6/5/2000</c:v>
                </c:pt>
                <c:pt idx="7">
                  <c:v>5/29/2000</c:v>
                </c:pt>
                <c:pt idx="8">
                  <c:v>5/22/2000</c:v>
                </c:pt>
                <c:pt idx="9">
                  <c:v>5/15/2000</c:v>
                </c:pt>
                <c:pt idx="10">
                  <c:v>5/8/2000</c:v>
                </c:pt>
                <c:pt idx="11">
                  <c:v>5/1/2000</c:v>
                </c:pt>
                <c:pt idx="12">
                  <c:v>4/24/2000</c:v>
                </c:pt>
                <c:pt idx="13">
                  <c:v>4/17/2000</c:v>
                </c:pt>
                <c:pt idx="14">
                  <c:v/>
                </c:pt>
                <c:pt idx="15">
                  <c:v/>
                </c:pt>
              </c:strCache>
            </c:strRef>
          </c:cat>
          <c:val>
            <c:numRef>
              <c:f>Summary!$B$98:$Q$98</c:f>
              <c:numCache>
                <c:formatCode>_(* #,##0_);_(* \(#,##0\);_(* \-??_);_(@_)</c:formatCode>
                <c:ptCount val="16"/>
                <c:pt idx="0">
                  <c:v>951747.175292706</c:v>
                </c:pt>
                <c:pt idx="1">
                  <c:v>983037.390706224</c:v>
                </c:pt>
                <c:pt idx="2">
                  <c:v>1066635.87555928</c:v>
                </c:pt>
                <c:pt idx="3">
                  <c:v>1067705.38408105</c:v>
                </c:pt>
                <c:pt idx="4">
                  <c:v>1111808.00483483</c:v>
                </c:pt>
                <c:pt idx="5">
                  <c:v>1157781.46925941</c:v>
                </c:pt>
                <c:pt idx="6">
                  <c:v>1211673.92990932</c:v>
                </c:pt>
                <c:pt idx="7">
                  <c:v>1202132.49191648</c:v>
                </c:pt>
                <c:pt idx="8">
                  <c:v>1138570.19864613</c:v>
                </c:pt>
                <c:pt idx="9">
                  <c:v>1083817.63280571</c:v>
                </c:pt>
                <c:pt idx="10">
                  <c:v>1051322.0978459</c:v>
                </c:pt>
                <c:pt idx="11">
                  <c:v>1033830.20137177</c:v>
                </c:pt>
                <c:pt idx="12">
                  <c:v>1044028.81369882</c:v>
                </c:pt>
                <c:pt idx="13">
                  <c:v>1035157.04772135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6555515"/>
        <c:axId val="67664111"/>
      </c:lineChart>
      <c:catAx>
        <c:axId val="2655551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664111"/>
        <c:crossesAt val="0"/>
        <c:auto val="1"/>
        <c:lblAlgn val="ctr"/>
        <c:lblOffset val="100"/>
        <c:noMultiLvlLbl val="0"/>
      </c:catAx>
      <c:valAx>
        <c:axId val="67664111"/>
        <c:scaling>
          <c:orientation val="minMax"/>
          <c:max val="1250000"/>
          <c:min val="92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555515"/>
        <c:crossesAt val="1"/>
        <c:crossBetween val="midCat"/>
        <c:majorUnit val="2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7514140271493"/>
          <c:y val="0.364064338956454"/>
          <c:w val="0.0947751696832579"/>
          <c:h val="0.1314894729959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Brownsville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Prices'!$B$71:$Q$71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Prices'!$B$72:$Q$72</c:f>
              <c:numCache>
                <c:formatCode>_(* #,##0.00_);_(* \(#,##0.00\);_(* \-??_);_(@_)</c:formatCode>
                <c:ptCount val="16"/>
                <c:pt idx="0">
                  <c:v>5.80064135123541</c:v>
                </c:pt>
                <c:pt idx="1">
                  <c:v>6.76003093264742</c:v>
                </c:pt>
                <c:pt idx="2">
                  <c:v>9.44311824435037</c:v>
                </c:pt>
                <c:pt idx="3">
                  <c:v>9.39062345128173</c:v>
                </c:pt>
                <c:pt idx="4">
                  <c:v>10.7401534613972</c:v>
                </c:pt>
                <c:pt idx="5">
                  <c:v>12.2209457896016</c:v>
                </c:pt>
                <c:pt idx="6">
                  <c:v>14.1317853789693</c:v>
                </c:pt>
                <c:pt idx="7">
                  <c:v>15.333167405956</c:v>
                </c:pt>
                <c:pt idx="8">
                  <c:v>12.8673764279818</c:v>
                </c:pt>
                <c:pt idx="9">
                  <c:v>11.0926791657583</c:v>
                </c:pt>
                <c:pt idx="10">
                  <c:v>10.2618961536563</c:v>
                </c:pt>
                <c:pt idx="11">
                  <c:v>8.90756181441065</c:v>
                </c:pt>
                <c:pt idx="12">
                  <c:v>9.50967057954711</c:v>
                </c:pt>
                <c:pt idx="13">
                  <c:v>9.05229394182206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Prices'!$B$71:$Q$71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Prices'!$B$73:$Q$73</c:f>
              <c:numCache>
                <c:formatCode>_(* #,##0.00_);_(* \(#,##0.00\);_(* \-??_);_(@_)</c:formatCode>
                <c:ptCount val="16"/>
                <c:pt idx="0">
                  <c:v>6.95780675798201</c:v>
                </c:pt>
                <c:pt idx="1">
                  <c:v>7.09991015022243</c:v>
                </c:pt>
                <c:pt idx="2">
                  <c:v>7.53167899717372</c:v>
                </c:pt>
                <c:pt idx="3">
                  <c:v>7.36380239974782</c:v>
                </c:pt>
                <c:pt idx="4">
                  <c:v>7.67799160773143</c:v>
                </c:pt>
                <c:pt idx="5">
                  <c:v>8.24009791232548</c:v>
                </c:pt>
                <c:pt idx="6">
                  <c:v>8.67679736018422</c:v>
                </c:pt>
                <c:pt idx="7">
                  <c:v>8.61881673637205</c:v>
                </c:pt>
                <c:pt idx="8">
                  <c:v>7.98637461964659</c:v>
                </c:pt>
                <c:pt idx="9">
                  <c:v>7.65323283630798</c:v>
                </c:pt>
                <c:pt idx="10">
                  <c:v>7.20547279256285</c:v>
                </c:pt>
                <c:pt idx="11">
                  <c:v>7.18404740384751</c:v>
                </c:pt>
                <c:pt idx="12">
                  <c:v>7.21077173596605</c:v>
                </c:pt>
                <c:pt idx="13">
                  <c:v>7.2092986376749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Prices'!$B$71:$Q$71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Prices'!$B$74:$Q$74</c:f>
              <c:numCache>
                <c:formatCode>_(* #,##0.00_);_(* \(#,##0.00\);_(* \-??_);_(@_)</c:formatCode>
                <c:ptCount val="16"/>
                <c:pt idx="0">
                  <c:v>5.44525867708081</c:v>
                </c:pt>
                <c:pt idx="1">
                  <c:v>5.49554896827502</c:v>
                </c:pt>
                <c:pt idx="2">
                  <c:v>5.94030462869687</c:v>
                </c:pt>
                <c:pt idx="3">
                  <c:v>5.79984847638321</c:v>
                </c:pt>
                <c:pt idx="4">
                  <c:v>5.7264785114402</c:v>
                </c:pt>
                <c:pt idx="5">
                  <c:v>6.12467547573952</c:v>
                </c:pt>
                <c:pt idx="6">
                  <c:v>6.34780826653879</c:v>
                </c:pt>
                <c:pt idx="7">
                  <c:v>6.2549864707509</c:v>
                </c:pt>
                <c:pt idx="8">
                  <c:v>6.25943674127357</c:v>
                </c:pt>
                <c:pt idx="9">
                  <c:v>6.1140715106243</c:v>
                </c:pt>
                <c:pt idx="10">
                  <c:v>5.83113267991353</c:v>
                </c:pt>
                <c:pt idx="11">
                  <c:v>5.72957226847547</c:v>
                </c:pt>
                <c:pt idx="12">
                  <c:v>5.74450696294125</c:v>
                </c:pt>
                <c:pt idx="13">
                  <c:v>5.72561621006929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8311119"/>
        <c:axId val="12686158"/>
      </c:lineChart>
      <c:catAx>
        <c:axId val="6831111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686158"/>
        <c:crossesAt val="0"/>
        <c:auto val="1"/>
        <c:lblAlgn val="ctr"/>
        <c:lblOffset val="100"/>
        <c:noMultiLvlLbl val="0"/>
      </c:catAx>
      <c:valAx>
        <c:axId val="12686158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311119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Caledonia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Prices'!$B$78:$Q$78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Prices'!$B$79:$Q$79</c:f>
              <c:numCache>
                <c:formatCode>_(* #,##0.00_);_(* \(#,##0.00\);_(* \-??_);_(@_)</c:formatCode>
                <c:ptCount val="16"/>
                <c:pt idx="0">
                  <c:v>5.92353716781449</c:v>
                </c:pt>
                <c:pt idx="1">
                  <c:v>7.23079850274107</c:v>
                </c:pt>
                <c:pt idx="2">
                  <c:v>9.74136195713894</c:v>
                </c:pt>
                <c:pt idx="3">
                  <c:v>9.84576042351749</c:v>
                </c:pt>
                <c:pt idx="4">
                  <c:v>11.1229982739086</c:v>
                </c:pt>
                <c:pt idx="5">
                  <c:v>12.5473869922785</c:v>
                </c:pt>
                <c:pt idx="6">
                  <c:v>14.269711017046</c:v>
                </c:pt>
                <c:pt idx="7">
                  <c:v>15.3379876116235</c:v>
                </c:pt>
                <c:pt idx="8">
                  <c:v>12.6969709112583</c:v>
                </c:pt>
                <c:pt idx="9">
                  <c:v>10.9279755370947</c:v>
                </c:pt>
                <c:pt idx="10">
                  <c:v>9.80895406226411</c:v>
                </c:pt>
                <c:pt idx="11">
                  <c:v>8.54588749480834</c:v>
                </c:pt>
                <c:pt idx="12">
                  <c:v>9.10926845042284</c:v>
                </c:pt>
                <c:pt idx="13">
                  <c:v>8.66568774023691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Pt>
            <c:idx val="5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Pt>
            <c:idx val="6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Pt>
            <c:idx val="8"/>
            <c:marker>
              <c:symbol val="triangle"/>
              <c:size val="5"/>
              <c:spPr>
                <a:solidFill>
                  <a:srgbClr val="339966"/>
                </a:solidFill>
              </c:spPr>
            </c:marker>
          </c:dPt>
          <c:dLbls>
            <c:dLbl>
              <c:idx val="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Prices'!$B$78:$Q$78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Prices'!$B$80:$Q$80</c:f>
              <c:numCache>
                <c:formatCode>_(* #,##0.00_);_(* \(#,##0.00\);_(* \-??_);_(@_)</c:formatCode>
                <c:ptCount val="16"/>
                <c:pt idx="0">
                  <c:v>6.61066042340808</c:v>
                </c:pt>
                <c:pt idx="1">
                  <c:v>6.75231009599927</c:v>
                </c:pt>
                <c:pt idx="2">
                  <c:v>7.17081451709957</c:v>
                </c:pt>
                <c:pt idx="3">
                  <c:v>7.01220396344038</c:v>
                </c:pt>
                <c:pt idx="4">
                  <c:v>7.30255568279637</c:v>
                </c:pt>
                <c:pt idx="5">
                  <c:v>7.8504517087197</c:v>
                </c:pt>
                <c:pt idx="6">
                  <c:v>8.31229045477807</c:v>
                </c:pt>
                <c:pt idx="7">
                  <c:v>8.25363057782902</c:v>
                </c:pt>
                <c:pt idx="8">
                  <c:v>7.6493570394326</c:v>
                </c:pt>
                <c:pt idx="9">
                  <c:v>7.33070471159253</c:v>
                </c:pt>
                <c:pt idx="10">
                  <c:v>6.86132794368533</c:v>
                </c:pt>
                <c:pt idx="11">
                  <c:v>6.87519470446356</c:v>
                </c:pt>
                <c:pt idx="12">
                  <c:v>6.90168909694775</c:v>
                </c:pt>
                <c:pt idx="13">
                  <c:v>6.90199842836839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Pt>
            <c:idx val="1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Prices'!$B$78:$Q$78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Prices'!$B$81:$Q$81</c:f>
              <c:numCache>
                <c:formatCode>_(* #,##0.00_);_(* \(#,##0.00\);_(* \-??_);_(@_)</c:formatCode>
                <c:ptCount val="16"/>
                <c:pt idx="0">
                  <c:v>5.17684755425677</c:v>
                </c:pt>
                <c:pt idx="1">
                  <c:v>5.23008598355475</c:v>
                </c:pt>
                <c:pt idx="2">
                  <c:v>5.66119951439239</c:v>
                </c:pt>
                <c:pt idx="3">
                  <c:v>5.52292457726648</c:v>
                </c:pt>
                <c:pt idx="4">
                  <c:v>5.44169939863129</c:v>
                </c:pt>
                <c:pt idx="5">
                  <c:v>5.8247919642277</c:v>
                </c:pt>
                <c:pt idx="6">
                  <c:v>6.06768091867066</c:v>
                </c:pt>
                <c:pt idx="7">
                  <c:v>5.98583289801549</c:v>
                </c:pt>
                <c:pt idx="8">
                  <c:v>5.98337978989457</c:v>
                </c:pt>
                <c:pt idx="9">
                  <c:v>5.84620475072926</c:v>
                </c:pt>
                <c:pt idx="10">
                  <c:v>5.54385160726121</c:v>
                </c:pt>
                <c:pt idx="11">
                  <c:v>5.47230816956889</c:v>
                </c:pt>
                <c:pt idx="12">
                  <c:v>5.48739145297888</c:v>
                </c:pt>
                <c:pt idx="13">
                  <c:v>5.47047327429644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887180"/>
        <c:axId val="5065484"/>
      </c:lineChart>
      <c:catAx>
        <c:axId val="2088718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65484"/>
        <c:crossesAt val="0"/>
        <c:auto val="1"/>
        <c:lblAlgn val="ctr"/>
        <c:lblOffset val="100"/>
        <c:noMultiLvlLbl val="0"/>
      </c:catAx>
      <c:valAx>
        <c:axId val="5065484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887180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New Albany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Prices'!$B$85:$Q$85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Prices'!$B$86:$Q$86</c:f>
              <c:numCache>
                <c:formatCode>_(* #,##0.00_);_(* \(#,##0.00\);_(* \-??_);_(@_)</c:formatCode>
                <c:ptCount val="16"/>
                <c:pt idx="0">
                  <c:v>5.39595718684309</c:v>
                </c:pt>
                <c:pt idx="1">
                  <c:v>6.26061759900219</c:v>
                </c:pt>
                <c:pt idx="2">
                  <c:v>8.72744451203209</c:v>
                </c:pt>
                <c:pt idx="3">
                  <c:v>8.82487973300838</c:v>
                </c:pt>
                <c:pt idx="4">
                  <c:v>10.0575832127425</c:v>
                </c:pt>
                <c:pt idx="5">
                  <c:v>11.438109313832</c:v>
                </c:pt>
                <c:pt idx="6">
                  <c:v>13.1715445364976</c:v>
                </c:pt>
                <c:pt idx="7">
                  <c:v>14.3580221531108</c:v>
                </c:pt>
                <c:pt idx="8">
                  <c:v>11.8519425592857</c:v>
                </c:pt>
                <c:pt idx="9">
                  <c:v>10.3251862182365</c:v>
                </c:pt>
                <c:pt idx="10">
                  <c:v>9.42128479961276</c:v>
                </c:pt>
                <c:pt idx="11">
                  <c:v>8.23233450569794</c:v>
                </c:pt>
                <c:pt idx="12">
                  <c:v>8.78328171523421</c:v>
                </c:pt>
                <c:pt idx="13">
                  <c:v>8.35306058883491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Prices'!$B$85:$Q$85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Prices'!$B$87:$Q$87</c:f>
              <c:numCache>
                <c:formatCode>_(* #,##0.00_);_(* \(#,##0.00\);_(* \-??_);_(@_)</c:formatCode>
                <c:ptCount val="16"/>
                <c:pt idx="0">
                  <c:v>6.29027250303339</c:v>
                </c:pt>
                <c:pt idx="1">
                  <c:v>6.43062395473026</c:v>
                </c:pt>
                <c:pt idx="2">
                  <c:v>6.833129461197</c:v>
                </c:pt>
                <c:pt idx="3">
                  <c:v>6.67532582461583</c:v>
                </c:pt>
                <c:pt idx="4">
                  <c:v>6.96866196906335</c:v>
                </c:pt>
                <c:pt idx="5">
                  <c:v>7.51194133263596</c:v>
                </c:pt>
                <c:pt idx="6">
                  <c:v>8.01724952257666</c:v>
                </c:pt>
                <c:pt idx="7">
                  <c:v>7.96209674985283</c:v>
                </c:pt>
                <c:pt idx="8">
                  <c:v>7.37539526714976</c:v>
                </c:pt>
                <c:pt idx="9">
                  <c:v>7.07378178060983</c:v>
                </c:pt>
                <c:pt idx="10">
                  <c:v>6.58517805017065</c:v>
                </c:pt>
                <c:pt idx="11">
                  <c:v>6.63750516298943</c:v>
                </c:pt>
                <c:pt idx="12">
                  <c:v>6.66367657604109</c:v>
                </c:pt>
                <c:pt idx="13">
                  <c:v>6.66348978005002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Prices'!$B$85:$Q$85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Prices'!$B$88:$Q$88</c:f>
              <c:numCache>
                <c:formatCode>_(* #,##0.00_);_(* \(#,##0.00\);_(* \-??_);_(@_)</c:formatCode>
                <c:ptCount val="16"/>
                <c:pt idx="0">
                  <c:v>4.92841385024633</c:v>
                </c:pt>
                <c:pt idx="1">
                  <c:v>4.98912039661034</c:v>
                </c:pt>
                <c:pt idx="2">
                  <c:v>5.40540224367019</c:v>
                </c:pt>
                <c:pt idx="3">
                  <c:v>5.26745133153711</c:v>
                </c:pt>
                <c:pt idx="4">
                  <c:v>5.19939151718384</c:v>
                </c:pt>
                <c:pt idx="5">
                  <c:v>5.57559286320742</c:v>
                </c:pt>
                <c:pt idx="6">
                  <c:v>5.85037313144027</c:v>
                </c:pt>
                <c:pt idx="7">
                  <c:v>5.76928361046526</c:v>
                </c:pt>
                <c:pt idx="8">
                  <c:v>5.77690839159812</c:v>
                </c:pt>
                <c:pt idx="9">
                  <c:v>5.64876853777703</c:v>
                </c:pt>
                <c:pt idx="10">
                  <c:v>5.32909447856528</c:v>
                </c:pt>
                <c:pt idx="11">
                  <c:v>5.28969402611562</c:v>
                </c:pt>
                <c:pt idx="12">
                  <c:v>5.30481716629527</c:v>
                </c:pt>
                <c:pt idx="13">
                  <c:v>5.2873399602246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946254"/>
        <c:axId val="62109671"/>
      </c:lineChart>
      <c:catAx>
        <c:axId val="9094625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109671"/>
        <c:crossesAt val="0"/>
        <c:auto val="1"/>
        <c:lblAlgn val="ctr"/>
        <c:lblOffset val="100"/>
        <c:noMultiLvlLbl val="0"/>
      </c:catAx>
      <c:valAx>
        <c:axId val="62109671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946254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Gleason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14340122536844"/>
          <c:y val="0.248248248248248"/>
          <c:w val="0.831594634873323"/>
          <c:h val="0.654154154154154"/>
        </c:manualLayout>
      </c:layout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Prices'!$B$92:$Q$92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Prices'!$B$93:$Q$93</c:f>
              <c:numCache>
                <c:formatCode>_(* #,##0.00_);_(* \(#,##0.00\);_(* \-??_);_(@_)</c:formatCode>
                <c:ptCount val="16"/>
                <c:pt idx="0">
                  <c:v>9.52216803246319</c:v>
                </c:pt>
                <c:pt idx="1">
                  <c:v>11.3436151997145</c:v>
                </c:pt>
                <c:pt idx="2">
                  <c:v>16.0406789822874</c:v>
                </c:pt>
                <c:pt idx="3">
                  <c:v>16.0201050434201</c:v>
                </c:pt>
                <c:pt idx="4">
                  <c:v>18.230121170124</c:v>
                </c:pt>
                <c:pt idx="5">
                  <c:v>20.4333769083276</c:v>
                </c:pt>
                <c:pt idx="6">
                  <c:v>23.1794147784074</c:v>
                </c:pt>
                <c:pt idx="7">
                  <c:v>24.0400912990333</c:v>
                </c:pt>
                <c:pt idx="8">
                  <c:v>20.2597145232208</c:v>
                </c:pt>
                <c:pt idx="9">
                  <c:v>17.6433764269223</c:v>
                </c:pt>
                <c:pt idx="10">
                  <c:v>16.6092554396688</c:v>
                </c:pt>
                <c:pt idx="11">
                  <c:v>14.639569576085</c:v>
                </c:pt>
                <c:pt idx="12">
                  <c:v>15.5798440359324</c:v>
                </c:pt>
                <c:pt idx="13">
                  <c:v>14.8846890915996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triangle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Prices'!$B$92:$Q$92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Prices'!$B$94:$Q$94</c:f>
              <c:numCache>
                <c:formatCode>_(* #,##0.00_);_(* \(#,##0.00\);_(* \-??_);_(@_)</c:formatCode>
                <c:ptCount val="16"/>
                <c:pt idx="0">
                  <c:v>7.41249173305256</c:v>
                </c:pt>
                <c:pt idx="1">
                  <c:v>7.55057486124187</c:v>
                </c:pt>
                <c:pt idx="2">
                  <c:v>7.99185432077945</c:v>
                </c:pt>
                <c:pt idx="3">
                  <c:v>7.82180534884974</c:v>
                </c:pt>
                <c:pt idx="4">
                  <c:v>8.1445784606413</c:v>
                </c:pt>
                <c:pt idx="5">
                  <c:v>8.71815483886869</c:v>
                </c:pt>
                <c:pt idx="6">
                  <c:v>9.05780481678705</c:v>
                </c:pt>
                <c:pt idx="7">
                  <c:v>7.05948077610278</c:v>
                </c:pt>
                <c:pt idx="8">
                  <c:v>6.80162170472498</c:v>
                </c:pt>
                <c:pt idx="9">
                  <c:v>6.52420095969195</c:v>
                </c:pt>
                <c:pt idx="10">
                  <c:v>6.08476710286148</c:v>
                </c:pt>
                <c:pt idx="11">
                  <c:v>6.00231095865617</c:v>
                </c:pt>
                <c:pt idx="12">
                  <c:v>6.02678326841939</c:v>
                </c:pt>
                <c:pt idx="13">
                  <c:v>6.04171242759918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Prices'!$B$92:$Q$92</c:f>
              <c:multiLvlStrCache>
                <c:ptCount val="1"/>
                <c:lvl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  <c:lvl>
                  <c:pt idx="0">
                    <c:v>6/12/2000</c:v>
                  </c:pt>
                </c:lvl>
                <c:lvl>
                  <c:pt idx="0">
                    <c:v>6/19/2000</c:v>
                  </c:pt>
                </c:lvl>
                <c:lvl>
                  <c:pt idx="0">
                    <c:v>6/26/2000</c:v>
                  </c:pt>
                </c:lvl>
                <c:lvl>
                  <c:pt idx="0">
                    <c:v>7/3/2000</c:v>
                  </c:pt>
                </c:lvl>
                <c:lvl>
                  <c:pt idx="0">
                    <c:v>7/10/2000</c:v>
                  </c:pt>
                </c:lvl>
                <c:lvl>
                  <c:pt idx="0">
                    <c:v>7/17/2000</c:v>
                  </c:pt>
                </c:lvl>
              </c:multiLvlStrCache>
            </c:multiLvlStrRef>
          </c:cat>
          <c:val>
            <c:numRef>
              <c:f>'Capacity Prices'!$B$95:$Q$95</c:f>
              <c:numCache>
                <c:formatCode>_(* #,##0.00_);_(* \(#,##0.00\);_(* \-??_);_(@_)</c:formatCode>
                <c:ptCount val="16"/>
                <c:pt idx="0">
                  <c:v>5.82192546790672</c:v>
                </c:pt>
                <c:pt idx="1">
                  <c:v>5.861193350551</c:v>
                </c:pt>
                <c:pt idx="2">
                  <c:v>6.32068516460923</c:v>
                </c:pt>
                <c:pt idx="3">
                  <c:v>6.1797302489333</c:v>
                </c:pt>
                <c:pt idx="4">
                  <c:v>6.10424601344844</c:v>
                </c:pt>
                <c:pt idx="5">
                  <c:v>6.51176919792822</c:v>
                </c:pt>
                <c:pt idx="6">
                  <c:v>6.67082800832645</c:v>
                </c:pt>
                <c:pt idx="7">
                  <c:v>4.96689413520073</c:v>
                </c:pt>
                <c:pt idx="8">
                  <c:v>4.974129288455</c:v>
                </c:pt>
                <c:pt idx="9">
                  <c:v>4.88786840529199</c:v>
                </c:pt>
                <c:pt idx="10">
                  <c:v>4.56061569735581</c:v>
                </c:pt>
                <c:pt idx="11">
                  <c:v>4.42032780616319</c:v>
                </c:pt>
                <c:pt idx="12">
                  <c:v>4.43855206341757</c:v>
                </c:pt>
                <c:pt idx="13">
                  <c:v>4.45220814317371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771644"/>
        <c:axId val="25975651"/>
      </c:lineChart>
      <c:catAx>
        <c:axId val="5477164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975651"/>
        <c:crossesAt val="0"/>
        <c:auto val="1"/>
        <c:lblAlgn val="ctr"/>
        <c:lblOffset val="100"/>
        <c:noMultiLvlLbl val="0"/>
      </c:catAx>
      <c:valAx>
        <c:axId val="2597565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77164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92145498702876"/>
          <c:y val="0.59909909909909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chart" Target="../charts/chart7.xml"/><Relationship Id="rId3" Type="http://schemas.openxmlformats.org/officeDocument/2006/relationships/chart" Target="../charts/chart8.xml"/><Relationship Id="rId4" Type="http://schemas.openxmlformats.org/officeDocument/2006/relationships/chart" Target="../charts/chart9.xml"/><Relationship Id="rId5" Type="http://schemas.openxmlformats.org/officeDocument/2006/relationships/chart" Target="../charts/chart10.xml"/><Relationship Id="rId6" Type="http://schemas.openxmlformats.org/officeDocument/2006/relationships/chart" Target="../charts/chart1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29</xdr:row>
      <xdr:rowOff>190800</xdr:rowOff>
    </xdr:from>
    <xdr:to>
      <xdr:col>7</xdr:col>
      <xdr:colOff>997200</xdr:colOff>
      <xdr:row>51</xdr:row>
      <xdr:rowOff>104760</xdr:rowOff>
    </xdr:to>
    <xdr:graphicFrame>
      <xdr:nvGraphicFramePr>
        <xdr:cNvPr id="0" name="Chart 396"/>
        <xdr:cNvGraphicFramePr/>
      </xdr:nvGraphicFramePr>
      <xdr:xfrm>
        <a:off x="0" y="6058080"/>
        <a:ext cx="11816280" cy="4314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23</xdr:col>
      <xdr:colOff>352080</xdr:colOff>
      <xdr:row>51</xdr:row>
      <xdr:rowOff>66600</xdr:rowOff>
    </xdr:from>
    <xdr:to>
      <xdr:col>35</xdr:col>
      <xdr:colOff>342720</xdr:colOff>
      <xdr:row>77</xdr:row>
      <xdr:rowOff>199800</xdr:rowOff>
    </xdr:to>
    <xdr:graphicFrame>
      <xdr:nvGraphicFramePr>
        <xdr:cNvPr id="1" name="Chart 398"/>
        <xdr:cNvGraphicFramePr/>
      </xdr:nvGraphicFramePr>
      <xdr:xfrm>
        <a:off x="30671280" y="10334520"/>
        <a:ext cx="10856880" cy="5257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53</xdr:row>
      <xdr:rowOff>143280</xdr:rowOff>
    </xdr:from>
    <xdr:to>
      <xdr:col>8</xdr:col>
      <xdr:colOff>11520</xdr:colOff>
      <xdr:row>75</xdr:row>
      <xdr:rowOff>9360</xdr:rowOff>
    </xdr:to>
    <xdr:graphicFrame>
      <xdr:nvGraphicFramePr>
        <xdr:cNvPr id="2" name="Chart 402"/>
        <xdr:cNvGraphicFramePr/>
      </xdr:nvGraphicFramePr>
      <xdr:xfrm>
        <a:off x="0" y="10811160"/>
        <a:ext cx="11846520" cy="4190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0</xdr:colOff>
      <xdr:row>18</xdr:row>
      <xdr:rowOff>0</xdr:rowOff>
    </xdr:from>
    <xdr:to>
      <xdr:col>17</xdr:col>
      <xdr:colOff>360</xdr:colOff>
      <xdr:row>45</xdr:row>
      <xdr:rowOff>95400</xdr:rowOff>
    </xdr:to>
    <xdr:graphicFrame>
      <xdr:nvGraphicFramePr>
        <xdr:cNvPr id="3" name="Chart 411"/>
        <xdr:cNvGraphicFramePr/>
      </xdr:nvGraphicFramePr>
      <xdr:xfrm>
        <a:off x="12800880" y="3657600"/>
        <a:ext cx="10173240" cy="550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9</xdr:col>
      <xdr:colOff>0</xdr:colOff>
      <xdr:row>47</xdr:row>
      <xdr:rowOff>9360</xdr:rowOff>
    </xdr:from>
    <xdr:to>
      <xdr:col>17</xdr:col>
      <xdr:colOff>10440</xdr:colOff>
      <xdr:row>74</xdr:row>
      <xdr:rowOff>190440</xdr:rowOff>
    </xdr:to>
    <xdr:graphicFrame>
      <xdr:nvGraphicFramePr>
        <xdr:cNvPr id="4" name="Chart 413"/>
        <xdr:cNvGraphicFramePr/>
      </xdr:nvGraphicFramePr>
      <xdr:xfrm>
        <a:off x="12800880" y="9477360"/>
        <a:ext cx="10183320" cy="550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281160</xdr:colOff>
      <xdr:row>5</xdr:row>
      <xdr:rowOff>9360</xdr:rowOff>
    </xdr:from>
    <xdr:to>
      <xdr:col>5</xdr:col>
      <xdr:colOff>1077480</xdr:colOff>
      <xdr:row>22</xdr:row>
      <xdr:rowOff>152640</xdr:rowOff>
    </xdr:to>
    <xdr:graphicFrame>
      <xdr:nvGraphicFramePr>
        <xdr:cNvPr id="5" name="Chart 1"/>
        <xdr:cNvGraphicFramePr/>
      </xdr:nvGraphicFramePr>
      <xdr:xfrm>
        <a:off x="281160" y="1104840"/>
        <a:ext cx="648144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292320</xdr:colOff>
      <xdr:row>24</xdr:row>
      <xdr:rowOff>9360</xdr:rowOff>
    </xdr:from>
    <xdr:to>
      <xdr:col>6</xdr:col>
      <xdr:colOff>1080</xdr:colOff>
      <xdr:row>41</xdr:row>
      <xdr:rowOff>133560</xdr:rowOff>
    </xdr:to>
    <xdr:graphicFrame>
      <xdr:nvGraphicFramePr>
        <xdr:cNvPr id="6" name="Chart 2"/>
        <xdr:cNvGraphicFramePr/>
      </xdr:nvGraphicFramePr>
      <xdr:xfrm>
        <a:off x="292320" y="4181400"/>
        <a:ext cx="650088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292320</xdr:colOff>
      <xdr:row>42</xdr:row>
      <xdr:rowOff>152280</xdr:rowOff>
    </xdr:from>
    <xdr:to>
      <xdr:col>5</xdr:col>
      <xdr:colOff>1087560</xdr:colOff>
      <xdr:row>60</xdr:row>
      <xdr:rowOff>133560</xdr:rowOff>
    </xdr:to>
    <xdr:graphicFrame>
      <xdr:nvGraphicFramePr>
        <xdr:cNvPr id="7" name="Chart 3"/>
        <xdr:cNvGraphicFramePr/>
      </xdr:nvGraphicFramePr>
      <xdr:xfrm>
        <a:off x="292320" y="7238880"/>
        <a:ext cx="648036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563040</xdr:colOff>
      <xdr:row>5</xdr:row>
      <xdr:rowOff>28440</xdr:rowOff>
    </xdr:from>
    <xdr:to>
      <xdr:col>12</xdr:col>
      <xdr:colOff>444240</xdr:colOff>
      <xdr:row>22</xdr:row>
      <xdr:rowOff>152640</xdr:rowOff>
    </xdr:to>
    <xdr:graphicFrame>
      <xdr:nvGraphicFramePr>
        <xdr:cNvPr id="8" name="Chart 4"/>
        <xdr:cNvGraphicFramePr/>
      </xdr:nvGraphicFramePr>
      <xdr:xfrm>
        <a:off x="7355160" y="1123920"/>
        <a:ext cx="65217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6</xdr:col>
      <xdr:colOff>553320</xdr:colOff>
      <xdr:row>23</xdr:row>
      <xdr:rowOff>152280</xdr:rowOff>
    </xdr:from>
    <xdr:to>
      <xdr:col>12</xdr:col>
      <xdr:colOff>433440</xdr:colOff>
      <xdr:row>41</xdr:row>
      <xdr:rowOff>105120</xdr:rowOff>
    </xdr:to>
    <xdr:graphicFrame>
      <xdr:nvGraphicFramePr>
        <xdr:cNvPr id="9" name="Chart 5"/>
        <xdr:cNvGraphicFramePr/>
      </xdr:nvGraphicFramePr>
      <xdr:xfrm>
        <a:off x="7345440" y="4162320"/>
        <a:ext cx="6520680" cy="286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532800</xdr:colOff>
      <xdr:row>43</xdr:row>
      <xdr:rowOff>9360</xdr:rowOff>
    </xdr:from>
    <xdr:to>
      <xdr:col>12</xdr:col>
      <xdr:colOff>423720</xdr:colOff>
      <xdr:row>60</xdr:row>
      <xdr:rowOff>114480</xdr:rowOff>
    </xdr:to>
    <xdr:graphicFrame>
      <xdr:nvGraphicFramePr>
        <xdr:cNvPr id="10" name="Chart 6"/>
        <xdr:cNvGraphicFramePr/>
      </xdr:nvGraphicFramePr>
      <xdr:xfrm>
        <a:off x="7324920" y="7257960"/>
        <a:ext cx="6531480" cy="2857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259200</xdr:colOff>
      <xdr:row>13</xdr:row>
      <xdr:rowOff>75960</xdr:rowOff>
    </xdr:from>
    <xdr:to>
      <xdr:col>8</xdr:col>
      <xdr:colOff>100080</xdr:colOff>
      <xdr:row>19</xdr:row>
      <xdr:rowOff>95760</xdr:rowOff>
    </xdr:to>
    <xdr:sp>
      <xdr:nvSpPr>
        <xdr:cNvPr id="11" name="AutoShape 28"/>
        <xdr:cNvSpPr/>
      </xdr:nvSpPr>
      <xdr:spPr>
        <a:xfrm>
          <a:off x="3250800" y="2371320"/>
          <a:ext cx="2393640" cy="9914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418680</xdr:colOff>
      <xdr:row>14</xdr:row>
      <xdr:rowOff>66600</xdr:rowOff>
    </xdr:from>
    <xdr:to>
      <xdr:col>7</xdr:col>
      <xdr:colOff>578880</xdr:colOff>
      <xdr:row>18</xdr:row>
      <xdr:rowOff>57240</xdr:rowOff>
    </xdr:to>
    <xdr:sp>
      <xdr:nvSpPr>
        <xdr:cNvPr id="12" name="AutoShape 29"/>
        <xdr:cNvSpPr/>
      </xdr:nvSpPr>
      <xdr:spPr>
        <a:xfrm>
          <a:off x="3410280" y="2523960"/>
          <a:ext cx="2074680" cy="638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89280</xdr:colOff>
      <xdr:row>14</xdr:row>
      <xdr:rowOff>142920</xdr:rowOff>
    </xdr:from>
    <xdr:to>
      <xdr:col>7</xdr:col>
      <xdr:colOff>210600</xdr:colOff>
      <xdr:row>16</xdr:row>
      <xdr:rowOff>72360</xdr:rowOff>
    </xdr:to>
    <xdr:sp>
      <xdr:nvSpPr>
        <xdr:cNvPr id="13" name="AutoShape 30"/>
        <xdr:cNvSpPr/>
      </xdr:nvSpPr>
      <xdr:spPr>
        <a:xfrm>
          <a:off x="3718800" y="2600280"/>
          <a:ext cx="1397880" cy="253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 GenCo</a:t>
          </a:r>
          <a:endParaRPr b="0" lang="en-US" sz="1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625680</xdr:colOff>
      <xdr:row>16</xdr:row>
      <xdr:rowOff>86040</xdr:rowOff>
    </xdr:from>
    <xdr:to>
      <xdr:col>7</xdr:col>
      <xdr:colOff>241920</xdr:colOff>
      <xdr:row>18</xdr:row>
      <xdr:rowOff>15840</xdr:rowOff>
    </xdr:to>
    <xdr:sp>
      <xdr:nvSpPr>
        <xdr:cNvPr id="14" name="AutoShape 31"/>
        <xdr:cNvSpPr/>
      </xdr:nvSpPr>
      <xdr:spPr>
        <a:xfrm>
          <a:off x="3617280" y="2867400"/>
          <a:ext cx="1530720" cy="253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Times New Roman"/>
            </a:rPr>
            <a:t>Valuation Model</a:t>
          </a:r>
          <a:endParaRPr b="0" lang="en-US" sz="1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3</xdr:row>
      <xdr:rowOff>18720</xdr:rowOff>
    </xdr:from>
    <xdr:to>
      <xdr:col>10</xdr:col>
      <xdr:colOff>339480</xdr:colOff>
      <xdr:row>6</xdr:row>
      <xdr:rowOff>142920</xdr:rowOff>
    </xdr:to>
    <xdr:sp>
      <xdr:nvSpPr>
        <xdr:cNvPr id="15" name="AutoShape 32"/>
        <xdr:cNvSpPr/>
      </xdr:nvSpPr>
      <xdr:spPr>
        <a:xfrm>
          <a:off x="5643720" y="69516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99360</xdr:colOff>
      <xdr:row>3</xdr:row>
      <xdr:rowOff>95400</xdr:rowOff>
    </xdr:from>
    <xdr:to>
      <xdr:col>10</xdr:col>
      <xdr:colOff>339480</xdr:colOff>
      <xdr:row>6</xdr:row>
      <xdr:rowOff>162000</xdr:rowOff>
    </xdr:to>
    <xdr:sp>
      <xdr:nvSpPr>
        <xdr:cNvPr id="16" name="AutoShape 33"/>
        <xdr:cNvSpPr/>
      </xdr:nvSpPr>
      <xdr:spPr>
        <a:xfrm>
          <a:off x="5643720" y="771840"/>
          <a:ext cx="151632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119520</xdr:colOff>
      <xdr:row>3</xdr:row>
      <xdr:rowOff>47160</xdr:rowOff>
    </xdr:from>
    <xdr:to>
      <xdr:col>10</xdr:col>
      <xdr:colOff>309600</xdr:colOff>
      <xdr:row>6</xdr:row>
      <xdr:rowOff>142920</xdr:rowOff>
    </xdr:to>
    <xdr:sp>
      <xdr:nvSpPr>
        <xdr:cNvPr id="17" name="AutoShape 34"/>
        <xdr:cNvSpPr/>
      </xdr:nvSpPr>
      <xdr:spPr>
        <a:xfrm>
          <a:off x="5663880" y="723600"/>
          <a:ext cx="1466280" cy="58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Desk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(Jenny Latham x3-3982)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84960</xdr:colOff>
      <xdr:row>7</xdr:row>
      <xdr:rowOff>75240</xdr:rowOff>
    </xdr:from>
    <xdr:to>
      <xdr:col>8</xdr:col>
      <xdr:colOff>507600</xdr:colOff>
      <xdr:row>12</xdr:row>
      <xdr:rowOff>137880</xdr:rowOff>
    </xdr:to>
    <xdr:grpSp>
      <xdr:nvGrpSpPr>
        <xdr:cNvPr id="18" name="Group 39"/>
        <xdr:cNvGrpSpPr/>
      </xdr:nvGrpSpPr>
      <xdr:grpSpPr>
        <a:xfrm>
          <a:off x="5085360" y="1305000"/>
          <a:ext cx="872280" cy="1060920"/>
          <a:chOff x="5085360" y="1305000"/>
          <a:chExt cx="872280" cy="1060920"/>
        </a:xfrm>
      </xdr:grpSpPr>
      <xdr:sp>
        <xdr:nvSpPr>
          <xdr:cNvPr id="19" name="AutoShape 37"/>
          <xdr:cNvSpPr/>
        </xdr:nvSpPr>
        <xdr:spPr>
          <a:xfrm flipH="1">
            <a:off x="5124240" y="1305000"/>
            <a:ext cx="8334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20" name="AutoShape 38"/>
          <xdr:cNvSpPr/>
        </xdr:nvSpPr>
        <xdr:spPr>
          <a:xfrm>
            <a:off x="5085360" y="2253600"/>
            <a:ext cx="101160" cy="112320"/>
          </a:xfrm>
          <a:custGeom>
            <a:avLst/>
            <a:gdLst/>
            <a:ahLst/>
            <a:rect l="l" t="t" r="r" b="b"/>
            <a:pathLst>
              <a:path w="10" h="12">
                <a:moveTo>
                  <a:pt x="1" y="0"/>
                </a:moveTo>
                <a:lnTo>
                  <a:pt x="0" y="12"/>
                </a:lnTo>
                <a:lnTo>
                  <a:pt x="10" y="7"/>
                </a:lnTo>
                <a:lnTo>
                  <a:pt x="1" y="0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8</xdr:col>
      <xdr:colOff>99360</xdr:colOff>
      <xdr:row>8</xdr:row>
      <xdr:rowOff>123840</xdr:rowOff>
    </xdr:from>
    <xdr:to>
      <xdr:col>9</xdr:col>
      <xdr:colOff>499320</xdr:colOff>
      <xdr:row>12</xdr:row>
      <xdr:rowOff>28440</xdr:rowOff>
    </xdr:to>
    <xdr:sp>
      <xdr:nvSpPr>
        <xdr:cNvPr id="21" name="AutoShape 40"/>
        <xdr:cNvSpPr/>
      </xdr:nvSpPr>
      <xdr:spPr>
        <a:xfrm>
          <a:off x="5643720" y="1609920"/>
          <a:ext cx="103788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113760</xdr:colOff>
      <xdr:row>9</xdr:row>
      <xdr:rowOff>38160</xdr:rowOff>
    </xdr:from>
    <xdr:to>
      <xdr:col>8</xdr:col>
      <xdr:colOff>624600</xdr:colOff>
      <xdr:row>11</xdr:row>
      <xdr:rowOff>51480</xdr:rowOff>
    </xdr:to>
    <xdr:sp>
      <xdr:nvSpPr>
        <xdr:cNvPr id="22" name="AutoShape 41"/>
        <xdr:cNvSpPr/>
      </xdr:nvSpPr>
      <xdr:spPr>
        <a:xfrm>
          <a:off x="5658120" y="1685880"/>
          <a:ext cx="510840" cy="337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Annual Real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Project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Revenues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10</xdr:col>
      <xdr:colOff>19800</xdr:colOff>
      <xdr:row>14</xdr:row>
      <xdr:rowOff>66600</xdr:rowOff>
    </xdr:from>
    <xdr:to>
      <xdr:col>12</xdr:col>
      <xdr:colOff>409680</xdr:colOff>
      <xdr:row>18</xdr:row>
      <xdr:rowOff>28440</xdr:rowOff>
    </xdr:to>
    <xdr:sp>
      <xdr:nvSpPr>
        <xdr:cNvPr id="23" name="AutoShape 44"/>
        <xdr:cNvSpPr/>
      </xdr:nvSpPr>
      <xdr:spPr>
        <a:xfrm>
          <a:off x="6840360" y="2523960"/>
          <a:ext cx="1666080" cy="60948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99720</xdr:colOff>
      <xdr:row>14</xdr:row>
      <xdr:rowOff>142920</xdr:rowOff>
    </xdr:from>
    <xdr:to>
      <xdr:col>12</xdr:col>
      <xdr:colOff>180360</xdr:colOff>
      <xdr:row>18</xdr:row>
      <xdr:rowOff>47520</xdr:rowOff>
    </xdr:to>
    <xdr:sp>
      <xdr:nvSpPr>
        <xdr:cNvPr id="24" name="AutoShape 45"/>
        <xdr:cNvSpPr/>
      </xdr:nvSpPr>
      <xdr:spPr>
        <a:xfrm>
          <a:off x="6920280" y="2600280"/>
          <a:ext cx="135684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19800</xdr:colOff>
      <xdr:row>14</xdr:row>
      <xdr:rowOff>105120</xdr:rowOff>
    </xdr:from>
    <xdr:to>
      <xdr:col>12</xdr:col>
      <xdr:colOff>359640</xdr:colOff>
      <xdr:row>18</xdr:row>
      <xdr:rowOff>66600</xdr:rowOff>
    </xdr:to>
    <xdr:sp>
      <xdr:nvSpPr>
        <xdr:cNvPr id="25" name="AutoShape 46"/>
        <xdr:cNvSpPr/>
      </xdr:nvSpPr>
      <xdr:spPr>
        <a:xfrm>
          <a:off x="6840360" y="2562480"/>
          <a:ext cx="1616040" cy="609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Accounting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(Theresa Wiesmann x5-8173)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13</xdr:row>
      <xdr:rowOff>0</xdr:rowOff>
    </xdr:from>
    <xdr:to>
      <xdr:col>9</xdr:col>
      <xdr:colOff>499320</xdr:colOff>
      <xdr:row>15</xdr:row>
      <xdr:rowOff>75960</xdr:rowOff>
    </xdr:to>
    <xdr:sp>
      <xdr:nvSpPr>
        <xdr:cNvPr id="26" name="AutoShape 52"/>
        <xdr:cNvSpPr/>
      </xdr:nvSpPr>
      <xdr:spPr>
        <a:xfrm>
          <a:off x="5643720" y="2295360"/>
          <a:ext cx="103788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258120</xdr:colOff>
      <xdr:row>14</xdr:row>
      <xdr:rowOff>0</xdr:rowOff>
    </xdr:from>
    <xdr:to>
      <xdr:col>9</xdr:col>
      <xdr:colOff>261000</xdr:colOff>
      <xdr:row>15</xdr:row>
      <xdr:rowOff>63000</xdr:rowOff>
    </xdr:to>
    <xdr:sp>
      <xdr:nvSpPr>
        <xdr:cNvPr id="27" name="AutoShape 53"/>
        <xdr:cNvSpPr/>
      </xdr:nvSpPr>
      <xdr:spPr>
        <a:xfrm>
          <a:off x="5802480" y="2457360"/>
          <a:ext cx="64080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1999 and 2000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O&amp;M Numbers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26</xdr:row>
      <xdr:rowOff>28440</xdr:rowOff>
    </xdr:from>
    <xdr:to>
      <xdr:col>10</xdr:col>
      <xdr:colOff>339480</xdr:colOff>
      <xdr:row>29</xdr:row>
      <xdr:rowOff>152640</xdr:rowOff>
    </xdr:to>
    <xdr:sp>
      <xdr:nvSpPr>
        <xdr:cNvPr id="28" name="AutoShape 55"/>
        <xdr:cNvSpPr/>
      </xdr:nvSpPr>
      <xdr:spPr>
        <a:xfrm>
          <a:off x="5643720" y="442908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99360</xdr:colOff>
      <xdr:row>26</xdr:row>
      <xdr:rowOff>28440</xdr:rowOff>
    </xdr:from>
    <xdr:to>
      <xdr:col>10</xdr:col>
      <xdr:colOff>339480</xdr:colOff>
      <xdr:row>29</xdr:row>
      <xdr:rowOff>95400</xdr:rowOff>
    </xdr:to>
    <xdr:sp>
      <xdr:nvSpPr>
        <xdr:cNvPr id="29" name="AutoShape 56"/>
        <xdr:cNvSpPr/>
      </xdr:nvSpPr>
      <xdr:spPr>
        <a:xfrm>
          <a:off x="5643720" y="4429080"/>
          <a:ext cx="1516320" cy="552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109440</xdr:colOff>
      <xdr:row>26</xdr:row>
      <xdr:rowOff>86040</xdr:rowOff>
    </xdr:from>
    <xdr:to>
      <xdr:col>10</xdr:col>
      <xdr:colOff>329760</xdr:colOff>
      <xdr:row>29</xdr:row>
      <xdr:rowOff>86040</xdr:rowOff>
    </xdr:to>
    <xdr:sp>
      <xdr:nvSpPr>
        <xdr:cNvPr id="30" name="AutoShape 57"/>
        <xdr:cNvSpPr/>
      </xdr:nvSpPr>
      <xdr:spPr>
        <a:xfrm>
          <a:off x="5653800" y="4486680"/>
          <a:ext cx="1496520" cy="485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Accounting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(Amy Copeland x3-7805)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Monthly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603720</xdr:colOff>
      <xdr:row>19</xdr:row>
      <xdr:rowOff>150120</xdr:rowOff>
    </xdr:from>
    <xdr:to>
      <xdr:col>8</xdr:col>
      <xdr:colOff>388080</xdr:colOff>
      <xdr:row>25</xdr:row>
      <xdr:rowOff>130320</xdr:rowOff>
    </xdr:to>
    <xdr:grpSp>
      <xdr:nvGrpSpPr>
        <xdr:cNvPr id="31" name="Group 62"/>
        <xdr:cNvGrpSpPr/>
      </xdr:nvGrpSpPr>
      <xdr:grpSpPr>
        <a:xfrm>
          <a:off x="4925880" y="3362760"/>
          <a:ext cx="951840" cy="1060920"/>
          <a:chOff x="4925880" y="3362760"/>
          <a:chExt cx="951840" cy="1060920"/>
        </a:xfrm>
      </xdr:grpSpPr>
      <xdr:sp>
        <xdr:nvSpPr>
          <xdr:cNvPr id="32" name="AutoShape 60"/>
          <xdr:cNvSpPr/>
        </xdr:nvSpPr>
        <xdr:spPr>
          <a:xfrm flipH="1" flipV="1">
            <a:off x="4975920" y="3421440"/>
            <a:ext cx="9018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3" name="AutoShape 61"/>
          <xdr:cNvSpPr/>
        </xdr:nvSpPr>
        <xdr:spPr>
          <a:xfrm>
            <a:off x="4925880" y="3362760"/>
            <a:ext cx="106920" cy="106920"/>
          </a:xfrm>
          <a:custGeom>
            <a:avLst/>
            <a:gdLst/>
            <a:ahLst/>
            <a:rect l="l" t="t" r="r" b="b"/>
            <a:pathLst>
              <a:path w="11" h="11">
                <a:moveTo>
                  <a:pt x="11" y="4"/>
                </a:moveTo>
                <a:lnTo>
                  <a:pt x="0" y="0"/>
                </a:lnTo>
                <a:lnTo>
                  <a:pt x="3" y="11"/>
                </a:lnTo>
                <a:lnTo>
                  <a:pt x="11" y="4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6</xdr:col>
      <xdr:colOff>259200</xdr:colOff>
      <xdr:row>21</xdr:row>
      <xdr:rowOff>75960</xdr:rowOff>
    </xdr:from>
    <xdr:to>
      <xdr:col>8</xdr:col>
      <xdr:colOff>20520</xdr:colOff>
      <xdr:row>26</xdr:row>
      <xdr:rowOff>123840</xdr:rowOff>
    </xdr:to>
    <xdr:sp>
      <xdr:nvSpPr>
        <xdr:cNvPr id="34" name="AutoShape 63"/>
        <xdr:cNvSpPr/>
      </xdr:nvSpPr>
      <xdr:spPr>
        <a:xfrm>
          <a:off x="4527000" y="3666960"/>
          <a:ext cx="1037880" cy="857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482760</xdr:colOff>
      <xdr:row>21</xdr:row>
      <xdr:rowOff>142920</xdr:rowOff>
    </xdr:from>
    <xdr:to>
      <xdr:col>7</xdr:col>
      <xdr:colOff>355320</xdr:colOff>
      <xdr:row>23</xdr:row>
      <xdr:rowOff>156600</xdr:rowOff>
    </xdr:to>
    <xdr:sp>
      <xdr:nvSpPr>
        <xdr:cNvPr id="35" name="AutoShape 64"/>
        <xdr:cNvSpPr/>
      </xdr:nvSpPr>
      <xdr:spPr>
        <a:xfrm>
          <a:off x="4750560" y="3733920"/>
          <a:ext cx="510840" cy="337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2000 Assets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Capex Draw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Schedule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20160</xdr:colOff>
      <xdr:row>26</xdr:row>
      <xdr:rowOff>28440</xdr:rowOff>
    </xdr:from>
    <xdr:to>
      <xdr:col>4</xdr:col>
      <xdr:colOff>180000</xdr:colOff>
      <xdr:row>29</xdr:row>
      <xdr:rowOff>95400</xdr:rowOff>
    </xdr:to>
    <xdr:sp>
      <xdr:nvSpPr>
        <xdr:cNvPr id="36" name="AutoShape 69"/>
        <xdr:cNvSpPr/>
      </xdr:nvSpPr>
      <xdr:spPr>
        <a:xfrm>
          <a:off x="1735200" y="4429080"/>
          <a:ext cx="1436400" cy="552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608040</xdr:colOff>
      <xdr:row>26</xdr:row>
      <xdr:rowOff>86040</xdr:rowOff>
    </xdr:from>
    <xdr:to>
      <xdr:col>5</xdr:col>
      <xdr:colOff>479520</xdr:colOff>
      <xdr:row>29</xdr:row>
      <xdr:rowOff>152640</xdr:rowOff>
    </xdr:to>
    <xdr:sp>
      <xdr:nvSpPr>
        <xdr:cNvPr id="37" name="AutoShape 70"/>
        <xdr:cNvSpPr/>
      </xdr:nvSpPr>
      <xdr:spPr>
        <a:xfrm>
          <a:off x="1685160" y="4486680"/>
          <a:ext cx="242388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http://home.ect.enron.com/dept/irfx/curves/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563760</xdr:colOff>
      <xdr:row>20</xdr:row>
      <xdr:rowOff>28080</xdr:rowOff>
    </xdr:from>
    <xdr:to>
      <xdr:col>5</xdr:col>
      <xdr:colOff>348480</xdr:colOff>
      <xdr:row>25</xdr:row>
      <xdr:rowOff>90720</xdr:rowOff>
    </xdr:to>
    <xdr:grpSp>
      <xdr:nvGrpSpPr>
        <xdr:cNvPr id="38" name="Group 75"/>
        <xdr:cNvGrpSpPr/>
      </xdr:nvGrpSpPr>
      <xdr:grpSpPr>
        <a:xfrm>
          <a:off x="3011400" y="3362760"/>
          <a:ext cx="872280" cy="1060920"/>
          <a:chOff x="3011400" y="3362760"/>
          <a:chExt cx="872280" cy="1060920"/>
        </a:xfrm>
      </xdr:grpSpPr>
      <xdr:sp>
        <xdr:nvSpPr>
          <xdr:cNvPr id="39" name="AutoShape 73"/>
          <xdr:cNvSpPr/>
        </xdr:nvSpPr>
        <xdr:spPr>
          <a:xfrm flipV="1">
            <a:off x="3011400" y="3421440"/>
            <a:ext cx="83304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40" name="AutoShape 74"/>
          <xdr:cNvSpPr/>
        </xdr:nvSpPr>
        <xdr:spPr>
          <a:xfrm>
            <a:off x="3788280" y="3362760"/>
            <a:ext cx="95400" cy="117720"/>
          </a:xfrm>
          <a:custGeom>
            <a:avLst/>
            <a:gdLst/>
            <a:ahLst/>
            <a:rect l="l" t="t" r="r" b="b"/>
            <a:pathLst>
              <a:path w="10" h="12">
                <a:moveTo>
                  <a:pt x="9" y="12"/>
                </a:moveTo>
                <a:lnTo>
                  <a:pt x="10" y="0"/>
                </a:lnTo>
                <a:lnTo>
                  <a:pt x="0" y="5"/>
                </a:lnTo>
                <a:lnTo>
                  <a:pt x="9" y="12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1</xdr:col>
      <xdr:colOff>597960</xdr:colOff>
      <xdr:row>26</xdr:row>
      <xdr:rowOff>28440</xdr:rowOff>
    </xdr:from>
    <xdr:to>
      <xdr:col>5</xdr:col>
      <xdr:colOff>449640</xdr:colOff>
      <xdr:row>29</xdr:row>
      <xdr:rowOff>152640</xdr:rowOff>
    </xdr:to>
    <xdr:sp>
      <xdr:nvSpPr>
        <xdr:cNvPr id="41" name="AutoShape 76"/>
        <xdr:cNvSpPr/>
      </xdr:nvSpPr>
      <xdr:spPr>
        <a:xfrm>
          <a:off x="1675080" y="4429080"/>
          <a:ext cx="240408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19800</xdr:colOff>
      <xdr:row>21</xdr:row>
      <xdr:rowOff>152280</xdr:rowOff>
    </xdr:from>
    <xdr:to>
      <xdr:col>4</xdr:col>
      <xdr:colOff>419400</xdr:colOff>
      <xdr:row>24</xdr:row>
      <xdr:rowOff>66600</xdr:rowOff>
    </xdr:to>
    <xdr:sp>
      <xdr:nvSpPr>
        <xdr:cNvPr id="42" name="AutoShape 77"/>
        <xdr:cNvSpPr/>
      </xdr:nvSpPr>
      <xdr:spPr>
        <a:xfrm>
          <a:off x="2373120" y="3743280"/>
          <a:ext cx="103788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319320</xdr:colOff>
      <xdr:row>22</xdr:row>
      <xdr:rowOff>75600</xdr:rowOff>
    </xdr:from>
    <xdr:to>
      <xdr:col>4</xdr:col>
      <xdr:colOff>299160</xdr:colOff>
      <xdr:row>23</xdr:row>
      <xdr:rowOff>138960</xdr:rowOff>
    </xdr:to>
    <xdr:sp>
      <xdr:nvSpPr>
        <xdr:cNvPr id="43" name="AutoShape 78"/>
        <xdr:cNvSpPr/>
      </xdr:nvSpPr>
      <xdr:spPr>
        <a:xfrm>
          <a:off x="2672640" y="3828600"/>
          <a:ext cx="61812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USD Libor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Forward Curve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392400</xdr:colOff>
      <xdr:row>14</xdr:row>
      <xdr:rowOff>124200</xdr:rowOff>
    </xdr:from>
    <xdr:to>
      <xdr:col>2</xdr:col>
      <xdr:colOff>180360</xdr:colOff>
      <xdr:row>18</xdr:row>
      <xdr:rowOff>28440</xdr:rowOff>
    </xdr:to>
    <xdr:sp>
      <xdr:nvSpPr>
        <xdr:cNvPr id="44" name="AutoShape 80"/>
        <xdr:cNvSpPr/>
      </xdr:nvSpPr>
      <xdr:spPr>
        <a:xfrm>
          <a:off x="392400" y="2581560"/>
          <a:ext cx="1503000" cy="551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312480</xdr:colOff>
      <xdr:row>14</xdr:row>
      <xdr:rowOff>114480</xdr:rowOff>
    </xdr:from>
    <xdr:to>
      <xdr:col>2</xdr:col>
      <xdr:colOff>270000</xdr:colOff>
      <xdr:row>17</xdr:row>
      <xdr:rowOff>152280</xdr:rowOff>
    </xdr:to>
    <xdr:sp>
      <xdr:nvSpPr>
        <xdr:cNvPr id="45" name="AutoShape 81"/>
        <xdr:cNvSpPr/>
      </xdr:nvSpPr>
      <xdr:spPr>
        <a:xfrm>
          <a:off x="312480" y="2571840"/>
          <a:ext cx="1672560" cy="523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Bloomberg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(Page “PX1”)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553320</xdr:colOff>
      <xdr:row>17</xdr:row>
      <xdr:rowOff>9360</xdr:rowOff>
    </xdr:from>
    <xdr:to>
      <xdr:col>0</xdr:col>
      <xdr:colOff>554400</xdr:colOff>
      <xdr:row>18</xdr:row>
      <xdr:rowOff>66600</xdr:rowOff>
    </xdr:to>
    <xdr:sp>
      <xdr:nvSpPr>
        <xdr:cNvPr id="46" name="AutoShape 82"/>
        <xdr:cNvSpPr/>
      </xdr:nvSpPr>
      <xdr:spPr>
        <a:xfrm>
          <a:off x="553320" y="2952720"/>
          <a:ext cx="108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553320</xdr:colOff>
      <xdr:row>18</xdr:row>
      <xdr:rowOff>0</xdr:rowOff>
    </xdr:from>
    <xdr:to>
      <xdr:col>0</xdr:col>
      <xdr:colOff>554400</xdr:colOff>
      <xdr:row>19</xdr:row>
      <xdr:rowOff>47520</xdr:rowOff>
    </xdr:to>
    <xdr:sp>
      <xdr:nvSpPr>
        <xdr:cNvPr id="47" name="AutoShape 83"/>
        <xdr:cNvSpPr/>
      </xdr:nvSpPr>
      <xdr:spPr>
        <a:xfrm>
          <a:off x="553320" y="3105000"/>
          <a:ext cx="1080" cy="209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259200</xdr:colOff>
      <xdr:row>16</xdr:row>
      <xdr:rowOff>0</xdr:rowOff>
    </xdr:from>
    <xdr:to>
      <xdr:col>4</xdr:col>
      <xdr:colOff>254160</xdr:colOff>
      <xdr:row>16</xdr:row>
      <xdr:rowOff>90720</xdr:rowOff>
    </xdr:to>
    <xdr:grpSp>
      <xdr:nvGrpSpPr>
        <xdr:cNvPr id="48" name="Group 86"/>
        <xdr:cNvGrpSpPr/>
      </xdr:nvGrpSpPr>
      <xdr:grpSpPr>
        <a:xfrm>
          <a:off x="1974240" y="2781360"/>
          <a:ext cx="1271520" cy="90720"/>
          <a:chOff x="1974240" y="2781360"/>
          <a:chExt cx="1271520" cy="90720"/>
        </a:xfrm>
      </xdr:grpSpPr>
      <xdr:sp>
        <xdr:nvSpPr>
          <xdr:cNvPr id="49" name="AutoShape 84"/>
          <xdr:cNvSpPr/>
        </xdr:nvSpPr>
        <xdr:spPr>
          <a:xfrm>
            <a:off x="1974240" y="2824200"/>
            <a:ext cx="1192680" cy="468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0" name="AutoShape 85"/>
          <xdr:cNvSpPr/>
        </xdr:nvSpPr>
        <xdr:spPr>
          <a:xfrm>
            <a:off x="3150000" y="2781360"/>
            <a:ext cx="95760" cy="90720"/>
          </a:xfrm>
          <a:custGeom>
            <a:avLst/>
            <a:gdLst/>
            <a:ahLst/>
            <a:rect l="l" t="t" r="r" b="b"/>
            <a:pathLst>
              <a:path w="10" h="11">
                <a:moveTo>
                  <a:pt x="0" y="11"/>
                </a:moveTo>
                <a:lnTo>
                  <a:pt x="10" y="5"/>
                </a:lnTo>
                <a:lnTo>
                  <a:pt x="0" y="0"/>
                </a:lnTo>
                <a:lnTo>
                  <a:pt x="0" y="11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2</xdr:col>
      <xdr:colOff>339120</xdr:colOff>
      <xdr:row>13</xdr:row>
      <xdr:rowOff>75960</xdr:rowOff>
    </xdr:from>
    <xdr:to>
      <xdr:col>4</xdr:col>
      <xdr:colOff>100080</xdr:colOff>
      <xdr:row>15</xdr:row>
      <xdr:rowOff>152280</xdr:rowOff>
    </xdr:to>
    <xdr:sp>
      <xdr:nvSpPr>
        <xdr:cNvPr id="51" name="AutoShape 88"/>
        <xdr:cNvSpPr/>
      </xdr:nvSpPr>
      <xdr:spPr>
        <a:xfrm>
          <a:off x="2054160" y="2371320"/>
          <a:ext cx="1037520" cy="400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488520</xdr:colOff>
      <xdr:row>14</xdr:row>
      <xdr:rowOff>28440</xdr:rowOff>
    </xdr:from>
    <xdr:to>
      <xdr:col>3</xdr:col>
      <xdr:colOff>419400</xdr:colOff>
      <xdr:row>15</xdr:row>
      <xdr:rowOff>91440</xdr:rowOff>
    </xdr:to>
    <xdr:sp>
      <xdr:nvSpPr>
        <xdr:cNvPr id="52" name="AutoShape 89"/>
        <xdr:cNvSpPr/>
      </xdr:nvSpPr>
      <xdr:spPr>
        <a:xfrm>
          <a:off x="2203560" y="2485800"/>
          <a:ext cx="56916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10-year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Treasury Rate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99720</xdr:colOff>
      <xdr:row>3</xdr:row>
      <xdr:rowOff>95400</xdr:rowOff>
    </xdr:from>
    <xdr:to>
      <xdr:col>4</xdr:col>
      <xdr:colOff>259920</xdr:colOff>
      <xdr:row>6</xdr:row>
      <xdr:rowOff>9360</xdr:rowOff>
    </xdr:to>
    <xdr:sp>
      <xdr:nvSpPr>
        <xdr:cNvPr id="53" name="AutoShape 91"/>
        <xdr:cNvSpPr/>
      </xdr:nvSpPr>
      <xdr:spPr>
        <a:xfrm>
          <a:off x="1814760" y="771840"/>
          <a:ext cx="1436760" cy="39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10080</xdr:colOff>
      <xdr:row>3</xdr:row>
      <xdr:rowOff>152280</xdr:rowOff>
    </xdr:from>
    <xdr:to>
      <xdr:col>4</xdr:col>
      <xdr:colOff>239760</xdr:colOff>
      <xdr:row>5</xdr:row>
      <xdr:rowOff>152640</xdr:rowOff>
    </xdr:to>
    <xdr:sp>
      <xdr:nvSpPr>
        <xdr:cNvPr id="54" name="AutoShape 92"/>
        <xdr:cNvSpPr/>
      </xdr:nvSpPr>
      <xdr:spPr>
        <a:xfrm>
          <a:off x="1725120" y="828720"/>
          <a:ext cx="1506240" cy="324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TD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444240</xdr:colOff>
      <xdr:row>7</xdr:row>
      <xdr:rowOff>35280</xdr:rowOff>
    </xdr:from>
    <xdr:to>
      <xdr:col>5</xdr:col>
      <xdr:colOff>228960</xdr:colOff>
      <xdr:row>13</xdr:row>
      <xdr:rowOff>16200</xdr:rowOff>
    </xdr:to>
    <xdr:grpSp>
      <xdr:nvGrpSpPr>
        <xdr:cNvPr id="55" name="Group 96"/>
        <xdr:cNvGrpSpPr/>
      </xdr:nvGrpSpPr>
      <xdr:grpSpPr>
        <a:xfrm>
          <a:off x="2851920" y="1305000"/>
          <a:ext cx="952200" cy="1060920"/>
          <a:chOff x="2851920" y="1305000"/>
          <a:chExt cx="952200" cy="1060920"/>
        </a:xfrm>
      </xdr:grpSpPr>
      <xdr:sp>
        <xdr:nvSpPr>
          <xdr:cNvPr id="56" name="AutoShape 94"/>
          <xdr:cNvSpPr/>
        </xdr:nvSpPr>
        <xdr:spPr>
          <a:xfrm>
            <a:off x="2851920" y="1305000"/>
            <a:ext cx="9018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7" name="AutoShape 95"/>
          <xdr:cNvSpPr/>
        </xdr:nvSpPr>
        <xdr:spPr>
          <a:xfrm>
            <a:off x="3697200" y="2264400"/>
            <a:ext cx="106920" cy="101520"/>
          </a:xfrm>
          <a:custGeom>
            <a:avLst/>
            <a:gdLst/>
            <a:ahLst/>
            <a:rect l="l" t="t" r="r" b="b"/>
            <a:pathLst>
              <a:path w="11" h="11">
                <a:moveTo>
                  <a:pt x="0" y="7"/>
                </a:moveTo>
                <a:lnTo>
                  <a:pt x="11" y="11"/>
                </a:lnTo>
                <a:lnTo>
                  <a:pt x="8" y="0"/>
                </a:lnTo>
                <a:lnTo>
                  <a:pt x="0" y="7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3</xdr:col>
      <xdr:colOff>99720</xdr:colOff>
      <xdr:row>9</xdr:row>
      <xdr:rowOff>38160</xdr:rowOff>
    </xdr:from>
    <xdr:to>
      <xdr:col>4</xdr:col>
      <xdr:colOff>498960</xdr:colOff>
      <xdr:row>10</xdr:row>
      <xdr:rowOff>123840</xdr:rowOff>
    </xdr:to>
    <xdr:sp>
      <xdr:nvSpPr>
        <xdr:cNvPr id="58" name="AutoShape 97"/>
        <xdr:cNvSpPr/>
      </xdr:nvSpPr>
      <xdr:spPr>
        <a:xfrm>
          <a:off x="2453040" y="1685880"/>
          <a:ext cx="1037520" cy="247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556920</xdr:colOff>
      <xdr:row>9</xdr:row>
      <xdr:rowOff>114480</xdr:rowOff>
    </xdr:from>
    <xdr:to>
      <xdr:col>4</xdr:col>
      <xdr:colOff>240840</xdr:colOff>
      <xdr:row>10</xdr:row>
      <xdr:rowOff>65160</xdr:rowOff>
    </xdr:to>
    <xdr:sp>
      <xdr:nvSpPr>
        <xdr:cNvPr id="59" name="AutoShape 98"/>
        <xdr:cNvSpPr/>
      </xdr:nvSpPr>
      <xdr:spPr>
        <a:xfrm>
          <a:off x="2910240" y="1762200"/>
          <a:ext cx="322200" cy="112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Spreads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20160</xdr:colOff>
      <xdr:row>3</xdr:row>
      <xdr:rowOff>18720</xdr:rowOff>
    </xdr:from>
    <xdr:to>
      <xdr:col>4</xdr:col>
      <xdr:colOff>259920</xdr:colOff>
      <xdr:row>6</xdr:row>
      <xdr:rowOff>142920</xdr:rowOff>
    </xdr:to>
    <xdr:sp>
      <xdr:nvSpPr>
        <xdr:cNvPr id="60" name="AutoShape 99"/>
        <xdr:cNvSpPr/>
      </xdr:nvSpPr>
      <xdr:spPr>
        <a:xfrm>
          <a:off x="1735200" y="69516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104760</xdr:colOff>
      <xdr:row>16</xdr:row>
      <xdr:rowOff>31320</xdr:rowOff>
    </xdr:from>
    <xdr:to>
      <xdr:col>10</xdr:col>
      <xdr:colOff>30600</xdr:colOff>
      <xdr:row>16</xdr:row>
      <xdr:rowOff>122400</xdr:rowOff>
    </xdr:to>
    <xdr:grpSp>
      <xdr:nvGrpSpPr>
        <xdr:cNvPr id="61" name="Group 100"/>
        <xdr:cNvGrpSpPr/>
      </xdr:nvGrpSpPr>
      <xdr:grpSpPr>
        <a:xfrm>
          <a:off x="5649120" y="2812680"/>
          <a:ext cx="1202040" cy="91080"/>
          <a:chOff x="5649120" y="2812680"/>
          <a:chExt cx="1202040" cy="91080"/>
        </a:xfrm>
      </xdr:grpSpPr>
      <xdr:sp>
        <xdr:nvSpPr>
          <xdr:cNvPr id="62" name="AutoShape 101"/>
          <xdr:cNvSpPr/>
        </xdr:nvSpPr>
        <xdr:spPr>
          <a:xfrm flipH="1" flipV="1">
            <a:off x="5723640" y="2855880"/>
            <a:ext cx="1127520" cy="756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63" name="AutoShape 102"/>
          <xdr:cNvSpPr/>
        </xdr:nvSpPr>
        <xdr:spPr>
          <a:xfrm rot="10808400">
            <a:off x="5649120" y="2812680"/>
            <a:ext cx="90720" cy="90720"/>
          </a:xfrm>
          <a:custGeom>
            <a:avLst/>
            <a:gdLst/>
            <a:ahLst/>
            <a:rect l="l" t="t" r="r" b="b"/>
            <a:pathLst>
              <a:path w="10" h="11">
                <a:moveTo>
                  <a:pt x="0" y="11"/>
                </a:moveTo>
                <a:lnTo>
                  <a:pt x="10" y="5"/>
                </a:lnTo>
                <a:lnTo>
                  <a:pt x="0" y="0"/>
                </a:lnTo>
                <a:lnTo>
                  <a:pt x="0" y="11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0</xdr:col>
      <xdr:colOff>292320</xdr:colOff>
      <xdr:row>14</xdr:row>
      <xdr:rowOff>66600</xdr:rowOff>
    </xdr:from>
    <xdr:to>
      <xdr:col>2</xdr:col>
      <xdr:colOff>249840</xdr:colOff>
      <xdr:row>18</xdr:row>
      <xdr:rowOff>28440</xdr:rowOff>
    </xdr:to>
    <xdr:sp>
      <xdr:nvSpPr>
        <xdr:cNvPr id="64" name="AutoShape 103"/>
        <xdr:cNvSpPr/>
      </xdr:nvSpPr>
      <xdr:spPr>
        <a:xfrm>
          <a:off x="292320" y="2523960"/>
          <a:ext cx="1672560" cy="60948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00%20O&amp;M%20analysis%20-%200003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2000%20Weekly%20Report%20-%200630xl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Monthly%20P&amp;L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USDLibor%20071700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6-19-00/99%20O&amp;M%20analysis%20-%20000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>
        <row r="11">
          <cell r="J11">
            <v>858480</v>
          </cell>
        </row>
        <row r="20">
          <cell r="J20">
            <v>0</v>
          </cell>
        </row>
        <row r="21">
          <cell r="J21">
            <v>19735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458186</v>
          </cell>
        </row>
        <row r="35">
          <cell r="J35">
            <v>11000</v>
          </cell>
        </row>
        <row r="36">
          <cell r="J36">
            <v>198779</v>
          </cell>
        </row>
        <row r="38">
          <cell r="J38">
            <v>438</v>
          </cell>
        </row>
        <row r="39">
          <cell r="J39">
            <v>308000</v>
          </cell>
        </row>
        <row r="40">
          <cell r="J40">
            <v>0</v>
          </cell>
        </row>
        <row r="41">
          <cell r="J41">
            <v>10208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155602.5</v>
          </cell>
        </row>
        <row r="53">
          <cell r="J53">
            <v>333700</v>
          </cell>
        </row>
        <row r="54">
          <cell r="J54">
            <v>60083.3333333333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9322568</v>
          </cell>
        </row>
        <row r="64">
          <cell r="J64">
            <v>4015032</v>
          </cell>
        </row>
        <row r="68">
          <cell r="J68">
            <v>16716472.8333333</v>
          </cell>
        </row>
      </sheetData>
      <sheetData sheetId="3"/>
      <sheetData sheetId="4"/>
      <sheetData sheetId="5">
        <row r="11">
          <cell r="J11">
            <v>921914</v>
          </cell>
        </row>
        <row r="20">
          <cell r="J20">
            <v>0</v>
          </cell>
        </row>
        <row r="21">
          <cell r="J21">
            <v>19745</v>
          </cell>
        </row>
        <row r="23">
          <cell r="J23">
            <v>0</v>
          </cell>
        </row>
        <row r="24">
          <cell r="J24">
            <v>106260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589750</v>
          </cell>
        </row>
        <row r="35">
          <cell r="J35">
            <v>15550</v>
          </cell>
        </row>
        <row r="36">
          <cell r="J36">
            <v>101885</v>
          </cell>
        </row>
        <row r="38">
          <cell r="J38">
            <v>438</v>
          </cell>
        </row>
        <row r="39">
          <cell r="J39">
            <v>154000</v>
          </cell>
        </row>
        <row r="40">
          <cell r="J40">
            <v>0</v>
          </cell>
        </row>
        <row r="41">
          <cell r="J41">
            <v>10207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111362.833333333</v>
          </cell>
        </row>
        <row r="53">
          <cell r="J53">
            <v>101637</v>
          </cell>
        </row>
        <row r="54">
          <cell r="J54">
            <v>49268.3333333333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6096180</v>
          </cell>
        </row>
        <row r="64">
          <cell r="J64">
            <v>2676594</v>
          </cell>
        </row>
        <row r="68">
          <cell r="J68">
            <v>11919452.1666667</v>
          </cell>
        </row>
      </sheetData>
      <sheetData sheetId="6"/>
      <sheetData sheetId="7"/>
      <sheetData sheetId="8">
        <row r="11">
          <cell r="J11">
            <v>845041</v>
          </cell>
        </row>
        <row r="20">
          <cell r="J20">
            <v>0</v>
          </cell>
        </row>
        <row r="21">
          <cell r="J21">
            <v>19723</v>
          </cell>
        </row>
        <row r="23">
          <cell r="J23">
            <v>0</v>
          </cell>
        </row>
        <row r="24">
          <cell r="J24">
            <v>79695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444047</v>
          </cell>
        </row>
        <row r="35">
          <cell r="J35">
            <v>11000</v>
          </cell>
        </row>
        <row r="36">
          <cell r="J36">
            <v>92729</v>
          </cell>
        </row>
        <row r="38">
          <cell r="J38">
            <v>438</v>
          </cell>
        </row>
        <row r="39">
          <cell r="J39">
            <v>139125</v>
          </cell>
        </row>
        <row r="40">
          <cell r="J40">
            <v>0</v>
          </cell>
        </row>
        <row r="41">
          <cell r="J41">
            <v>10208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120686.5</v>
          </cell>
        </row>
        <row r="53">
          <cell r="J53">
            <v>92225</v>
          </cell>
        </row>
        <row r="54">
          <cell r="J54">
            <v>49268.3333333333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5491946</v>
          </cell>
        </row>
        <row r="64">
          <cell r="J64">
            <v>2448114</v>
          </cell>
        </row>
        <row r="68">
          <cell r="J68">
            <v>10808906.8333333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NA Mquip"/>
      <sheetName val="EECC"/>
      <sheetName val="To Update"/>
      <sheetName val="Summary"/>
      <sheetName val="Wilton"/>
      <sheetName val="Calvert City"/>
      <sheetName val="Gleason"/>
      <sheetName val="Wheatland"/>
      <sheetName val="Wilton - Nepco Scope Changes"/>
      <sheetName val="Gleason-Nepco Scope Changes"/>
      <sheetName val="Wheatland -Nepco Scope Changes"/>
      <sheetName val="Nepco Summary"/>
    </sheetNames>
    <sheetDataSet>
      <sheetData sheetId="0"/>
      <sheetData sheetId="1"/>
      <sheetData sheetId="2"/>
      <sheetData sheetId="3"/>
      <sheetData sheetId="4"/>
      <sheetData sheetId="5">
        <row r="201">
          <cell r="BL201">
            <v>261174053.298692</v>
          </cell>
        </row>
        <row r="201">
          <cell r="BR201">
            <v>272291701.564871</v>
          </cell>
        </row>
      </sheetData>
      <sheetData sheetId="6"/>
      <sheetData sheetId="7">
        <row r="225">
          <cell r="BN225">
            <v>167843447.643668</v>
          </cell>
        </row>
        <row r="225">
          <cell r="BT225">
            <v>177623261.863668</v>
          </cell>
        </row>
      </sheetData>
      <sheetData sheetId="8">
        <row r="200">
          <cell r="BL200">
            <v>151379878.830295</v>
          </cell>
        </row>
        <row r="200">
          <cell r="BR200">
            <v>162894802.140295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>
            <v>36719</v>
          </cell>
        </row>
        <row r="36">
          <cell r="F36">
            <v>-116546</v>
          </cell>
          <cell r="G36">
            <v>-222911.92</v>
          </cell>
          <cell r="H36">
            <v>-222911.92</v>
          </cell>
          <cell r="I36">
            <v>5762918.88855821</v>
          </cell>
          <cell r="J36">
            <v>14730151.6898765</v>
          </cell>
          <cell r="K36">
            <v>741789.729216055</v>
          </cell>
          <cell r="L36">
            <v>10829.264042899</v>
          </cell>
          <cell r="M36">
            <v>6931.516866724</v>
          </cell>
          <cell r="N36">
            <v>8677.23635411545</v>
          </cell>
          <cell r="O36">
            <v>20698928.4849145</v>
          </cell>
        </row>
        <row r="37">
          <cell r="F37">
            <v>-134310</v>
          </cell>
          <cell r="G37">
            <v>-32464.92</v>
          </cell>
          <cell r="H37">
            <v>-32464.92</v>
          </cell>
          <cell r="I37">
            <v>7163044.74536514</v>
          </cell>
          <cell r="J37">
            <v>15507273.1700698</v>
          </cell>
          <cell r="K37">
            <v>722862.052896573</v>
          </cell>
          <cell r="L37">
            <v>8634.81637081818</v>
          </cell>
          <cell r="M37">
            <v>12127.7604407981</v>
          </cell>
          <cell r="N37">
            <v>14567.2483991466</v>
          </cell>
          <cell r="O37">
            <v>23229269.9535423</v>
          </cell>
        </row>
        <row r="38">
          <cell r="B38">
            <v>213762</v>
          </cell>
          <cell r="C38">
            <v>140606</v>
          </cell>
          <cell r="D38">
            <v>-308827</v>
          </cell>
          <cell r="E38">
            <v>-3246</v>
          </cell>
          <cell r="F38">
            <v>3390302</v>
          </cell>
          <cell r="G38">
            <v>-332740.305</v>
          </cell>
          <cell r="H38">
            <v>-332740.305</v>
          </cell>
          <cell r="I38">
            <v>6696860.6192976</v>
          </cell>
          <cell r="J38">
            <v>17135958.6884178</v>
          </cell>
          <cell r="K38">
            <v>803810.369800724</v>
          </cell>
          <cell r="L38">
            <v>21264.0588945168</v>
          </cell>
          <cell r="M38">
            <v>12882.3427919931</v>
          </cell>
          <cell r="N38">
            <v>23124.4173595462</v>
          </cell>
          <cell r="O38">
            <v>27461016.8865622</v>
          </cell>
        </row>
        <row r="39">
          <cell r="B39">
            <v>119526</v>
          </cell>
          <cell r="C39">
            <v>73677</v>
          </cell>
          <cell r="D39">
            <v>-30044</v>
          </cell>
          <cell r="E39">
            <v>-34523</v>
          </cell>
          <cell r="F39">
            <v>1835186</v>
          </cell>
          <cell r="G39">
            <v>187503.82</v>
          </cell>
          <cell r="H39">
            <v>187503.82</v>
          </cell>
          <cell r="I39">
            <v>7030384.65316894</v>
          </cell>
          <cell r="J39">
            <v>16370032.0987286</v>
          </cell>
          <cell r="K39">
            <v>886846.11459089</v>
          </cell>
          <cell r="L39">
            <v>28307.8208195534</v>
          </cell>
          <cell r="M39">
            <v>16359.9405983469</v>
          </cell>
          <cell r="N39">
            <v>27879.6828952238</v>
          </cell>
          <cell r="O39">
            <v>26698639.9508016</v>
          </cell>
        </row>
        <row r="40">
          <cell r="B40">
            <v>-12977</v>
          </cell>
          <cell r="C40">
            <v>7004</v>
          </cell>
          <cell r="D40">
            <v>-1605</v>
          </cell>
          <cell r="E40">
            <v>-108792</v>
          </cell>
          <cell r="F40">
            <v>694969</v>
          </cell>
          <cell r="G40">
            <v>252192.3676</v>
          </cell>
          <cell r="H40">
            <v>252192.3676</v>
          </cell>
          <cell r="I40">
            <v>5268962.58091067</v>
          </cell>
          <cell r="J40">
            <v>13662540.4855157</v>
          </cell>
          <cell r="K40">
            <v>584821.765901349</v>
          </cell>
          <cell r="L40">
            <v>14435.3870316664</v>
          </cell>
          <cell r="M40">
            <v>10720.2049523436</v>
          </cell>
          <cell r="N40">
            <v>19896.4313983614</v>
          </cell>
          <cell r="O40">
            <v>20644360.5909101</v>
          </cell>
        </row>
        <row r="41">
          <cell r="G41">
            <v>-16188.9229999999</v>
          </cell>
          <cell r="H41">
            <v>-16188.9229999999</v>
          </cell>
          <cell r="I41">
            <v>8108774.13463572</v>
          </cell>
          <cell r="J41">
            <v>18646245.1164171</v>
          </cell>
          <cell r="K41">
            <v>1155226.94744436</v>
          </cell>
          <cell r="L41">
            <v>56923.6810258324</v>
          </cell>
          <cell r="M41">
            <v>32378.8786310855</v>
          </cell>
          <cell r="N41">
            <v>48799.2830378455</v>
          </cell>
          <cell r="O41">
            <v>28015970.195192</v>
          </cell>
        </row>
        <row r="74">
          <cell r="B74">
            <v>118097.239693639</v>
          </cell>
          <cell r="C74">
            <v>75127.6246880972</v>
          </cell>
          <cell r="D74">
            <v>13296.4586979642</v>
          </cell>
          <cell r="E74">
            <v>34150.063139578</v>
          </cell>
          <cell r="F74">
            <v>311268.624771434</v>
          </cell>
          <cell r="G74">
            <v>4290174.22350726</v>
          </cell>
          <cell r="H74">
            <v>11487682.0651389</v>
          </cell>
          <cell r="I74">
            <v>12292606.9499618</v>
          </cell>
          <cell r="J74">
            <v>606194.701622142</v>
          </cell>
          <cell r="K74">
            <v>20372.3313278962</v>
          </cell>
          <cell r="L74">
            <v>30593.7129190742</v>
          </cell>
          <cell r="M74">
            <v>23037.5521868379</v>
          </cell>
          <cell r="N74">
            <v>29302601.5476546</v>
          </cell>
        </row>
        <row r="75">
          <cell r="B75">
            <v>159908.471104752</v>
          </cell>
          <cell r="C75">
            <v>103932.109152528</v>
          </cell>
          <cell r="D75">
            <v>21410.9127500726</v>
          </cell>
          <cell r="E75">
            <v>34741.7050385768</v>
          </cell>
          <cell r="F75">
            <v>258699.328399996</v>
          </cell>
          <cell r="G75">
            <v>4847616.05764646</v>
          </cell>
          <cell r="H75">
            <v>14134228.9415868</v>
          </cell>
          <cell r="I75">
            <v>15112932.2386451</v>
          </cell>
          <cell r="J75">
            <v>607845.291637334</v>
          </cell>
          <cell r="K75">
            <v>18366.8964175893</v>
          </cell>
          <cell r="L75">
            <v>42998.7380585596</v>
          </cell>
          <cell r="M75">
            <v>36653.0512415504</v>
          </cell>
          <cell r="N75">
            <v>35379333.7416793</v>
          </cell>
        </row>
        <row r="76">
          <cell r="B76">
            <v>107768.47801512</v>
          </cell>
          <cell r="C76">
            <v>111670.698704533</v>
          </cell>
          <cell r="D76">
            <v>22087.9310182495</v>
          </cell>
          <cell r="E76">
            <v>49121.713815367</v>
          </cell>
          <cell r="F76">
            <v>347887.347955403</v>
          </cell>
          <cell r="G76">
            <v>3409577.46973634</v>
          </cell>
          <cell r="H76">
            <v>11526048.2821585</v>
          </cell>
          <cell r="I76">
            <v>12372274.50874</v>
          </cell>
          <cell r="J76">
            <v>606591.286006477</v>
          </cell>
          <cell r="K76">
            <v>37848.1725188022</v>
          </cell>
          <cell r="L76">
            <v>32324.0863844911</v>
          </cell>
          <cell r="M76">
            <v>41155.1255156133</v>
          </cell>
          <cell r="N76">
            <v>28664355.1005689</v>
          </cell>
        </row>
        <row r="77">
          <cell r="B77">
            <v>121724.653958971</v>
          </cell>
          <cell r="C77">
            <v>125703.80981794</v>
          </cell>
          <cell r="D77">
            <v>28074.211809777</v>
          </cell>
          <cell r="E77">
            <v>57290.0175300863</v>
          </cell>
          <cell r="F77">
            <v>385640.933274231</v>
          </cell>
          <cell r="G77">
            <v>3608515.95853695</v>
          </cell>
          <cell r="H77">
            <v>11971079.9497768</v>
          </cell>
          <cell r="I77">
            <v>12859083.9613699</v>
          </cell>
          <cell r="J77">
            <v>664535.088630198</v>
          </cell>
          <cell r="K77">
            <v>46396.0155511298</v>
          </cell>
          <cell r="L77">
            <v>39253.2278996184</v>
          </cell>
          <cell r="M77">
            <v>48383.1814036613</v>
          </cell>
          <cell r="N77">
            <v>29955681.0095593</v>
          </cell>
        </row>
        <row r="78">
          <cell r="B78">
            <v>97042.6967284085</v>
          </cell>
          <cell r="C78">
            <v>101349.104109638</v>
          </cell>
          <cell r="D78">
            <v>19423.0062953299</v>
          </cell>
          <cell r="E78">
            <v>36407.5875168309</v>
          </cell>
          <cell r="F78">
            <v>294799.356044213</v>
          </cell>
          <cell r="G78">
            <v>2613537.3745042</v>
          </cell>
          <cell r="H78">
            <v>9076381.08343903</v>
          </cell>
          <cell r="I78">
            <v>9745878.97547112</v>
          </cell>
          <cell r="J78">
            <v>440863.049175097</v>
          </cell>
          <cell r="K78">
            <v>26941.5020311286</v>
          </cell>
          <cell r="L78">
            <v>28901.9860001511</v>
          </cell>
          <cell r="M78">
            <v>36970.1821920783</v>
          </cell>
          <cell r="N78">
            <v>22518495.9035072</v>
          </cell>
        </row>
        <row r="79">
          <cell r="B79">
            <v>181275.489751182</v>
          </cell>
          <cell r="C79">
            <v>184862.438914699</v>
          </cell>
          <cell r="D79">
            <v>53451.2852984648</v>
          </cell>
          <cell r="E79">
            <v>102135.732641174</v>
          </cell>
          <cell r="F79">
            <v>547507.756669192</v>
          </cell>
          <cell r="G79">
            <v>4348111.20743538</v>
          </cell>
          <cell r="H79">
            <v>13813343.9791457</v>
          </cell>
          <cell r="I79">
            <v>14825814.6623957</v>
          </cell>
          <cell r="J79">
            <v>871527.169150765</v>
          </cell>
          <cell r="K79">
            <v>88103.2412666631</v>
          </cell>
          <cell r="L79">
            <v>67652.9719669388</v>
          </cell>
          <cell r="M79">
            <v>78139.1887730411</v>
          </cell>
          <cell r="N79">
            <v>35161925.1234089</v>
          </cell>
        </row>
        <row r="107">
          <cell r="B107">
            <v>100370.622287676</v>
          </cell>
          <cell r="C107">
            <v>105605.337422839</v>
          </cell>
          <cell r="D107">
            <v>32865.0711874242</v>
          </cell>
          <cell r="E107">
            <v>75643.7067953688</v>
          </cell>
          <cell r="F107">
            <v>278596.640854816</v>
          </cell>
          <cell r="G107">
            <v>2742391.31822329</v>
          </cell>
          <cell r="H107">
            <v>8313684.35951786</v>
          </cell>
          <cell r="I107">
            <v>8276578.91067311</v>
          </cell>
          <cell r="J107">
            <v>759848.984670109</v>
          </cell>
          <cell r="K107">
            <v>46538.8763673717</v>
          </cell>
          <cell r="L107">
            <v>51148.9060321909</v>
          </cell>
          <cell r="M107">
            <v>42341.839004084</v>
          </cell>
          <cell r="N107">
            <v>20825614.5730361</v>
          </cell>
        </row>
        <row r="108">
          <cell r="B108">
            <v>147616.861591696</v>
          </cell>
          <cell r="C108">
            <v>157856.505804176</v>
          </cell>
          <cell r="D108">
            <v>51962.5728190687</v>
          </cell>
          <cell r="E108">
            <v>89575.0361973695</v>
          </cell>
          <cell r="F108">
            <v>289154.401743466</v>
          </cell>
          <cell r="G108">
            <v>2959957.95743807</v>
          </cell>
          <cell r="H108">
            <v>10106017.8152776</v>
          </cell>
          <cell r="I108">
            <v>10062821.2061637</v>
          </cell>
          <cell r="J108">
            <v>801495.01582373</v>
          </cell>
          <cell r="K108">
            <v>47538.1354818468</v>
          </cell>
          <cell r="L108">
            <v>68885.0872090983</v>
          </cell>
          <cell r="M108">
            <v>61024.8836092733</v>
          </cell>
          <cell r="N108">
            <v>24843905.4791591</v>
          </cell>
        </row>
        <row r="109">
          <cell r="B109">
            <v>115551.033971381</v>
          </cell>
          <cell r="C109">
            <v>117210.643482812</v>
          </cell>
          <cell r="D109">
            <v>22264.1564693054</v>
          </cell>
          <cell r="E109">
            <v>54316.1844453878</v>
          </cell>
          <cell r="F109">
            <v>283397.142350751</v>
          </cell>
          <cell r="G109">
            <v>2680220.32206238</v>
          </cell>
          <cell r="H109">
            <v>8406132.16288154</v>
          </cell>
          <cell r="I109">
            <v>8355857.32983966</v>
          </cell>
          <cell r="J109">
            <v>712820.178294946</v>
          </cell>
          <cell r="K109">
            <v>69975.6187457349</v>
          </cell>
          <cell r="L109">
            <v>50487.4073795652</v>
          </cell>
          <cell r="M109">
            <v>67445.9739031602</v>
          </cell>
          <cell r="N109">
            <v>20935678.1538266</v>
          </cell>
        </row>
        <row r="110">
          <cell r="B110">
            <v>129483.947699365</v>
          </cell>
          <cell r="C110">
            <v>130926.447635882</v>
          </cell>
          <cell r="D110">
            <v>27790.6973532508</v>
          </cell>
          <cell r="E110">
            <v>61876.4969928087</v>
          </cell>
          <cell r="F110">
            <v>308245.67666939</v>
          </cell>
          <cell r="G110">
            <v>2818554.32138014</v>
          </cell>
          <cell r="H110">
            <v>8727366.47719683</v>
          </cell>
          <cell r="I110">
            <v>8678542.99190683</v>
          </cell>
          <cell r="J110">
            <v>764698.489837628</v>
          </cell>
          <cell r="K110">
            <v>80918.5499854914</v>
          </cell>
          <cell r="L110">
            <v>59330.9707084225</v>
          </cell>
          <cell r="M110">
            <v>77127.2427920893</v>
          </cell>
          <cell r="N110">
            <v>21864862.3101581</v>
          </cell>
        </row>
        <row r="111">
          <cell r="B111">
            <v>105826.503253224</v>
          </cell>
          <cell r="C111">
            <v>107937.094178618</v>
          </cell>
          <cell r="D111">
            <v>20252.2080506894</v>
          </cell>
          <cell r="E111">
            <v>41338.8659333255</v>
          </cell>
          <cell r="F111">
            <v>242409.194671223</v>
          </cell>
          <cell r="G111">
            <v>2062729.96610313</v>
          </cell>
          <cell r="H111">
            <v>6611927.23742505</v>
          </cell>
          <cell r="I111">
            <v>6571662.33486853</v>
          </cell>
          <cell r="J111">
            <v>530268.936348321</v>
          </cell>
          <cell r="K111">
            <v>53394.5094716936</v>
          </cell>
          <cell r="L111">
            <v>46035.6829604894</v>
          </cell>
          <cell r="M111">
            <v>61705.0364314075</v>
          </cell>
          <cell r="N111">
            <v>16455487.5696957</v>
          </cell>
        </row>
        <row r="112">
          <cell r="B112">
            <v>187628.892595244</v>
          </cell>
          <cell r="C112">
            <v>187724.911764813</v>
          </cell>
          <cell r="D112">
            <v>49986.9818176283</v>
          </cell>
          <cell r="E112">
            <v>104833.403930526</v>
          </cell>
          <cell r="F112">
            <v>431209.417247104</v>
          </cell>
          <cell r="G112">
            <v>3371267.66451394</v>
          </cell>
          <cell r="H112">
            <v>10082780.5118354</v>
          </cell>
          <cell r="I112">
            <v>10027521.3507617</v>
          </cell>
          <cell r="J112">
            <v>966392.114577844</v>
          </cell>
          <cell r="K112">
            <v>136465.856186586</v>
          </cell>
          <cell r="L112">
            <v>94503.2073201109</v>
          </cell>
          <cell r="M112">
            <v>116361.90433533</v>
          </cell>
          <cell r="N112">
            <v>25756676.2168862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USD LIBOR Curve"/>
      <sheetName val="Data"/>
    </sheetNames>
    <sheetDataSet>
      <sheetData sheetId="0"/>
      <sheetData sheetId="1">
        <row r="5">
          <cell r="H5">
            <v>0.0678135340332364</v>
          </cell>
          <cell r="I5">
            <v>0.0681592320503395</v>
          </cell>
          <cell r="J5">
            <v>0.0685050033168237</v>
          </cell>
          <cell r="K5">
            <v>0.0689014369253656</v>
          </cell>
          <cell r="L5">
            <v>0.0691539036588469</v>
          </cell>
          <cell r="M5">
            <v>0.0694472455923458</v>
          </cell>
          <cell r="N5">
            <v>0.0697919819584727</v>
          </cell>
          <cell r="O5">
            <v>0.0701033567745602</v>
          </cell>
          <cell r="P5">
            <v>0.0703786127886947</v>
          </cell>
          <cell r="Q5">
            <v>0.0705274987881559</v>
          </cell>
          <cell r="R5">
            <v>0.0706813476619641</v>
          </cell>
          <cell r="S5">
            <v>0.070814047805662</v>
          </cell>
          <cell r="T5">
            <v>0.0709207231274092</v>
          </cell>
          <cell r="U5">
            <v>0.0710273984529173</v>
          </cell>
          <cell r="V5">
            <v>0.0711198915603535</v>
          </cell>
          <cell r="W5">
            <v>0.0711978736650463</v>
          </cell>
          <cell r="X5">
            <v>0.0712733402198884</v>
          </cell>
          <cell r="Y5">
            <v>0.0713499587263411</v>
          </cell>
          <cell r="Z5">
            <v>0.0714246891701089</v>
          </cell>
          <cell r="AA5">
            <v>0.071492187637034</v>
          </cell>
          <cell r="AB5">
            <v>0.0715475247130732</v>
          </cell>
          <cell r="AC5">
            <v>0.0715723781543378</v>
          </cell>
          <cell r="AD5">
            <v>0.0715980600438591</v>
          </cell>
          <cell r="AE5">
            <v>0.0716201174572588</v>
          </cell>
          <cell r="AF5">
            <v>0.0716383071564231</v>
          </cell>
          <cell r="AG5">
            <v>0.0716564968556965</v>
          </cell>
          <cell r="AH5">
            <v>0.071670477793591</v>
          </cell>
          <cell r="AI5">
            <v>0.0716797255748949</v>
          </cell>
          <cell r="AJ5">
            <v>0.0716886750406998</v>
          </cell>
          <cell r="AK5">
            <v>0.0717037777192715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BRN Summ"/>
      <sheetName val="BRN MO"/>
      <sheetName val="BRN YTD"/>
      <sheetName val="CAL Summ"/>
      <sheetName val="CAL MO"/>
      <sheetName val="CAL YTD"/>
      <sheetName val="NA Summ"/>
      <sheetName val="NA MO"/>
      <sheetName val="NA YTD"/>
    </sheetNames>
    <sheetDataSet>
      <sheetData sheetId="0"/>
      <sheetData sheetId="1"/>
      <sheetData sheetId="2">
        <row r="11">
          <cell r="J11">
            <v>0</v>
          </cell>
        </row>
        <row r="16">
          <cell r="J16">
            <v>7328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10028</v>
          </cell>
        </row>
        <row r="23">
          <cell r="J23">
            <v>3668</v>
          </cell>
        </row>
        <row r="24">
          <cell r="J24">
            <v>129514</v>
          </cell>
        </row>
        <row r="25">
          <cell r="J25">
            <v>1156</v>
          </cell>
        </row>
        <row r="26">
          <cell r="J26">
            <v>3856</v>
          </cell>
        </row>
        <row r="28">
          <cell r="J28">
            <v>9507.94</v>
          </cell>
        </row>
        <row r="29">
          <cell r="J29">
            <v>18357.72</v>
          </cell>
        </row>
        <row r="30">
          <cell r="J30">
            <v>0</v>
          </cell>
        </row>
        <row r="31">
          <cell r="J31">
            <v>9061.35</v>
          </cell>
        </row>
        <row r="32">
          <cell r="J32">
            <v>47513.43</v>
          </cell>
        </row>
        <row r="33">
          <cell r="J33">
            <v>234983.05</v>
          </cell>
        </row>
        <row r="34">
          <cell r="J34">
            <v>723929.07</v>
          </cell>
        </row>
        <row r="35">
          <cell r="J35">
            <v>73629.04</v>
          </cell>
        </row>
        <row r="36">
          <cell r="J36">
            <v>359412.87</v>
          </cell>
        </row>
        <row r="38">
          <cell r="J38">
            <v>1672</v>
          </cell>
        </row>
        <row r="39">
          <cell r="J39">
            <v>235202.26</v>
          </cell>
        </row>
        <row r="40">
          <cell r="J40">
            <v>61646.83</v>
          </cell>
        </row>
        <row r="41">
          <cell r="J41">
            <v>59529</v>
          </cell>
        </row>
        <row r="45">
          <cell r="J45">
            <v>207019</v>
          </cell>
        </row>
        <row r="47">
          <cell r="J47">
            <v>1000000</v>
          </cell>
        </row>
        <row r="52">
          <cell r="J52">
            <v>284061</v>
          </cell>
        </row>
        <row r="53">
          <cell r="J53">
            <v>250000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58782.5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5447002.39594623</v>
          </cell>
        </row>
        <row r="64">
          <cell r="J64">
            <v>3805252</v>
          </cell>
        </row>
        <row r="68">
          <cell r="J68">
            <v>13131053.1226129</v>
          </cell>
        </row>
      </sheetData>
      <sheetData sheetId="3"/>
      <sheetData sheetId="4"/>
      <sheetData sheetId="5">
        <row r="11">
          <cell r="J11">
            <v>0</v>
          </cell>
        </row>
        <row r="16">
          <cell r="J16">
            <v>13504.04</v>
          </cell>
        </row>
        <row r="20">
          <cell r="J20">
            <v>0</v>
          </cell>
        </row>
        <row r="21">
          <cell r="J21">
            <v>1413</v>
          </cell>
        </row>
        <row r="23">
          <cell r="J23">
            <v>3811</v>
          </cell>
        </row>
        <row r="24">
          <cell r="J24">
            <v>67381</v>
          </cell>
        </row>
        <row r="25">
          <cell r="J25">
            <v>1958</v>
          </cell>
        </row>
        <row r="26">
          <cell r="J26">
            <v>3856</v>
          </cell>
        </row>
        <row r="28">
          <cell r="J28">
            <v>11323</v>
          </cell>
        </row>
        <row r="29">
          <cell r="J29">
            <v>12670.33</v>
          </cell>
        </row>
        <row r="30">
          <cell r="J30">
            <v>11</v>
          </cell>
        </row>
        <row r="31">
          <cell r="J31">
            <v>50100</v>
          </cell>
        </row>
        <row r="32">
          <cell r="J32">
            <v>50754.74</v>
          </cell>
        </row>
        <row r="33">
          <cell r="J33">
            <v>271658.25</v>
          </cell>
        </row>
        <row r="34">
          <cell r="J34">
            <v>769874.32</v>
          </cell>
        </row>
        <row r="35">
          <cell r="J35">
            <v>38773.77</v>
          </cell>
        </row>
        <row r="36">
          <cell r="J36">
            <v>449134.98</v>
          </cell>
        </row>
        <row r="38">
          <cell r="J38">
            <v>1166</v>
          </cell>
        </row>
        <row r="39">
          <cell r="J39">
            <v>181947.83</v>
          </cell>
        </row>
        <row r="40">
          <cell r="J40">
            <v>0</v>
          </cell>
        </row>
        <row r="41">
          <cell r="J41">
            <v>41293.53</v>
          </cell>
        </row>
        <row r="45">
          <cell r="J45">
            <v>207019</v>
          </cell>
        </row>
        <row r="47">
          <cell r="J47">
            <v>1006000</v>
          </cell>
        </row>
        <row r="52">
          <cell r="J52">
            <v>261456</v>
          </cell>
        </row>
        <row r="53">
          <cell r="J53">
            <v>591200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60533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6745353.20144223</v>
          </cell>
        </row>
        <row r="64">
          <cell r="J64">
            <v>4590793</v>
          </cell>
        </row>
        <row r="68">
          <cell r="J68">
            <v>15521926.6581089</v>
          </cell>
        </row>
      </sheetData>
      <sheetData sheetId="6"/>
      <sheetData sheetId="7"/>
      <sheetData sheetId="8">
        <row r="11">
          <cell r="J11">
            <v>0</v>
          </cell>
        </row>
        <row r="16">
          <cell r="J16">
            <v>7328</v>
          </cell>
        </row>
        <row r="20">
          <cell r="J20">
            <v>0</v>
          </cell>
        </row>
        <row r="21">
          <cell r="J21">
            <v>15773.9</v>
          </cell>
        </row>
        <row r="23">
          <cell r="J23">
            <v>7618</v>
          </cell>
        </row>
        <row r="24">
          <cell r="J24">
            <v>66156</v>
          </cell>
        </row>
        <row r="25">
          <cell r="J25">
            <v>1156</v>
          </cell>
        </row>
        <row r="26">
          <cell r="J26">
            <v>11572</v>
          </cell>
        </row>
        <row r="28">
          <cell r="J28">
            <v>7917.6</v>
          </cell>
        </row>
        <row r="29">
          <cell r="J29">
            <v>28748.49</v>
          </cell>
        </row>
        <row r="30">
          <cell r="J30">
            <v>0</v>
          </cell>
        </row>
        <row r="31">
          <cell r="J31">
            <v>50147</v>
          </cell>
        </row>
        <row r="32">
          <cell r="J32">
            <v>54828.14</v>
          </cell>
        </row>
        <row r="33">
          <cell r="J33">
            <v>283341.74</v>
          </cell>
        </row>
        <row r="34">
          <cell r="J34">
            <v>1016310.71</v>
          </cell>
        </row>
        <row r="35">
          <cell r="J35">
            <v>57229.72</v>
          </cell>
        </row>
        <row r="36">
          <cell r="J36">
            <v>286787.9</v>
          </cell>
        </row>
        <row r="38">
          <cell r="J38">
            <v>1208</v>
          </cell>
        </row>
        <row r="39">
          <cell r="J39">
            <v>158582.15</v>
          </cell>
        </row>
        <row r="40">
          <cell r="J40">
            <v>0</v>
          </cell>
        </row>
        <row r="41">
          <cell r="J41">
            <v>48099.39</v>
          </cell>
        </row>
        <row r="45">
          <cell r="J45">
            <v>207019</v>
          </cell>
        </row>
        <row r="47">
          <cell r="J47">
            <v>1000000</v>
          </cell>
        </row>
        <row r="52">
          <cell r="J52">
            <v>270554</v>
          </cell>
        </row>
        <row r="53">
          <cell r="J53">
            <v>488800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3176.5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6706426.86511251</v>
          </cell>
        </row>
        <row r="64">
          <cell r="J64">
            <v>4488989</v>
          </cell>
        </row>
        <row r="68">
          <cell r="J68">
            <v>15356711.7717792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5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6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7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3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3.28"/>
    <col collapsed="false" customWidth="true" hidden="false" outlineLevel="0" max="2" min="2" style="1" width="21.28"/>
    <col collapsed="false" customWidth="true" hidden="false" outlineLevel="0" max="3" min="3" style="1" width="18.99"/>
    <col collapsed="false" customWidth="true" hidden="false" outlineLevel="0" max="4" min="4" style="1" width="14.41"/>
    <col collapsed="false" customWidth="true" hidden="false" outlineLevel="0" max="5" min="5" style="1" width="16.7"/>
    <col collapsed="false" customWidth="true" hidden="false" outlineLevel="0" max="8" min="6" style="1" width="14.41"/>
    <col collapsed="false" customWidth="true" hidden="false" outlineLevel="0" max="9" min="9" style="1" width="13.7"/>
    <col collapsed="false" customWidth="true" hidden="false" outlineLevel="0" max="10" min="10" style="1" width="44.56"/>
    <col collapsed="false" customWidth="true" hidden="false" outlineLevel="0" max="12" min="11" style="1" width="14.41"/>
    <col collapsed="false" customWidth="true" hidden="false" outlineLevel="0" max="14" min="13" style="1" width="13.85"/>
    <col collapsed="false" customWidth="true" hidden="false" outlineLevel="0" max="17" min="15" style="1" width="14.41"/>
    <col collapsed="false" customWidth="true" hidden="false" outlineLevel="0" max="18" min="18" style="1" width="5.71"/>
    <col collapsed="false" customWidth="true" hidden="false" outlineLevel="0" max="19" min="19" style="1" width="35.7"/>
    <col collapsed="false" customWidth="true" hidden="false" outlineLevel="0" max="20" min="20" style="1" width="15.7"/>
    <col collapsed="false" customWidth="true" hidden="false" outlineLevel="0" max="21" min="21" style="2" width="5.71"/>
    <col collapsed="false" customWidth="true" hidden="false" outlineLevel="0" max="23" min="22" style="1" width="20.7"/>
    <col collapsed="false" customWidth="true" hidden="false" outlineLevel="0" max="35" min="24" style="1" width="12.85"/>
    <col collapsed="false" customWidth="true" hidden="false" outlineLevel="0" max="43" min="36" style="1" width="11.99"/>
    <col collapsed="false" customWidth="false" hidden="false" outlineLevel="0" max="44" min="44" style="1" width="9.14"/>
    <col collapsed="false" customWidth="true" hidden="false" outlineLevel="0" max="47" min="45" style="1" width="9.99"/>
    <col collapsed="false" customWidth="true" hidden="false" outlineLevel="0" max="48" min="48" style="1" width="11.99"/>
    <col collapsed="false" customWidth="true" hidden="false" outlineLevel="0" max="49" min="49" style="1" width="17.56"/>
    <col collapsed="false" customWidth="true" hidden="false" outlineLevel="0" max="50" min="50" style="1" width="22.42"/>
    <col collapsed="false" customWidth="true" hidden="false" outlineLevel="0" max="51" min="51" style="1" width="18.99"/>
    <col collapsed="false" customWidth="true" hidden="false" outlineLevel="0" max="52" min="52" style="1" width="10.28"/>
    <col collapsed="false" customWidth="true" hidden="false" outlineLevel="0" max="59" min="53" style="1" width="13.14"/>
    <col collapsed="false" customWidth="true" hidden="false" outlineLevel="0" max="72" min="60" style="2" width="13.14"/>
    <col collapsed="false" customWidth="false" hidden="false" outlineLevel="0" max="73" min="73" style="2" width="9.14"/>
    <col collapsed="false" customWidth="true" hidden="false" outlineLevel="0" max="83" min="74" style="2" width="9.99"/>
    <col collapsed="false" customWidth="false" hidden="false" outlineLevel="0" max="84" min="84" style="2" width="9.14"/>
    <col collapsed="false" customWidth="true" hidden="false" outlineLevel="0" max="90" min="85" style="2" width="9.99"/>
    <col collapsed="false" customWidth="false" hidden="false" outlineLevel="0" max="91" min="91" style="2" width="9.14"/>
    <col collapsed="false" customWidth="true" hidden="false" outlineLevel="0" max="97" min="92" style="2" width="9.99"/>
    <col collapsed="false" customWidth="false" hidden="false" outlineLevel="0" max="257" min="98" style="2" width="9.14"/>
  </cols>
  <sheetData>
    <row r="1" customFormat="false" ht="13.5" hidden="false" customHeight="true" outlineLevel="0" collapsed="false">
      <c r="A1" s="3"/>
      <c r="R1" s="4"/>
      <c r="AV1" s="4"/>
    </row>
    <row r="2" customFormat="false" ht="20.25" hidden="false" customHeight="false" outlineLevel="0" collapsed="false">
      <c r="A2" s="5" t="s">
        <v>0</v>
      </c>
      <c r="C2" s="6"/>
      <c r="D2" s="6"/>
    </row>
    <row r="3" customFormat="false" ht="12.75" hidden="false" customHeight="false" outlineLevel="0" collapsed="false">
      <c r="C3" s="6"/>
      <c r="D3" s="6"/>
    </row>
    <row r="4" customFormat="false" ht="20.25" hidden="false" customHeight="false" outlineLevel="0" collapsed="false">
      <c r="A4" s="7" t="s">
        <v>1</v>
      </c>
      <c r="B4" s="7" t="s">
        <v>2</v>
      </c>
      <c r="C4" s="8" t="n">
        <v>36724</v>
      </c>
    </row>
    <row r="5" customFormat="false" ht="13.5" hidden="false" customHeight="false" outlineLevel="0" collapsed="false">
      <c r="C5" s="9"/>
      <c r="I5" s="10"/>
    </row>
    <row r="6" customFormat="false" ht="15.75" hidden="false" customHeight="false" outlineLevel="0" collapsed="false">
      <c r="A6" s="11" t="s">
        <v>3</v>
      </c>
      <c r="B6" s="12"/>
      <c r="C6" s="12"/>
      <c r="D6" s="12"/>
      <c r="E6" s="13"/>
      <c r="F6" s="13"/>
      <c r="G6" s="13"/>
      <c r="H6" s="14"/>
      <c r="I6" s="10"/>
      <c r="J6" s="11" t="s">
        <v>4</v>
      </c>
      <c r="K6" s="15"/>
      <c r="L6" s="15"/>
      <c r="M6" s="15"/>
      <c r="N6" s="15"/>
      <c r="O6" s="15"/>
      <c r="P6" s="15"/>
      <c r="Q6" s="16"/>
      <c r="R6" s="17"/>
    </row>
    <row r="7" customFormat="false" ht="15.75" hidden="false" customHeight="false" outlineLevel="0" collapsed="false">
      <c r="A7" s="18"/>
      <c r="B7" s="19"/>
      <c r="C7" s="19"/>
      <c r="D7" s="19"/>
      <c r="E7" s="19"/>
      <c r="F7" s="19"/>
      <c r="G7" s="19"/>
      <c r="H7" s="20"/>
      <c r="I7" s="10"/>
      <c r="J7" s="21"/>
      <c r="K7" s="22" t="n">
        <v>2000</v>
      </c>
      <c r="L7" s="22" t="n">
        <v>2001</v>
      </c>
      <c r="M7" s="22" t="n">
        <v>2002</v>
      </c>
      <c r="N7" s="22"/>
      <c r="O7" s="22"/>
      <c r="P7" s="23"/>
      <c r="Q7" s="24"/>
      <c r="R7" s="17"/>
    </row>
    <row r="8" customFormat="false" ht="15.75" hidden="false" customHeight="false" outlineLevel="0" collapsed="false">
      <c r="A8" s="25" t="s">
        <v>5</v>
      </c>
      <c r="B8" s="26"/>
      <c r="C8" s="27"/>
      <c r="D8" s="28" t="s">
        <v>6</v>
      </c>
      <c r="E8" s="19"/>
      <c r="F8" s="27"/>
      <c r="G8" s="27"/>
      <c r="H8" s="29"/>
      <c r="I8" s="0"/>
      <c r="J8" s="30" t="s">
        <v>7</v>
      </c>
      <c r="K8" s="31" t="n">
        <f aca="false">Consolidated!C22</f>
        <v>119506.828002923</v>
      </c>
      <c r="L8" s="31" t="n">
        <f aca="false">Consolidated!D22</f>
        <v>170350.185842209</v>
      </c>
      <c r="M8" s="31" t="n">
        <f aca="false">Consolidated!E22</f>
        <v>125699.020737844</v>
      </c>
      <c r="N8" s="31"/>
      <c r="O8" s="31"/>
      <c r="P8" s="23"/>
      <c r="Q8" s="24"/>
      <c r="R8" s="17"/>
    </row>
    <row r="9" customFormat="false" ht="15.75" hidden="false" customHeight="false" outlineLevel="0" collapsed="false">
      <c r="A9" s="32" t="s">
        <v>8</v>
      </c>
      <c r="B9" s="33" t="n">
        <f aca="false">Depreciation!B64</f>
        <v>431600.161</v>
      </c>
      <c r="C9" s="34"/>
      <c r="D9" s="34" t="s">
        <v>9</v>
      </c>
      <c r="E9" s="19"/>
      <c r="F9" s="19"/>
      <c r="G9" s="27"/>
      <c r="H9" s="35" t="n">
        <f aca="false">Depreciation!B65</f>
        <v>612809.765568833</v>
      </c>
      <c r="I9" s="0"/>
      <c r="J9" s="30"/>
      <c r="K9" s="36"/>
      <c r="L9" s="37"/>
      <c r="M9" s="38"/>
      <c r="N9" s="23"/>
      <c r="O9" s="23"/>
      <c r="P9" s="23"/>
      <c r="Q9" s="24"/>
      <c r="R9" s="17"/>
    </row>
    <row r="10" customFormat="false" ht="15.75" hidden="false" customHeight="false" outlineLevel="0" collapsed="false">
      <c r="A10" s="30" t="str">
        <f aca="false">CONCATENATE("$/kW @ ISO MW of ",SUM(Assumptions!B9:D9)," MW")</f>
        <v>$/kW @ ISO MW of 1381 MW</v>
      </c>
      <c r="B10" s="33" t="n">
        <f aca="false">B9/SUM(Assumptions!B9:D9)</f>
        <v>312.527270818248</v>
      </c>
      <c r="C10" s="34"/>
      <c r="D10" s="23" t="str">
        <f aca="false">CONCATENATE("$/kW @ ISO MW of ",SUM(Assumptions!F9:H9)," MW")</f>
        <v>$/kW @ ISO MW of 1686 MW</v>
      </c>
      <c r="E10" s="19"/>
      <c r="F10" s="19"/>
      <c r="G10" s="27"/>
      <c r="H10" s="35" t="n">
        <f aca="false">H9/SUM(Assumptions!F9:H9)</f>
        <v>363.469611843911</v>
      </c>
      <c r="I10" s="0"/>
      <c r="J10" s="30"/>
      <c r="K10" s="39" t="s">
        <v>10</v>
      </c>
      <c r="L10" s="39" t="s">
        <v>11</v>
      </c>
      <c r="M10" s="39" t="s">
        <v>12</v>
      </c>
      <c r="N10" s="39" t="s">
        <v>13</v>
      </c>
      <c r="O10" s="39" t="s">
        <v>14</v>
      </c>
      <c r="P10" s="39" t="s">
        <v>15</v>
      </c>
      <c r="Q10" s="40" t="s">
        <v>16</v>
      </c>
      <c r="R10" s="17"/>
      <c r="S10" s="39" t="s">
        <v>17</v>
      </c>
      <c r="T10" s="39" t="s">
        <v>18</v>
      </c>
      <c r="U10" s="39"/>
      <c r="V10" s="39" t="s">
        <v>19</v>
      </c>
      <c r="W10" s="39" t="s">
        <v>20</v>
      </c>
      <c r="X10" s="39" t="s">
        <v>18</v>
      </c>
    </row>
    <row r="11" customFormat="false" ht="16.5" hidden="false" customHeight="false" outlineLevel="0" collapsed="false">
      <c r="A11" s="32" t="s">
        <v>21</v>
      </c>
      <c r="B11" s="33" t="n">
        <f aca="false">Depreciation!D64</f>
        <v>417686.773189733</v>
      </c>
      <c r="C11" s="19"/>
      <c r="D11" s="23" t="s">
        <v>22</v>
      </c>
      <c r="E11" s="27"/>
      <c r="F11" s="27"/>
      <c r="G11" s="27"/>
      <c r="H11" s="41" t="n">
        <f aca="false">SUM([2]Wilton!$BL$201,[2]Gleason!$BN$225,[2]Wheatland!$BL$200)/1000</f>
        <v>580397.379772655</v>
      </c>
      <c r="I11" s="0"/>
      <c r="J11" s="42" t="s">
        <v>23</v>
      </c>
      <c r="K11" s="31" t="n">
        <f aca="false">Brownsville!B32</f>
        <v>55734.093163347</v>
      </c>
      <c r="L11" s="31" t="n">
        <f aca="false">Caledonia!B32</f>
        <v>53925.1948176117</v>
      </c>
      <c r="M11" s="31" t="n">
        <f aca="false">'New Albany'!B32</f>
        <v>39494.5633491863</v>
      </c>
      <c r="N11" s="31" t="n">
        <f aca="false">Gleason!B32</f>
        <v>63871.1852009449</v>
      </c>
      <c r="O11" s="31" t="n">
        <f aca="false">Wheatland!B32</f>
        <v>47902.8430387906</v>
      </c>
      <c r="P11" s="31" t="n">
        <f aca="false">Wilton!B32</f>
        <v>57126.222162076</v>
      </c>
      <c r="Q11" s="43" t="n">
        <f aca="false">Consolidated!B32</f>
        <v>318054.101731956</v>
      </c>
      <c r="R11" s="17"/>
      <c r="S11" s="44"/>
    </row>
    <row r="12" customFormat="false" ht="16.5" hidden="false" customHeight="false" outlineLevel="0" collapsed="false">
      <c r="A12" s="32"/>
      <c r="B12" s="19"/>
      <c r="C12" s="34"/>
      <c r="D12" s="45"/>
      <c r="E12" s="19"/>
      <c r="F12" s="19"/>
      <c r="G12" s="27"/>
      <c r="H12" s="20"/>
      <c r="I12" s="0"/>
      <c r="J12" s="42" t="s">
        <v>24</v>
      </c>
      <c r="K12" s="31" t="n">
        <f aca="false">Brownsville!B40</f>
        <v>157389.454164941</v>
      </c>
      <c r="L12" s="31" t="n">
        <f aca="false">Caledonia!B40</f>
        <v>156820.255343615</v>
      </c>
      <c r="M12" s="31" t="n">
        <f aca="false">'New Albany'!B40</f>
        <v>120281.649023217</v>
      </c>
      <c r="N12" s="31" t="n">
        <f aca="false">Gleason!B40</f>
        <v>173997.826286005</v>
      </c>
      <c r="O12" s="31" t="n">
        <f aca="false">Wheatland!B40</f>
        <v>151830.986501802</v>
      </c>
      <c r="P12" s="31" t="n">
        <f aca="false">Wilton!B40</f>
        <v>191427.003973125</v>
      </c>
      <c r="Q12" s="43" t="n">
        <f aca="false">Consolidated!B40</f>
        <v>951747.175292706</v>
      </c>
      <c r="R12" s="17"/>
      <c r="S12" s="46" t="n">
        <v>939203.338196589</v>
      </c>
      <c r="T12" s="47" t="n">
        <f aca="false">Q12-S12</f>
        <v>12543.8370961165</v>
      </c>
      <c r="U12" s="44"/>
      <c r="V12" s="48" t="n">
        <v>932385.148589842</v>
      </c>
      <c r="W12" s="48" t="n">
        <f aca="false">B27</f>
        <v>951214.258774888</v>
      </c>
      <c r="X12" s="47" t="n">
        <f aca="false">W12-V12</f>
        <v>18829.1101850452</v>
      </c>
    </row>
    <row r="13" customFormat="false" ht="15.75" hidden="false" customHeight="false" outlineLevel="0" collapsed="false">
      <c r="A13" s="25" t="s">
        <v>25</v>
      </c>
      <c r="B13" s="33" t="n">
        <f aca="false">SUM(B9,H9)</f>
        <v>1044409.92656883</v>
      </c>
      <c r="C13" s="34"/>
      <c r="D13" s="34"/>
      <c r="E13" s="19"/>
      <c r="F13" s="19"/>
      <c r="G13" s="19"/>
      <c r="H13" s="49"/>
      <c r="I13" s="10"/>
      <c r="J13" s="21"/>
      <c r="K13" s="27"/>
      <c r="L13" s="27"/>
      <c r="M13" s="27"/>
      <c r="N13" s="27"/>
      <c r="O13" s="27"/>
      <c r="P13" s="27"/>
      <c r="Q13" s="50"/>
      <c r="R13" s="17"/>
    </row>
    <row r="14" customFormat="false" ht="16.5" hidden="false" customHeight="false" outlineLevel="0" collapsed="false">
      <c r="A14" s="51" t="str">
        <f aca="false">CONCATENATE("$/kW @ ISO MW of ",Assumptions!J9," MW")</f>
        <v>$/kW @ ISO MW of 3067 MW</v>
      </c>
      <c r="B14" s="52" t="n">
        <f aca="false">B13/Assumptions!J9</f>
        <v>340.531440028964</v>
      </c>
      <c r="C14" s="53"/>
      <c r="D14" s="53"/>
      <c r="E14" s="54"/>
      <c r="F14" s="54"/>
      <c r="G14" s="54"/>
      <c r="H14" s="55"/>
      <c r="I14" s="10"/>
      <c r="J14" s="30" t="s">
        <v>26</v>
      </c>
      <c r="K14" s="56" t="n">
        <f aca="false" t="array" ref="K14:K16">TRANSPOSE(B104:D104)</f>
        <v>5.80064135123541</v>
      </c>
      <c r="L14" s="56" t="n">
        <f aca="false" t="array" ref="L14:L16">TRANSPOSE(B105:D105)</f>
        <v>5.92353716781449</v>
      </c>
      <c r="M14" s="56" t="n">
        <f aca="false" t="array" ref="M14:M16">TRANSPOSE(B106:D106)</f>
        <v>5.39595718684309</v>
      </c>
      <c r="N14" s="56" t="n">
        <f aca="false" t="array" ref="N14:N16">TRANSPOSE(B102:D102)</f>
        <v>9.52216803246319</v>
      </c>
      <c r="O14" s="56" t="n">
        <f aca="false" t="array" ref="O14:O16">TRANSPOSE(B101:D101)</f>
        <v>6.41565723004482</v>
      </c>
      <c r="P14" s="56" t="n">
        <f aca="false" t="array" ref="P14:P16">TRANSPOSE(B103:D103)</f>
        <v>5.55300012333203</v>
      </c>
      <c r="Q14" s="57" t="n">
        <f aca="false" t="array" ref="Q14:Q16">TRANSPOSE(B107:D107)</f>
        <v>6.26715071877754</v>
      </c>
      <c r="R14" s="17"/>
    </row>
    <row r="15" customFormat="false" ht="15.75" hidden="false" customHeight="false" outlineLevel="0" collapsed="false">
      <c r="A15" s="34"/>
      <c r="B15" s="33"/>
      <c r="C15" s="27"/>
      <c r="D15" s="27"/>
      <c r="E15" s="27"/>
      <c r="F15" s="27"/>
      <c r="G15" s="27"/>
      <c r="H15" s="27"/>
      <c r="I15" s="10"/>
      <c r="J15" s="30" t="s">
        <v>27</v>
      </c>
      <c r="K15" s="56" t="n">
        <v>6.95780675798201</v>
      </c>
      <c r="L15" s="56" t="n">
        <v>6.61066042340808</v>
      </c>
      <c r="M15" s="56" t="n">
        <v>6.29027250303339</v>
      </c>
      <c r="N15" s="56" t="n">
        <v>7.41249173305256</v>
      </c>
      <c r="O15" s="56" t="n">
        <v>6.59573237569077</v>
      </c>
      <c r="P15" s="56" t="n">
        <v>6.1253995328074</v>
      </c>
      <c r="Q15" s="57" t="n">
        <v>6.65782249937447</v>
      </c>
      <c r="R15" s="17"/>
    </row>
    <row r="16" customFormat="false" ht="16.5" hidden="false" customHeight="false" outlineLevel="0" collapsed="false">
      <c r="I16" s="10"/>
      <c r="J16" s="51" t="s">
        <v>28</v>
      </c>
      <c r="K16" s="58" t="n">
        <v>5.44525867708081</v>
      </c>
      <c r="L16" s="58" t="n">
        <v>5.17684755425677</v>
      </c>
      <c r="M16" s="58" t="n">
        <v>4.92841385024633</v>
      </c>
      <c r="N16" s="58" t="n">
        <v>5.82192546790672</v>
      </c>
      <c r="O16" s="58" t="n">
        <v>5.02690677014031</v>
      </c>
      <c r="P16" s="58" t="n">
        <v>4.61237129327735</v>
      </c>
      <c r="Q16" s="59" t="n">
        <v>5.15476858673204</v>
      </c>
      <c r="R16" s="17"/>
    </row>
    <row r="17" customFormat="false" ht="15.75" hidden="false" customHeight="false" outlineLevel="0" collapsed="false">
      <c r="A17" s="11" t="s">
        <v>29</v>
      </c>
      <c r="B17" s="60"/>
      <c r="C17" s="13"/>
      <c r="D17" s="61"/>
      <c r="E17" s="13"/>
      <c r="F17" s="13"/>
      <c r="G17" s="13"/>
      <c r="H17" s="62"/>
      <c r="I17" s="10"/>
      <c r="K17" s="63"/>
      <c r="L17" s="63"/>
      <c r="M17" s="63"/>
      <c r="N17" s="64"/>
      <c r="O17" s="64"/>
      <c r="P17" s="64"/>
      <c r="Q17" s="64"/>
      <c r="R17" s="17"/>
    </row>
    <row r="18" customFormat="false" ht="15.75" hidden="false" customHeight="false" outlineLevel="0" collapsed="false">
      <c r="A18" s="21"/>
      <c r="B18" s="39" t="s">
        <v>30</v>
      </c>
      <c r="C18" s="27"/>
      <c r="D18" s="39" t="s">
        <v>31</v>
      </c>
      <c r="E18" s="27"/>
      <c r="F18" s="39" t="s">
        <v>32</v>
      </c>
      <c r="G18" s="65"/>
      <c r="H18" s="66"/>
      <c r="I18" s="10"/>
      <c r="R18" s="17"/>
    </row>
    <row r="19" customFormat="false" ht="15.75" hidden="false" customHeight="false" outlineLevel="0" collapsed="false">
      <c r="A19" s="67" t="s">
        <v>33</v>
      </c>
      <c r="B19" s="68" t="n">
        <v>0.5</v>
      </c>
      <c r="C19" s="27"/>
      <c r="D19" s="69" t="n">
        <f aca="false">1-B19</f>
        <v>0.5</v>
      </c>
      <c r="E19" s="27"/>
      <c r="F19" s="69" t="n">
        <f aca="false">SUM(B19:D19)</f>
        <v>1</v>
      </c>
      <c r="G19" s="27"/>
      <c r="H19" s="50"/>
      <c r="I19" s="10"/>
      <c r="R19" s="17"/>
    </row>
    <row r="20" customFormat="false" ht="15.75" hidden="false" customHeight="false" outlineLevel="0" collapsed="false">
      <c r="A20" s="67" t="s">
        <v>34</v>
      </c>
      <c r="B20" s="70" t="n">
        <f aca="false">B19*B13</f>
        <v>522204.963284417</v>
      </c>
      <c r="C20" s="27"/>
      <c r="D20" s="70" t="n">
        <f aca="false">D19*B13</f>
        <v>522204.963284417</v>
      </c>
      <c r="E20" s="27"/>
      <c r="F20" s="70" t="n">
        <f aca="false">SUM(B20:D20)</f>
        <v>1044409.92656883</v>
      </c>
      <c r="G20" s="71"/>
      <c r="H20" s="72"/>
      <c r="I20" s="10"/>
      <c r="R20" s="17"/>
    </row>
    <row r="21" customFormat="false" ht="15.75" hidden="false" customHeight="false" outlineLevel="0" collapsed="false">
      <c r="A21" s="21"/>
      <c r="B21" s="27"/>
      <c r="C21" s="27"/>
      <c r="D21" s="27"/>
      <c r="E21" s="27"/>
      <c r="F21" s="27"/>
      <c r="G21" s="27"/>
      <c r="H21" s="66"/>
      <c r="I21" s="10"/>
      <c r="R21" s="17"/>
    </row>
    <row r="22" customFormat="false" ht="15.75" hidden="false" customHeight="false" outlineLevel="0" collapsed="false">
      <c r="A22" s="73" t="s">
        <v>35</v>
      </c>
      <c r="B22" s="27"/>
      <c r="C22" s="27"/>
      <c r="D22" s="27"/>
      <c r="E22" s="27"/>
      <c r="F22" s="27"/>
      <c r="G22" s="27"/>
      <c r="H22" s="50"/>
      <c r="I22" s="10"/>
      <c r="R22" s="17"/>
    </row>
    <row r="23" customFormat="false" ht="15.75" hidden="false" customHeight="false" outlineLevel="0" collapsed="false">
      <c r="A23" s="30" t="s">
        <v>36</v>
      </c>
      <c r="B23" s="74" t="n">
        <v>0.0609</v>
      </c>
      <c r="C23" s="75" t="s">
        <v>37</v>
      </c>
      <c r="D23" s="2"/>
      <c r="E23" s="76"/>
      <c r="F23" s="27"/>
      <c r="G23" s="27"/>
      <c r="H23" s="50"/>
      <c r="I23" s="10"/>
      <c r="R23" s="17"/>
      <c r="S23" s="77"/>
      <c r="T23" s="77"/>
      <c r="U23" s="78"/>
      <c r="V23" s="77"/>
      <c r="W23" s="77"/>
    </row>
    <row r="24" customFormat="false" ht="15.75" hidden="false" customHeight="false" outlineLevel="0" collapsed="false">
      <c r="A24" s="30" t="s">
        <v>38</v>
      </c>
      <c r="B24" s="79" t="n">
        <f aca="false">AVERAGE(370.08,177.73,324.29)/10000</f>
        <v>0.02907</v>
      </c>
      <c r="C24" s="75" t="s">
        <v>37</v>
      </c>
      <c r="D24" s="2"/>
      <c r="E24" s="80"/>
      <c r="F24" s="27"/>
      <c r="G24" s="27"/>
      <c r="H24" s="50"/>
      <c r="I24" s="10"/>
      <c r="R24" s="17"/>
    </row>
    <row r="25" customFormat="false" ht="15.75" hidden="false" customHeight="false" outlineLevel="0" collapsed="false">
      <c r="A25" s="67" t="s">
        <v>39</v>
      </c>
      <c r="B25" s="81" t="n">
        <f aca="false">SUM(B23:B24)</f>
        <v>0.08997</v>
      </c>
      <c r="C25" s="27"/>
      <c r="D25" s="82" t="n">
        <v>0.2</v>
      </c>
      <c r="E25" s="27"/>
      <c r="F25" s="83" t="n">
        <f aca="false">SUMPRODUCT(B25:D25,B20:D20)/B13</f>
        <v>0.144985</v>
      </c>
      <c r="G25" s="84" t="s">
        <v>40</v>
      </c>
      <c r="H25" s="50"/>
      <c r="I25" s="10"/>
      <c r="R25" s="17"/>
    </row>
    <row r="26" customFormat="false" ht="15.75" hidden="false" customHeight="false" outlineLevel="0" collapsed="false">
      <c r="A26" s="21"/>
      <c r="B26" s="70"/>
      <c r="C26" s="27"/>
      <c r="D26" s="27"/>
      <c r="E26" s="27"/>
      <c r="F26" s="27"/>
      <c r="G26" s="27"/>
      <c r="H26" s="50"/>
      <c r="I26" s="10"/>
      <c r="R26" s="17"/>
    </row>
    <row r="27" customFormat="false" ht="15.75" hidden="false" customHeight="false" outlineLevel="0" collapsed="false">
      <c r="A27" s="30" t="s">
        <v>41</v>
      </c>
      <c r="B27" s="70" t="n">
        <f aca="false">Depreciation!G66</f>
        <v>951214.258774888</v>
      </c>
      <c r="C27" s="27"/>
      <c r="D27" s="27"/>
      <c r="E27" s="27"/>
      <c r="F27" s="27"/>
      <c r="G27" s="27"/>
      <c r="H27" s="50"/>
      <c r="I27" s="10"/>
      <c r="R27" s="17"/>
    </row>
    <row r="28" customFormat="false" ht="16.5" hidden="false" customHeight="false" outlineLevel="0" collapsed="false">
      <c r="A28" s="85" t="s">
        <v>42</v>
      </c>
      <c r="B28" s="86" t="n">
        <f aca="false">B27/Assumptions!J9</f>
        <v>310.14485124711</v>
      </c>
      <c r="C28" s="87" t="str">
        <f aca="false">CONCATENATE("(Year 3 Book Value / ISO MW of ",Assumptions!J9," MW)")</f>
        <v>(Year 3 Book Value / ISO MW of 3067 MW)</v>
      </c>
      <c r="D28" s="88"/>
      <c r="E28" s="88"/>
      <c r="F28" s="88"/>
      <c r="G28" s="88"/>
      <c r="H28" s="89"/>
      <c r="I28" s="10"/>
      <c r="R28" s="17"/>
    </row>
    <row r="29" customFormat="false" ht="15.75" hidden="false" customHeight="false" outlineLevel="0" collapsed="false">
      <c r="I29" s="10"/>
      <c r="R29" s="17"/>
    </row>
    <row r="30" customFormat="false" ht="15.75" hidden="false" customHeight="false" outlineLevel="0" collapsed="false">
      <c r="I30" s="10"/>
      <c r="R30" s="17"/>
    </row>
    <row r="31" customFormat="false" ht="15.75" hidden="false" customHeight="false" outlineLevel="0" collapsed="false">
      <c r="I31" s="10"/>
      <c r="R31" s="17"/>
    </row>
    <row r="32" customFormat="false" ht="15.75" hidden="false" customHeight="false" outlineLevel="0" collapsed="false">
      <c r="I32" s="10"/>
      <c r="R32" s="17"/>
    </row>
    <row r="33" customFormat="false" ht="15.75" hidden="false" customHeight="false" outlineLevel="0" collapsed="false">
      <c r="I33" s="10"/>
      <c r="R33" s="17"/>
    </row>
    <row r="34" customFormat="false" ht="15.75" hidden="false" customHeight="false" outlineLevel="0" collapsed="false">
      <c r="I34" s="10"/>
      <c r="R34" s="17"/>
    </row>
    <row r="35" customFormat="false" ht="15.75" hidden="false" customHeight="false" outlineLevel="0" collapsed="false">
      <c r="I35" s="10"/>
      <c r="R35" s="17"/>
    </row>
    <row r="36" customFormat="false" ht="15.75" hidden="false" customHeight="false" outlineLevel="0" collapsed="false">
      <c r="I36" s="10"/>
      <c r="R36" s="17"/>
    </row>
    <row r="37" customFormat="false" ht="15.75" hidden="false" customHeight="false" outlineLevel="0" collapsed="false">
      <c r="I37" s="10"/>
      <c r="R37" s="17"/>
    </row>
    <row r="38" customFormat="false" ht="15.75" hidden="false" customHeight="false" outlineLevel="0" collapsed="false">
      <c r="I38" s="10"/>
      <c r="R38" s="17"/>
    </row>
    <row r="39" customFormat="false" ht="15.75" hidden="false" customHeight="false" outlineLevel="0" collapsed="false">
      <c r="I39" s="10"/>
      <c r="R39" s="17"/>
    </row>
    <row r="40" customFormat="false" ht="15.75" hidden="false" customHeight="false" outlineLevel="0" collapsed="false">
      <c r="I40" s="10"/>
      <c r="R40" s="17"/>
    </row>
    <row r="41" customFormat="false" ht="15.75" hidden="false" customHeight="false" outlineLevel="0" collapsed="false">
      <c r="I41" s="10"/>
      <c r="R41" s="17"/>
    </row>
    <row r="42" customFormat="false" ht="15.75" hidden="false" customHeight="false" outlineLevel="0" collapsed="false">
      <c r="I42" s="10"/>
      <c r="R42" s="17"/>
    </row>
    <row r="43" customFormat="false" ht="15.75" hidden="false" customHeight="false" outlineLevel="0" collapsed="false">
      <c r="I43" s="10"/>
      <c r="R43" s="17"/>
    </row>
    <row r="44" customFormat="false" ht="15.75" hidden="false" customHeight="false" outlineLevel="0" collapsed="false">
      <c r="F44" s="10"/>
      <c r="G44" s="10"/>
      <c r="I44" s="10"/>
      <c r="R44" s="17"/>
    </row>
    <row r="45" customFormat="false" ht="15.75" hidden="false" customHeight="false" outlineLevel="0" collapsed="false">
      <c r="I45" s="10"/>
      <c r="R45" s="17"/>
    </row>
    <row r="46" customFormat="false" ht="15.75" hidden="false" customHeight="false" outlineLevel="0" collapsed="false">
      <c r="I46" s="10"/>
      <c r="R46" s="17"/>
    </row>
    <row r="47" customFormat="false" ht="15.75" hidden="false" customHeight="false" outlineLevel="0" collapsed="false">
      <c r="I47" s="10"/>
      <c r="R47" s="17"/>
    </row>
    <row r="48" customFormat="false" ht="15.75" hidden="false" customHeight="false" outlineLevel="0" collapsed="false">
      <c r="I48" s="10"/>
      <c r="R48" s="17"/>
    </row>
    <row r="49" customFormat="false" ht="15.75" hidden="false" customHeight="false" outlineLevel="0" collapsed="false">
      <c r="A49" s="27"/>
      <c r="B49" s="27"/>
      <c r="C49" s="27"/>
      <c r="D49" s="27"/>
      <c r="E49" s="27"/>
      <c r="F49" s="27"/>
      <c r="G49" s="27"/>
      <c r="H49" s="27"/>
      <c r="I49" s="10"/>
      <c r="R49" s="17"/>
    </row>
    <row r="50" customFormat="false" ht="15.75" hidden="false" customHeight="false" outlineLevel="0" collapsed="false">
      <c r="A50" s="27"/>
      <c r="B50" s="27"/>
      <c r="C50" s="27"/>
      <c r="D50" s="27"/>
      <c r="E50" s="27"/>
      <c r="F50" s="27"/>
      <c r="G50" s="27"/>
      <c r="H50" s="27"/>
      <c r="I50" s="10"/>
      <c r="R50" s="17"/>
    </row>
    <row r="51" customFormat="false" ht="15.75" hidden="false" customHeight="false" outlineLevel="0" collapsed="false">
      <c r="I51" s="10"/>
      <c r="R51" s="17"/>
    </row>
    <row r="52" customFormat="false" ht="15.75" hidden="false" customHeight="false" outlineLevel="0" collapsed="false">
      <c r="I52" s="10"/>
      <c r="R52" s="17"/>
    </row>
    <row r="53" customFormat="false" ht="15.75" hidden="false" customHeight="false" outlineLevel="0" collapsed="false">
      <c r="I53" s="10"/>
      <c r="R53" s="17"/>
    </row>
    <row r="54" customFormat="false" ht="15.75" hidden="false" customHeight="false" outlineLevel="0" collapsed="false">
      <c r="I54" s="10"/>
      <c r="R54" s="17"/>
    </row>
    <row r="55" customFormat="false" ht="15.75" hidden="false" customHeight="false" outlineLevel="0" collapsed="false">
      <c r="I55" s="10"/>
      <c r="R55" s="17"/>
    </row>
    <row r="56" customFormat="false" ht="15.75" hidden="false" customHeight="false" outlineLevel="0" collapsed="false">
      <c r="I56" s="10"/>
      <c r="R56" s="17"/>
    </row>
    <row r="57" customFormat="false" ht="15.75" hidden="false" customHeight="false" outlineLevel="0" collapsed="false">
      <c r="I57" s="10"/>
      <c r="R57" s="17"/>
    </row>
    <row r="58" customFormat="false" ht="15.75" hidden="false" customHeight="false" outlineLevel="0" collapsed="false">
      <c r="I58" s="10"/>
      <c r="R58" s="17"/>
    </row>
    <row r="59" customFormat="false" ht="15.75" hidden="false" customHeight="false" outlineLevel="0" collapsed="false">
      <c r="I59" s="10"/>
      <c r="R59" s="17"/>
    </row>
    <row r="60" customFormat="false" ht="15.75" hidden="false" customHeight="false" outlineLevel="0" collapsed="false">
      <c r="I60" s="10"/>
      <c r="R60" s="17"/>
      <c r="S60" s="90"/>
    </row>
    <row r="61" customFormat="false" ht="15.75" hidden="false" customHeight="false" outlineLevel="0" collapsed="false">
      <c r="I61" s="10"/>
      <c r="R61" s="17"/>
      <c r="S61" s="90"/>
    </row>
    <row r="62" customFormat="false" ht="15.75" hidden="false" customHeight="false" outlineLevel="0" collapsed="false">
      <c r="I62" s="10"/>
      <c r="R62" s="17"/>
      <c r="S62" s="90"/>
    </row>
    <row r="63" customFormat="false" ht="15.75" hidden="false" customHeight="false" outlineLevel="0" collapsed="false">
      <c r="I63" s="10"/>
      <c r="R63" s="17"/>
      <c r="S63" s="90"/>
    </row>
    <row r="64" customFormat="false" ht="15.75" hidden="false" customHeight="false" outlineLevel="0" collapsed="false">
      <c r="I64" s="10"/>
      <c r="R64" s="17"/>
      <c r="S64" s="90"/>
    </row>
    <row r="65" customFormat="false" ht="15.75" hidden="false" customHeight="false" outlineLevel="0" collapsed="false">
      <c r="I65" s="10"/>
      <c r="R65" s="17"/>
      <c r="S65" s="90"/>
    </row>
    <row r="66" customFormat="false" ht="15.75" hidden="false" customHeight="false" outlineLevel="0" collapsed="false">
      <c r="I66" s="10"/>
      <c r="R66" s="17"/>
      <c r="S66" s="90"/>
    </row>
    <row r="67" customFormat="false" ht="15.75" hidden="false" customHeight="false" outlineLevel="0" collapsed="false">
      <c r="I67" s="10"/>
      <c r="R67" s="17"/>
      <c r="S67" s="90"/>
    </row>
    <row r="68" customFormat="false" ht="15.75" hidden="false" customHeight="false" outlineLevel="0" collapsed="false">
      <c r="I68" s="10"/>
      <c r="R68" s="17"/>
      <c r="S68" s="90"/>
    </row>
    <row r="69" customFormat="false" ht="12.75" hidden="false" customHeight="false" outlineLevel="0" collapsed="false">
      <c r="I69" s="10"/>
      <c r="S69" s="90"/>
    </row>
    <row r="70" customFormat="false" ht="12.75" hidden="false" customHeight="false" outlineLevel="0" collapsed="false">
      <c r="I70" s="10"/>
      <c r="S70" s="90"/>
    </row>
    <row r="71" customFormat="false" ht="15.75" hidden="false" customHeight="false" outlineLevel="0" collapsed="false">
      <c r="I71" s="10"/>
      <c r="R71" s="17"/>
      <c r="S71" s="90"/>
    </row>
    <row r="72" customFormat="false" ht="15.75" hidden="false" customHeight="false" outlineLevel="0" collapsed="false">
      <c r="I72" s="10"/>
      <c r="R72" s="17"/>
      <c r="S72" s="90"/>
    </row>
    <row r="73" customFormat="false" ht="15.75" hidden="false" customHeight="false" outlineLevel="0" collapsed="false">
      <c r="I73" s="10"/>
      <c r="R73" s="17"/>
      <c r="S73" s="90"/>
    </row>
    <row r="74" customFormat="false" ht="15.75" hidden="false" customHeight="false" outlineLevel="0" collapsed="false">
      <c r="I74" s="10"/>
      <c r="R74" s="17"/>
      <c r="S74" s="90"/>
    </row>
    <row r="75" customFormat="false" ht="15.75" hidden="false" customHeight="false" outlineLevel="0" collapsed="false">
      <c r="I75" s="10"/>
      <c r="R75" s="17"/>
      <c r="S75" s="90"/>
    </row>
    <row r="76" customFormat="false" ht="15.75" hidden="false" customHeight="false" outlineLevel="0" collapsed="false">
      <c r="I76" s="10"/>
      <c r="R76" s="17"/>
      <c r="S76" s="90"/>
    </row>
    <row r="77" customFormat="false" ht="15.75" hidden="false" customHeight="false" outlineLevel="0" collapsed="false">
      <c r="R77" s="17"/>
      <c r="S77" s="90"/>
    </row>
    <row r="78" customFormat="false" ht="15.75" hidden="false" customHeight="false" outlineLevel="0" collapsed="false">
      <c r="R78" s="17"/>
      <c r="S78" s="90"/>
    </row>
    <row r="79" customFormat="false" ht="15.75" hidden="false" customHeight="false" outlineLevel="0" collapsed="false">
      <c r="A79" s="27"/>
      <c r="B79" s="27"/>
      <c r="C79" s="27"/>
      <c r="D79" s="27"/>
      <c r="E79" s="27"/>
      <c r="F79" s="27"/>
      <c r="G79" s="27"/>
      <c r="H79" s="27"/>
      <c r="M79" s="27"/>
      <c r="N79" s="27"/>
      <c r="O79" s="27"/>
      <c r="P79" s="27"/>
      <c r="Q79" s="27"/>
      <c r="R79" s="17"/>
      <c r="S79" s="63"/>
    </row>
    <row r="80" customFormat="false" ht="15.75" hidden="false" customHeight="false" outlineLevel="0" collapsed="false">
      <c r="A80" s="27"/>
      <c r="B80" s="27"/>
      <c r="C80" s="27"/>
      <c r="D80" s="27"/>
      <c r="E80" s="27"/>
      <c r="F80" s="27"/>
      <c r="G80" s="27"/>
      <c r="H80" s="27"/>
      <c r="M80" s="27"/>
      <c r="N80" s="27"/>
      <c r="O80" s="27"/>
      <c r="P80" s="27"/>
      <c r="Q80" s="27"/>
      <c r="R80" s="17"/>
      <c r="S80" s="63"/>
    </row>
    <row r="81" customFormat="false" ht="15.75" hidden="false" customHeight="false" outlineLevel="0" collapsed="false">
      <c r="A81" s="91" t="s">
        <v>43</v>
      </c>
      <c r="C81" s="64"/>
      <c r="D81" s="64"/>
      <c r="E81" s="64"/>
      <c r="F81" s="64"/>
      <c r="G81" s="64"/>
      <c r="H81" s="64"/>
      <c r="M81" s="27"/>
      <c r="N81" s="27"/>
      <c r="O81" s="27"/>
      <c r="P81" s="27"/>
      <c r="Q81" s="27"/>
      <c r="R81" s="17"/>
      <c r="S81" s="63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customFormat="false" ht="15.75" hidden="false" customHeight="false" outlineLevel="0" collapsed="false">
      <c r="A82" s="77" t="s">
        <v>44</v>
      </c>
      <c r="B82" s="92" t="n">
        <f aca="false">C4</f>
        <v>36724</v>
      </c>
      <c r="C82" s="92" t="n">
        <v>36717</v>
      </c>
      <c r="D82" s="92" t="n">
        <v>36710</v>
      </c>
      <c r="E82" s="92" t="n">
        <v>36703</v>
      </c>
      <c r="F82" s="92" t="n">
        <v>36696</v>
      </c>
      <c r="G82" s="92" t="n">
        <v>36689</v>
      </c>
      <c r="H82" s="92" t="n">
        <v>36682</v>
      </c>
      <c r="I82" s="92" t="n">
        <v>36675</v>
      </c>
      <c r="J82" s="92" t="n">
        <v>36668</v>
      </c>
      <c r="K82" s="92" t="n">
        <v>36661</v>
      </c>
      <c r="L82" s="92" t="n">
        <v>36654</v>
      </c>
      <c r="M82" s="92" t="n">
        <v>36647</v>
      </c>
      <c r="N82" s="92" t="n">
        <v>36640</v>
      </c>
      <c r="O82" s="92" t="n">
        <v>36633</v>
      </c>
      <c r="P82" s="92"/>
      <c r="Q82" s="92"/>
      <c r="R82" s="92"/>
      <c r="S82" s="92"/>
      <c r="T82" s="92"/>
      <c r="U82" s="93"/>
      <c r="V82" s="92"/>
      <c r="W82" s="92"/>
      <c r="X82" s="92"/>
      <c r="Y82" s="92"/>
      <c r="Z82" s="92"/>
      <c r="AA82" s="92"/>
      <c r="AB82" s="92"/>
      <c r="AC82" s="92"/>
      <c r="AD82" s="92"/>
      <c r="AE82" s="92"/>
      <c r="AF82" s="92"/>
      <c r="AG82" s="92"/>
      <c r="AH82" s="92"/>
      <c r="AI82" s="92"/>
      <c r="AJ82" s="92"/>
      <c r="AK82" s="92"/>
      <c r="AL82" s="92"/>
      <c r="AM82" s="92"/>
      <c r="AN82" s="92"/>
      <c r="AO82" s="92"/>
      <c r="AP82" s="92"/>
      <c r="AQ82" s="92"/>
      <c r="AR82" s="92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3"/>
      <c r="BI82" s="93"/>
      <c r="BJ82" s="93"/>
      <c r="BK82" s="93"/>
      <c r="BL82" s="93"/>
      <c r="BM82" s="93"/>
      <c r="BN82" s="9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  <c r="CR82" s="93"/>
      <c r="CS82" s="93"/>
      <c r="CT82" s="93"/>
      <c r="CU82" s="93"/>
      <c r="CV82" s="93"/>
      <c r="CW82" s="93"/>
      <c r="CX82" s="93"/>
      <c r="CY82" s="93"/>
      <c r="CZ82" s="93"/>
      <c r="DA82" s="93"/>
      <c r="DB82" s="93"/>
      <c r="DC82" s="93"/>
      <c r="DD82" s="93"/>
      <c r="DE82" s="93"/>
      <c r="DF82" s="93"/>
      <c r="DG82" s="93"/>
      <c r="DH82" s="93"/>
      <c r="DI82" s="93"/>
      <c r="DJ82" s="93"/>
      <c r="DK82" s="93"/>
      <c r="DL82" s="93"/>
      <c r="DM82" s="93"/>
      <c r="DN82" s="93"/>
      <c r="DO82" s="93"/>
      <c r="DP82" s="93"/>
      <c r="DQ82" s="93"/>
      <c r="DR82" s="93"/>
      <c r="DS82" s="93"/>
      <c r="DT82" s="93"/>
      <c r="DU82" s="93"/>
      <c r="DV82" s="93"/>
      <c r="DW82" s="93"/>
      <c r="DX82" s="93"/>
      <c r="DY82" s="93"/>
      <c r="DZ82" s="93"/>
      <c r="EA82" s="93"/>
      <c r="EB82" s="93"/>
      <c r="EC82" s="93"/>
      <c r="ED82" s="93"/>
      <c r="EE82" s="93"/>
      <c r="EF82" s="93"/>
      <c r="EG82" s="93"/>
      <c r="EH82" s="93"/>
      <c r="EI82" s="93"/>
      <c r="EJ82" s="93"/>
      <c r="EK82" s="93"/>
      <c r="EL82" s="93"/>
      <c r="EM82" s="93"/>
      <c r="EN82" s="93"/>
      <c r="EO82" s="93"/>
      <c r="EP82" s="93"/>
      <c r="EQ82" s="93"/>
      <c r="ER82" s="93"/>
      <c r="ES82" s="93"/>
      <c r="ET82" s="93"/>
      <c r="EU82" s="93"/>
      <c r="EV82" s="93"/>
      <c r="EW82" s="93"/>
      <c r="EX82" s="93"/>
      <c r="EY82" s="93"/>
      <c r="EZ82" s="93"/>
      <c r="FA82" s="93"/>
      <c r="FB82" s="93"/>
      <c r="FC82" s="93"/>
      <c r="FD82" s="93"/>
      <c r="FE82" s="93"/>
      <c r="FF82" s="93"/>
      <c r="FG82" s="93"/>
      <c r="FH82" s="93"/>
      <c r="FI82" s="93"/>
      <c r="FJ82" s="93"/>
      <c r="FK82" s="93"/>
      <c r="FL82" s="93"/>
      <c r="FM82" s="93"/>
      <c r="FN82" s="93"/>
      <c r="FO82" s="93"/>
      <c r="FP82" s="93"/>
      <c r="FQ82" s="93"/>
      <c r="FR82" s="93"/>
      <c r="FS82" s="93"/>
      <c r="FT82" s="93"/>
      <c r="FU82" s="93"/>
      <c r="FV82" s="93"/>
      <c r="FW82" s="93"/>
      <c r="FX82" s="93"/>
      <c r="FY82" s="93"/>
      <c r="FZ82" s="93"/>
      <c r="GA82" s="93"/>
      <c r="GB82" s="93"/>
      <c r="GC82" s="93"/>
      <c r="GD82" s="93"/>
      <c r="GE82" s="93"/>
      <c r="GF82" s="93"/>
      <c r="GG82" s="93"/>
      <c r="GH82" s="93"/>
      <c r="GI82" s="93"/>
      <c r="GJ82" s="93"/>
      <c r="GK82" s="93"/>
      <c r="GL82" s="93"/>
      <c r="GM82" s="93"/>
      <c r="GN82" s="93"/>
      <c r="GO82" s="93"/>
      <c r="GP82" s="93"/>
      <c r="GQ82" s="93"/>
      <c r="GR82" s="93"/>
      <c r="GS82" s="93"/>
      <c r="GT82" s="93"/>
      <c r="GU82" s="93"/>
      <c r="GV82" s="93"/>
      <c r="GW82" s="93"/>
      <c r="GX82" s="93"/>
      <c r="GY82" s="93"/>
      <c r="GZ82" s="93"/>
      <c r="HA82" s="93"/>
      <c r="HB82" s="93"/>
      <c r="HC82" s="93"/>
      <c r="HD82" s="93"/>
      <c r="HE82" s="93"/>
      <c r="HF82" s="93"/>
      <c r="HG82" s="93"/>
      <c r="HH82" s="93"/>
      <c r="HI82" s="93"/>
      <c r="HJ82" s="93"/>
      <c r="HK82" s="93"/>
      <c r="HL82" s="93"/>
      <c r="HM82" s="93"/>
      <c r="HN82" s="93"/>
      <c r="HO82" s="93"/>
      <c r="HP82" s="93"/>
      <c r="HQ82" s="93"/>
      <c r="HR82" s="93"/>
      <c r="HS82" s="93"/>
      <c r="HT82" s="93"/>
      <c r="HU82" s="93"/>
      <c r="HV82" s="93"/>
      <c r="HW82" s="93"/>
      <c r="HX82" s="93"/>
      <c r="HY82" s="93"/>
      <c r="HZ82" s="93"/>
      <c r="IA82" s="93"/>
      <c r="IB82" s="93"/>
      <c r="IC82" s="93"/>
      <c r="ID82" s="93"/>
      <c r="IE82" s="93"/>
      <c r="IF82" s="93"/>
      <c r="IG82" s="93"/>
      <c r="IH82" s="93"/>
      <c r="II82" s="93"/>
      <c r="IJ82" s="93"/>
      <c r="IK82" s="93"/>
      <c r="IL82" s="93"/>
      <c r="IM82" s="93"/>
      <c r="IN82" s="93"/>
      <c r="IO82" s="93"/>
      <c r="IP82" s="93"/>
      <c r="IQ82" s="93"/>
      <c r="IR82" s="93"/>
      <c r="IS82" s="93"/>
      <c r="IT82" s="93"/>
      <c r="IU82" s="93"/>
      <c r="IV82" s="93"/>
    </row>
    <row r="83" customFormat="false" ht="15.75" hidden="false" customHeight="false" outlineLevel="0" collapsed="false">
      <c r="A83" s="77" t="s">
        <v>45</v>
      </c>
      <c r="B83" s="94" t="n">
        <f aca="false">B23</f>
        <v>0.0609</v>
      </c>
      <c r="C83" s="94" t="n">
        <v>0.06</v>
      </c>
      <c r="D83" s="94" t="n">
        <v>0.0602</v>
      </c>
      <c r="E83" s="94" t="n">
        <v>0.06182</v>
      </c>
      <c r="F83" s="94" t="n">
        <v>0.0599</v>
      </c>
      <c r="G83" s="94" t="n">
        <v>0.06128</v>
      </c>
      <c r="H83" s="94" t="n">
        <v>0.0615</v>
      </c>
      <c r="I83" s="94" t="n">
        <v>0.0633</v>
      </c>
      <c r="J83" s="94" t="n">
        <v>0.0651</v>
      </c>
      <c r="K83" s="94" t="n">
        <v>0.065</v>
      </c>
      <c r="L83" s="94" t="n">
        <v>0.0652</v>
      </c>
      <c r="M83" s="94" t="n">
        <v>0.0622</v>
      </c>
      <c r="N83" s="94" t="n">
        <v>0.0598</v>
      </c>
      <c r="O83" s="94" t="n">
        <v>0.0587</v>
      </c>
      <c r="P83" s="94"/>
      <c r="Q83" s="94"/>
      <c r="R83" s="94"/>
      <c r="S83" s="94"/>
      <c r="T83" s="94"/>
      <c r="U83" s="95"/>
      <c r="V83" s="94"/>
      <c r="W83" s="94"/>
      <c r="X83" s="94"/>
      <c r="Y83" s="94"/>
      <c r="Z83" s="94"/>
      <c r="AA83" s="94"/>
      <c r="AB83" s="94"/>
      <c r="AC83" s="94"/>
      <c r="AD83" s="94"/>
      <c r="AE83" s="94"/>
      <c r="AF83" s="94"/>
      <c r="AG83" s="94"/>
      <c r="AH83" s="94"/>
      <c r="AI83" s="94"/>
      <c r="AJ83" s="94"/>
      <c r="AK83" s="94"/>
      <c r="AL83" s="94"/>
      <c r="AM83" s="94"/>
      <c r="AN83" s="94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95"/>
      <c r="BS83" s="95"/>
      <c r="BT83" s="95"/>
      <c r="BU83" s="95"/>
      <c r="BV83" s="95"/>
      <c r="BW83" s="95"/>
      <c r="BX83" s="95"/>
      <c r="BY83" s="95"/>
      <c r="BZ83" s="95"/>
      <c r="CA83" s="95"/>
      <c r="CB83" s="95"/>
      <c r="CC83" s="95"/>
      <c r="CD83" s="95"/>
      <c r="CE83" s="95"/>
      <c r="CF83" s="95"/>
      <c r="CG83" s="95"/>
      <c r="CH83" s="95"/>
      <c r="CI83" s="95"/>
      <c r="CJ83" s="95"/>
      <c r="CK83" s="95"/>
      <c r="CL83" s="95"/>
      <c r="CM83" s="95"/>
      <c r="CN83" s="95"/>
      <c r="CO83" s="95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95"/>
      <c r="DV83" s="95"/>
      <c r="DW83" s="95"/>
      <c r="DX83" s="95"/>
      <c r="DY83" s="95"/>
      <c r="DZ83" s="95"/>
      <c r="EA83" s="95"/>
      <c r="EB83" s="95"/>
      <c r="EC83" s="95"/>
      <c r="ED83" s="95"/>
      <c r="EE83" s="95"/>
      <c r="EF83" s="95"/>
      <c r="EG83" s="95"/>
      <c r="EH83" s="95"/>
      <c r="EI83" s="95"/>
      <c r="EJ83" s="95"/>
      <c r="EK83" s="95"/>
      <c r="EL83" s="95"/>
      <c r="EM83" s="95"/>
      <c r="EN83" s="95"/>
      <c r="EO83" s="95"/>
      <c r="EP83" s="95"/>
      <c r="EQ83" s="95"/>
      <c r="ER83" s="95"/>
      <c r="ES83" s="95"/>
      <c r="ET83" s="95"/>
      <c r="EU83" s="95"/>
      <c r="EV83" s="95"/>
      <c r="EW83" s="95"/>
      <c r="EX83" s="95"/>
      <c r="EY83" s="95"/>
      <c r="EZ83" s="95"/>
      <c r="FA83" s="95"/>
      <c r="FB83" s="95"/>
      <c r="FC83" s="95"/>
      <c r="FD83" s="95"/>
      <c r="FE83" s="95"/>
      <c r="FF83" s="95"/>
      <c r="FG83" s="95"/>
      <c r="FH83" s="95"/>
      <c r="FI83" s="95"/>
      <c r="FJ83" s="95"/>
      <c r="FK83" s="95"/>
      <c r="FL83" s="95"/>
      <c r="FM83" s="95"/>
      <c r="FN83" s="95"/>
      <c r="FO83" s="95"/>
      <c r="FP83" s="95"/>
      <c r="FQ83" s="95"/>
      <c r="FR83" s="95"/>
      <c r="FS83" s="95"/>
      <c r="FT83" s="95"/>
      <c r="FU83" s="95"/>
      <c r="FV83" s="95"/>
      <c r="FW83" s="95"/>
      <c r="FX83" s="95"/>
      <c r="FY83" s="95"/>
      <c r="FZ83" s="95"/>
      <c r="GA83" s="95"/>
      <c r="GB83" s="95"/>
      <c r="GC83" s="95"/>
      <c r="GD83" s="95"/>
      <c r="GE83" s="95"/>
      <c r="GF83" s="95"/>
      <c r="GG83" s="95"/>
      <c r="GH83" s="95"/>
      <c r="GI83" s="95"/>
      <c r="GJ83" s="95"/>
      <c r="GK83" s="95"/>
      <c r="GL83" s="95"/>
      <c r="GM83" s="95"/>
      <c r="GN83" s="95"/>
      <c r="GO83" s="95"/>
      <c r="GP83" s="95"/>
      <c r="GQ83" s="95"/>
      <c r="GR83" s="95"/>
      <c r="GS83" s="95"/>
      <c r="GT83" s="95"/>
      <c r="GU83" s="95"/>
      <c r="GV83" s="95"/>
      <c r="GW83" s="95"/>
      <c r="GX83" s="95"/>
      <c r="GY83" s="95"/>
      <c r="GZ83" s="95"/>
      <c r="HA83" s="95"/>
      <c r="HB83" s="95"/>
      <c r="HC83" s="95"/>
      <c r="HD83" s="95"/>
      <c r="HE83" s="95"/>
      <c r="HF83" s="95"/>
      <c r="HG83" s="95"/>
      <c r="HH83" s="95"/>
      <c r="HI83" s="95"/>
      <c r="HJ83" s="95"/>
      <c r="HK83" s="95"/>
      <c r="HL83" s="95"/>
      <c r="HM83" s="95"/>
      <c r="HN83" s="95"/>
      <c r="HO83" s="95"/>
      <c r="HP83" s="95"/>
      <c r="HQ83" s="95"/>
      <c r="HR83" s="95"/>
      <c r="HS83" s="95"/>
      <c r="HT83" s="95"/>
      <c r="HU83" s="95"/>
      <c r="HV83" s="95"/>
      <c r="HW83" s="95"/>
      <c r="HX83" s="95"/>
      <c r="HY83" s="95"/>
      <c r="HZ83" s="95"/>
      <c r="IA83" s="95"/>
      <c r="IB83" s="95"/>
      <c r="IC83" s="95"/>
      <c r="ID83" s="95"/>
      <c r="IE83" s="95"/>
      <c r="IF83" s="95"/>
      <c r="IG83" s="95"/>
      <c r="IH83" s="95"/>
      <c r="II83" s="95"/>
      <c r="IJ83" s="95"/>
      <c r="IK83" s="95"/>
      <c r="IL83" s="95"/>
      <c r="IM83" s="95"/>
      <c r="IN83" s="95"/>
      <c r="IO83" s="95"/>
      <c r="IP83" s="95"/>
      <c r="IQ83" s="95"/>
      <c r="IR83" s="95"/>
      <c r="IS83" s="95"/>
      <c r="IT83" s="95"/>
      <c r="IU83" s="95"/>
      <c r="IV83" s="95"/>
    </row>
    <row r="84" customFormat="false" ht="15.75" hidden="false" customHeight="false" outlineLevel="0" collapsed="false">
      <c r="A84" s="77" t="s">
        <v>46</v>
      </c>
      <c r="B84" s="94" t="n">
        <f aca="false">B24</f>
        <v>0.02907</v>
      </c>
      <c r="C84" s="94" t="n">
        <v>0.029722</v>
      </c>
      <c r="D84" s="94" t="n">
        <v>0.029928</v>
      </c>
      <c r="E84" s="94" t="n">
        <v>0.0292523333333333</v>
      </c>
      <c r="F84" s="94" t="n">
        <v>0.0311666666666667</v>
      </c>
      <c r="G84" s="94" t="n">
        <v>0.0300716666666667</v>
      </c>
      <c r="H84" s="94" t="n">
        <v>0.031107</v>
      </c>
      <c r="I84" s="94" t="n">
        <v>0.0301543333333333</v>
      </c>
      <c r="J84" s="94" t="n">
        <v>0.0278393333333333</v>
      </c>
      <c r="K84" s="94" t="n">
        <v>0.0264433333333333</v>
      </c>
      <c r="L84" s="94" t="n">
        <v>0.0258733333333333</v>
      </c>
      <c r="M84" s="94" t="n">
        <v>0.0273966666666667</v>
      </c>
      <c r="N84" s="94" t="n">
        <v>0.0322</v>
      </c>
      <c r="O84" s="94" t="n">
        <v>0.0324</v>
      </c>
      <c r="P84" s="94"/>
      <c r="Q84" s="94"/>
      <c r="R84" s="94"/>
      <c r="S84" s="94"/>
      <c r="T84" s="94"/>
      <c r="U84" s="95"/>
      <c r="V84" s="94"/>
      <c r="W84" s="94"/>
      <c r="X84" s="94"/>
      <c r="Y84" s="94"/>
      <c r="Z84" s="94"/>
      <c r="AA84" s="94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5"/>
      <c r="BI84" s="95"/>
      <c r="BJ84" s="95"/>
      <c r="BK84" s="95"/>
      <c r="BL84" s="95"/>
      <c r="BM84" s="95"/>
      <c r="BN84" s="95"/>
      <c r="BO84" s="95"/>
      <c r="BP84" s="95"/>
      <c r="BQ84" s="95"/>
      <c r="BR84" s="95"/>
      <c r="BS84" s="95"/>
      <c r="BT84" s="95"/>
      <c r="BU84" s="95"/>
      <c r="BV84" s="95"/>
      <c r="BW84" s="95"/>
      <c r="BX84" s="95"/>
      <c r="BY84" s="95"/>
      <c r="BZ84" s="95"/>
      <c r="CA84" s="95"/>
      <c r="CB84" s="95"/>
      <c r="CC84" s="95"/>
      <c r="CD84" s="95"/>
      <c r="CE84" s="95"/>
      <c r="CF84" s="95"/>
      <c r="CG84" s="95"/>
      <c r="CH84" s="95"/>
      <c r="CI84" s="95"/>
      <c r="CJ84" s="95"/>
      <c r="CK84" s="95"/>
      <c r="CL84" s="95"/>
      <c r="CM84" s="95"/>
      <c r="CN84" s="95"/>
      <c r="CO84" s="95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5"/>
      <c r="DQ84" s="95"/>
      <c r="DR84" s="95"/>
      <c r="DS84" s="95"/>
      <c r="DT84" s="95"/>
      <c r="DU84" s="95"/>
      <c r="DV84" s="95"/>
      <c r="DW84" s="95"/>
      <c r="DX84" s="95"/>
      <c r="DY84" s="95"/>
      <c r="DZ84" s="95"/>
      <c r="EA84" s="95"/>
      <c r="EB84" s="95"/>
      <c r="EC84" s="95"/>
      <c r="ED84" s="95"/>
      <c r="EE84" s="95"/>
      <c r="EF84" s="95"/>
      <c r="EG84" s="95"/>
      <c r="EH84" s="95"/>
      <c r="EI84" s="95"/>
      <c r="EJ84" s="95"/>
      <c r="EK84" s="95"/>
      <c r="EL84" s="95"/>
      <c r="EM84" s="95"/>
      <c r="EN84" s="95"/>
      <c r="EO84" s="95"/>
      <c r="EP84" s="95"/>
      <c r="EQ84" s="95"/>
      <c r="ER84" s="95"/>
      <c r="ES84" s="95"/>
      <c r="ET84" s="95"/>
      <c r="EU84" s="95"/>
      <c r="EV84" s="95"/>
      <c r="EW84" s="95"/>
      <c r="EX84" s="95"/>
      <c r="EY84" s="95"/>
      <c r="EZ84" s="95"/>
      <c r="FA84" s="95"/>
      <c r="FB84" s="95"/>
      <c r="FC84" s="95"/>
      <c r="FD84" s="95"/>
      <c r="FE84" s="95"/>
      <c r="FF84" s="95"/>
      <c r="FG84" s="95"/>
      <c r="FH84" s="95"/>
      <c r="FI84" s="95"/>
      <c r="FJ84" s="95"/>
      <c r="FK84" s="95"/>
      <c r="FL84" s="95"/>
      <c r="FM84" s="95"/>
      <c r="FN84" s="95"/>
      <c r="FO84" s="95"/>
      <c r="FP84" s="95"/>
      <c r="FQ84" s="95"/>
      <c r="FR84" s="95"/>
      <c r="FS84" s="95"/>
      <c r="FT84" s="95"/>
      <c r="FU84" s="95"/>
      <c r="FV84" s="95"/>
      <c r="FW84" s="95"/>
      <c r="FX84" s="95"/>
      <c r="FY84" s="95"/>
      <c r="FZ84" s="95"/>
      <c r="GA84" s="95"/>
      <c r="GB84" s="95"/>
      <c r="GC84" s="95"/>
      <c r="GD84" s="95"/>
      <c r="GE84" s="95"/>
      <c r="GF84" s="95"/>
      <c r="GG84" s="95"/>
      <c r="GH84" s="95"/>
      <c r="GI84" s="95"/>
      <c r="GJ84" s="95"/>
      <c r="GK84" s="95"/>
      <c r="GL84" s="95"/>
      <c r="GM84" s="95"/>
      <c r="GN84" s="95"/>
      <c r="GO84" s="95"/>
      <c r="GP84" s="95"/>
      <c r="GQ84" s="95"/>
      <c r="GR84" s="95"/>
      <c r="GS84" s="95"/>
      <c r="GT84" s="95"/>
      <c r="GU84" s="95"/>
      <c r="GV84" s="95"/>
      <c r="GW84" s="95"/>
      <c r="GX84" s="95"/>
      <c r="GY84" s="95"/>
      <c r="GZ84" s="95"/>
      <c r="HA84" s="95"/>
      <c r="HB84" s="95"/>
      <c r="HC84" s="95"/>
      <c r="HD84" s="95"/>
      <c r="HE84" s="95"/>
      <c r="HF84" s="95"/>
      <c r="HG84" s="95"/>
      <c r="HH84" s="95"/>
      <c r="HI84" s="95"/>
      <c r="HJ84" s="95"/>
      <c r="HK84" s="95"/>
      <c r="HL84" s="95"/>
      <c r="HM84" s="95"/>
      <c r="HN84" s="95"/>
      <c r="HO84" s="95"/>
      <c r="HP84" s="95"/>
      <c r="HQ84" s="95"/>
      <c r="HR84" s="95"/>
      <c r="HS84" s="95"/>
      <c r="HT84" s="95"/>
      <c r="HU84" s="95"/>
      <c r="HV84" s="95"/>
      <c r="HW84" s="95"/>
      <c r="HX84" s="95"/>
      <c r="HY84" s="95"/>
      <c r="HZ84" s="95"/>
      <c r="IA84" s="95"/>
      <c r="IB84" s="95"/>
      <c r="IC84" s="95"/>
      <c r="ID84" s="95"/>
      <c r="IE84" s="95"/>
      <c r="IF84" s="95"/>
      <c r="IG84" s="95"/>
      <c r="IH84" s="95"/>
      <c r="II84" s="95"/>
      <c r="IJ84" s="95"/>
      <c r="IK84" s="95"/>
      <c r="IL84" s="95"/>
      <c r="IM84" s="95"/>
      <c r="IN84" s="95"/>
      <c r="IO84" s="95"/>
      <c r="IP84" s="95"/>
      <c r="IQ84" s="95"/>
      <c r="IR84" s="95"/>
      <c r="IS84" s="95"/>
      <c r="IT84" s="95"/>
      <c r="IU84" s="95"/>
      <c r="IV84" s="95"/>
    </row>
    <row r="85" customFormat="false" ht="15.75" hidden="false" customHeight="false" outlineLevel="0" collapsed="false">
      <c r="A85" s="77" t="s">
        <v>47</v>
      </c>
      <c r="B85" s="94" t="n">
        <f aca="false">B25</f>
        <v>0.08997</v>
      </c>
      <c r="C85" s="94" t="n">
        <v>0.089722</v>
      </c>
      <c r="D85" s="94" t="n">
        <v>0.090128</v>
      </c>
      <c r="E85" s="94" t="n">
        <v>0.0910723333333333</v>
      </c>
      <c r="F85" s="94" t="n">
        <v>0.0910666666666667</v>
      </c>
      <c r="G85" s="94" t="n">
        <v>0.0913516666666667</v>
      </c>
      <c r="H85" s="94" t="n">
        <v>0.092607</v>
      </c>
      <c r="I85" s="94" t="n">
        <v>0.0934543333333333</v>
      </c>
      <c r="J85" s="94" t="n">
        <v>0.0929393333333334</v>
      </c>
      <c r="K85" s="94" t="n">
        <v>0.0914433333333333</v>
      </c>
      <c r="L85" s="94" t="n">
        <v>0.0910733333333333</v>
      </c>
      <c r="M85" s="94" t="n">
        <v>0.0895966666666667</v>
      </c>
      <c r="N85" s="94" t="n">
        <v>0.092</v>
      </c>
      <c r="O85" s="94" t="n">
        <v>0.0911</v>
      </c>
      <c r="P85" s="94"/>
      <c r="Q85" s="94"/>
      <c r="R85" s="94"/>
      <c r="S85" s="94"/>
      <c r="T85" s="94"/>
      <c r="U85" s="95"/>
      <c r="V85" s="94"/>
      <c r="W85" s="94"/>
      <c r="X85" s="94"/>
      <c r="Y85" s="94"/>
      <c r="Z85" s="94"/>
      <c r="AA85" s="94"/>
      <c r="AB85" s="94"/>
      <c r="AC85" s="94"/>
      <c r="AD85" s="94"/>
      <c r="AE85" s="94"/>
      <c r="AF85" s="94"/>
      <c r="AG85" s="94"/>
      <c r="AH85" s="94"/>
      <c r="AI85" s="94"/>
      <c r="AJ85" s="94"/>
      <c r="AK85" s="94"/>
      <c r="AL85" s="94"/>
      <c r="AM85" s="94"/>
      <c r="AN85" s="94"/>
      <c r="AO85" s="94"/>
      <c r="AP85" s="94"/>
      <c r="AQ85" s="94"/>
      <c r="AR85" s="94"/>
      <c r="AS85" s="94"/>
      <c r="AT85" s="94"/>
      <c r="AU85" s="94"/>
      <c r="AV85" s="94"/>
      <c r="AW85" s="94"/>
      <c r="AX85" s="94"/>
      <c r="AY85" s="94"/>
      <c r="AZ85" s="94"/>
      <c r="BA85" s="94"/>
      <c r="BB85" s="94"/>
      <c r="BC85" s="94"/>
      <c r="BD85" s="94"/>
      <c r="BE85" s="94"/>
      <c r="BF85" s="94"/>
      <c r="BG85" s="94"/>
      <c r="BH85" s="95"/>
      <c r="BI85" s="95"/>
      <c r="BJ85" s="95"/>
      <c r="BK85" s="95"/>
      <c r="BL85" s="95"/>
      <c r="BM85" s="95"/>
      <c r="BN85" s="95"/>
      <c r="BO85" s="95"/>
      <c r="BP85" s="95"/>
      <c r="BQ85" s="95"/>
      <c r="BR85" s="95"/>
      <c r="BS85" s="95"/>
      <c r="BT85" s="95"/>
      <c r="BU85" s="95"/>
      <c r="BV85" s="95"/>
      <c r="BW85" s="95"/>
      <c r="BX85" s="95"/>
      <c r="BY85" s="95"/>
      <c r="BZ85" s="95"/>
      <c r="CA85" s="95"/>
      <c r="CB85" s="95"/>
      <c r="CC85" s="95"/>
      <c r="CD85" s="95"/>
      <c r="CE85" s="95"/>
      <c r="CF85" s="95"/>
      <c r="CG85" s="95"/>
      <c r="CH85" s="95"/>
      <c r="CI85" s="95"/>
      <c r="CJ85" s="95"/>
      <c r="CK85" s="95"/>
      <c r="CL85" s="95"/>
      <c r="CM85" s="95"/>
      <c r="CN85" s="95"/>
      <c r="CO85" s="95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5"/>
      <c r="DQ85" s="95"/>
      <c r="DR85" s="95"/>
      <c r="DS85" s="95"/>
      <c r="DT85" s="95"/>
      <c r="DU85" s="95"/>
      <c r="DV85" s="95"/>
      <c r="DW85" s="95"/>
      <c r="DX85" s="95"/>
      <c r="DY85" s="95"/>
      <c r="DZ85" s="95"/>
      <c r="EA85" s="95"/>
      <c r="EB85" s="95"/>
      <c r="EC85" s="95"/>
      <c r="ED85" s="95"/>
      <c r="EE85" s="95"/>
      <c r="EF85" s="95"/>
      <c r="EG85" s="95"/>
      <c r="EH85" s="95"/>
      <c r="EI85" s="95"/>
      <c r="EJ85" s="95"/>
      <c r="EK85" s="95"/>
      <c r="EL85" s="95"/>
      <c r="EM85" s="95"/>
      <c r="EN85" s="95"/>
      <c r="EO85" s="95"/>
      <c r="EP85" s="95"/>
      <c r="EQ85" s="95"/>
      <c r="ER85" s="95"/>
      <c r="ES85" s="95"/>
      <c r="ET85" s="95"/>
      <c r="EU85" s="95"/>
      <c r="EV85" s="95"/>
      <c r="EW85" s="95"/>
      <c r="EX85" s="95"/>
      <c r="EY85" s="95"/>
      <c r="EZ85" s="95"/>
      <c r="FA85" s="95"/>
      <c r="FB85" s="95"/>
      <c r="FC85" s="95"/>
      <c r="FD85" s="95"/>
      <c r="FE85" s="95"/>
      <c r="FF85" s="95"/>
      <c r="FG85" s="95"/>
      <c r="FH85" s="95"/>
      <c r="FI85" s="95"/>
      <c r="FJ85" s="95"/>
      <c r="FK85" s="95"/>
      <c r="FL85" s="95"/>
      <c r="FM85" s="95"/>
      <c r="FN85" s="95"/>
      <c r="FO85" s="95"/>
      <c r="FP85" s="95"/>
      <c r="FQ85" s="95"/>
      <c r="FR85" s="95"/>
      <c r="FS85" s="95"/>
      <c r="FT85" s="95"/>
      <c r="FU85" s="95"/>
      <c r="FV85" s="95"/>
      <c r="FW85" s="95"/>
      <c r="FX85" s="95"/>
      <c r="FY85" s="95"/>
      <c r="FZ85" s="95"/>
      <c r="GA85" s="95"/>
      <c r="GB85" s="95"/>
      <c r="GC85" s="95"/>
      <c r="GD85" s="95"/>
      <c r="GE85" s="95"/>
      <c r="GF85" s="95"/>
      <c r="GG85" s="95"/>
      <c r="GH85" s="95"/>
      <c r="GI85" s="95"/>
      <c r="GJ85" s="95"/>
      <c r="GK85" s="95"/>
      <c r="GL85" s="95"/>
      <c r="GM85" s="95"/>
      <c r="GN85" s="95"/>
      <c r="GO85" s="95"/>
      <c r="GP85" s="95"/>
      <c r="GQ85" s="95"/>
      <c r="GR85" s="95"/>
      <c r="GS85" s="95"/>
      <c r="GT85" s="95"/>
      <c r="GU85" s="95"/>
      <c r="GV85" s="95"/>
      <c r="GW85" s="95"/>
      <c r="GX85" s="95"/>
      <c r="GY85" s="95"/>
      <c r="GZ85" s="95"/>
      <c r="HA85" s="95"/>
      <c r="HB85" s="95"/>
      <c r="HC85" s="95"/>
      <c r="HD85" s="95"/>
      <c r="HE85" s="95"/>
      <c r="HF85" s="95"/>
      <c r="HG85" s="95"/>
      <c r="HH85" s="95"/>
      <c r="HI85" s="95"/>
      <c r="HJ85" s="95"/>
      <c r="HK85" s="95"/>
      <c r="HL85" s="95"/>
      <c r="HM85" s="95"/>
      <c r="HN85" s="95"/>
      <c r="HO85" s="95"/>
      <c r="HP85" s="95"/>
      <c r="HQ85" s="95"/>
      <c r="HR85" s="95"/>
      <c r="HS85" s="95"/>
      <c r="HT85" s="95"/>
      <c r="HU85" s="95"/>
      <c r="HV85" s="95"/>
      <c r="HW85" s="95"/>
      <c r="HX85" s="95"/>
      <c r="HY85" s="95"/>
      <c r="HZ85" s="95"/>
      <c r="IA85" s="95"/>
      <c r="IB85" s="95"/>
      <c r="IC85" s="95"/>
      <c r="ID85" s="95"/>
      <c r="IE85" s="95"/>
      <c r="IF85" s="95"/>
      <c r="IG85" s="95"/>
      <c r="IH85" s="95"/>
      <c r="II85" s="95"/>
      <c r="IJ85" s="95"/>
      <c r="IK85" s="95"/>
      <c r="IL85" s="95"/>
      <c r="IM85" s="95"/>
      <c r="IN85" s="95"/>
      <c r="IO85" s="95"/>
      <c r="IP85" s="95"/>
      <c r="IQ85" s="95"/>
      <c r="IR85" s="95"/>
      <c r="IS85" s="95"/>
      <c r="IT85" s="95"/>
      <c r="IU85" s="95"/>
      <c r="IV85" s="95"/>
    </row>
    <row r="87" customFormat="false" ht="15.75" hidden="false" customHeight="false" outlineLevel="0" collapsed="false">
      <c r="A87" s="91" t="s">
        <v>48</v>
      </c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6"/>
      <c r="P87" s="96"/>
      <c r="Q87" s="96"/>
      <c r="R87" s="96"/>
      <c r="S87" s="96"/>
      <c r="T87" s="96"/>
      <c r="U87" s="78"/>
      <c r="V87" s="96"/>
      <c r="W87" s="96"/>
      <c r="X87" s="96"/>
      <c r="Y87" s="96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  <c r="DC87" s="78"/>
      <c r="DD87" s="78"/>
      <c r="DE87" s="78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8"/>
      <c r="DQ87" s="78"/>
      <c r="DR87" s="78"/>
      <c r="DS87" s="78"/>
      <c r="DT87" s="78"/>
      <c r="DU87" s="78"/>
      <c r="DV87" s="78"/>
      <c r="DW87" s="78"/>
      <c r="DX87" s="78"/>
      <c r="DY87" s="78"/>
      <c r="DZ87" s="78"/>
      <c r="EA87" s="78"/>
      <c r="EB87" s="78"/>
      <c r="EC87" s="78"/>
      <c r="ED87" s="78"/>
      <c r="EE87" s="78"/>
      <c r="EF87" s="78"/>
      <c r="EG87" s="78"/>
      <c r="EH87" s="78"/>
      <c r="EI87" s="78"/>
      <c r="EJ87" s="78"/>
      <c r="EK87" s="78"/>
      <c r="EL87" s="78"/>
      <c r="EM87" s="78"/>
      <c r="EN87" s="78"/>
      <c r="EO87" s="78"/>
      <c r="EP87" s="78"/>
      <c r="EQ87" s="78"/>
      <c r="ER87" s="78"/>
      <c r="ES87" s="78"/>
      <c r="ET87" s="78"/>
      <c r="EU87" s="78"/>
      <c r="EV87" s="78"/>
      <c r="EW87" s="78"/>
      <c r="EX87" s="78"/>
      <c r="EY87" s="78"/>
      <c r="EZ87" s="78"/>
      <c r="FA87" s="78"/>
      <c r="FB87" s="78"/>
      <c r="FC87" s="78"/>
      <c r="FD87" s="78"/>
      <c r="FE87" s="78"/>
      <c r="FF87" s="78"/>
      <c r="FG87" s="78"/>
      <c r="FH87" s="78"/>
      <c r="FI87" s="78"/>
      <c r="FJ87" s="78"/>
      <c r="FK87" s="78"/>
      <c r="FL87" s="78"/>
      <c r="FM87" s="78"/>
      <c r="FN87" s="78"/>
      <c r="FO87" s="78"/>
      <c r="FP87" s="78"/>
      <c r="FQ87" s="78"/>
      <c r="FR87" s="78"/>
      <c r="FS87" s="78"/>
      <c r="FT87" s="78"/>
      <c r="FU87" s="78"/>
      <c r="FV87" s="78"/>
      <c r="FW87" s="78"/>
      <c r="FX87" s="78"/>
      <c r="FY87" s="78"/>
      <c r="FZ87" s="78"/>
      <c r="GA87" s="78"/>
      <c r="GB87" s="78"/>
      <c r="GC87" s="78"/>
      <c r="GD87" s="78"/>
      <c r="GE87" s="78"/>
      <c r="GF87" s="78"/>
      <c r="GG87" s="78"/>
      <c r="GH87" s="78"/>
      <c r="GI87" s="78"/>
      <c r="GJ87" s="78"/>
      <c r="GK87" s="78"/>
      <c r="GL87" s="78"/>
      <c r="GM87" s="78"/>
      <c r="GN87" s="78"/>
      <c r="GO87" s="78"/>
      <c r="GP87" s="78"/>
      <c r="GQ87" s="78"/>
      <c r="GR87" s="78"/>
      <c r="GS87" s="78"/>
      <c r="GT87" s="78"/>
      <c r="GU87" s="78"/>
      <c r="GV87" s="78"/>
      <c r="GW87" s="78"/>
      <c r="GX87" s="78"/>
      <c r="GY87" s="78"/>
      <c r="GZ87" s="78"/>
      <c r="HA87" s="78"/>
      <c r="HB87" s="78"/>
      <c r="HC87" s="78"/>
      <c r="HD87" s="78"/>
      <c r="HE87" s="78"/>
      <c r="HF87" s="78"/>
      <c r="HG87" s="78"/>
      <c r="HH87" s="78"/>
      <c r="HI87" s="78"/>
      <c r="HJ87" s="78"/>
      <c r="HK87" s="78"/>
      <c r="HL87" s="78"/>
      <c r="HM87" s="78"/>
      <c r="HN87" s="78"/>
      <c r="HO87" s="78"/>
      <c r="HP87" s="78"/>
      <c r="HQ87" s="78"/>
      <c r="HR87" s="78"/>
      <c r="HS87" s="78"/>
      <c r="HT87" s="78"/>
      <c r="HU87" s="78"/>
      <c r="HV87" s="78"/>
      <c r="HW87" s="78"/>
      <c r="HX87" s="78"/>
      <c r="HY87" s="78"/>
      <c r="HZ87" s="78"/>
      <c r="IA87" s="78"/>
      <c r="IB87" s="78"/>
      <c r="IC87" s="78"/>
      <c r="ID87" s="78"/>
      <c r="IE87" s="78"/>
      <c r="IF87" s="78"/>
      <c r="IG87" s="78"/>
      <c r="IH87" s="78"/>
      <c r="II87" s="78"/>
      <c r="IJ87" s="78"/>
      <c r="IK87" s="78"/>
      <c r="IL87" s="78"/>
      <c r="IM87" s="78"/>
      <c r="IN87" s="78"/>
      <c r="IO87" s="78"/>
      <c r="IP87" s="78"/>
      <c r="IQ87" s="78"/>
      <c r="IR87" s="78"/>
      <c r="IS87" s="78"/>
      <c r="IT87" s="78"/>
      <c r="IU87" s="78"/>
      <c r="IV87" s="78"/>
    </row>
    <row r="88" customFormat="false" ht="15.75" hidden="false" customHeight="false" outlineLevel="0" collapsed="false">
      <c r="A88" s="77" t="s">
        <v>44</v>
      </c>
      <c r="B88" s="92" t="n">
        <f aca="false">C4</f>
        <v>36724</v>
      </c>
      <c r="C88" s="92" t="n">
        <v>36717</v>
      </c>
      <c r="D88" s="92" t="n">
        <v>36710</v>
      </c>
      <c r="E88" s="92" t="n">
        <v>36703</v>
      </c>
      <c r="F88" s="92" t="n">
        <v>36696</v>
      </c>
      <c r="G88" s="92" t="n">
        <v>36689</v>
      </c>
      <c r="H88" s="92" t="n">
        <v>36682</v>
      </c>
      <c r="I88" s="92" t="n">
        <v>36675</v>
      </c>
      <c r="J88" s="92" t="n">
        <v>36668</v>
      </c>
      <c r="K88" s="92" t="n">
        <v>36661</v>
      </c>
      <c r="L88" s="92" t="n">
        <v>36654</v>
      </c>
      <c r="M88" s="92" t="n">
        <v>36647</v>
      </c>
      <c r="N88" s="92" t="n">
        <v>36640</v>
      </c>
      <c r="O88" s="92" t="n">
        <v>36633</v>
      </c>
      <c r="P88" s="92"/>
      <c r="Q88" s="92"/>
      <c r="R88" s="92"/>
      <c r="S88" s="92"/>
      <c r="T88" s="92"/>
      <c r="U88" s="93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/>
      <c r="AU88" s="92"/>
      <c r="AV88" s="92"/>
      <c r="AW88" s="92"/>
      <c r="AX88" s="92"/>
      <c r="AY88" s="92"/>
      <c r="AZ88" s="92"/>
      <c r="BA88" s="92"/>
      <c r="BB88" s="92"/>
      <c r="BC88" s="92"/>
      <c r="BD88" s="92"/>
      <c r="BE88" s="92"/>
      <c r="BF88" s="92"/>
      <c r="BG88" s="92"/>
      <c r="BH88" s="93"/>
      <c r="BI88" s="93"/>
      <c r="BJ88" s="93"/>
      <c r="BK88" s="93"/>
      <c r="BL88" s="93"/>
      <c r="BM88" s="93"/>
      <c r="BN88" s="93"/>
      <c r="BO88" s="93"/>
      <c r="BP88" s="93"/>
      <c r="BQ88" s="93"/>
      <c r="BR88" s="93"/>
      <c r="BS88" s="93"/>
      <c r="BT88" s="93"/>
      <c r="BU88" s="93"/>
      <c r="BV88" s="93"/>
      <c r="BW88" s="93"/>
      <c r="BX88" s="93"/>
      <c r="BY88" s="93"/>
      <c r="BZ88" s="93"/>
      <c r="CA88" s="93"/>
      <c r="CB88" s="93"/>
      <c r="CC88" s="93"/>
      <c r="CD88" s="93"/>
      <c r="CE88" s="93"/>
      <c r="CF88" s="93"/>
      <c r="CG88" s="93"/>
      <c r="CH88" s="93"/>
      <c r="CI88" s="93"/>
      <c r="CJ88" s="93"/>
      <c r="CK88" s="93"/>
      <c r="CL88" s="93"/>
      <c r="CM88" s="93"/>
      <c r="CN88" s="93"/>
      <c r="CO88" s="93"/>
      <c r="CP88" s="93"/>
      <c r="CQ88" s="93"/>
      <c r="CR88" s="93"/>
      <c r="CS88" s="93"/>
      <c r="CT88" s="93"/>
      <c r="CU88" s="93"/>
      <c r="CV88" s="93"/>
      <c r="CW88" s="93"/>
      <c r="CX88" s="93"/>
      <c r="CY88" s="93"/>
      <c r="CZ88" s="93"/>
      <c r="DA88" s="93"/>
      <c r="DB88" s="93"/>
      <c r="DC88" s="93"/>
      <c r="DD88" s="93"/>
      <c r="DE88" s="93"/>
      <c r="DF88" s="93"/>
      <c r="DG88" s="93"/>
      <c r="DH88" s="93"/>
      <c r="DI88" s="93"/>
      <c r="DJ88" s="93"/>
      <c r="DK88" s="93"/>
      <c r="DL88" s="93"/>
      <c r="DM88" s="93"/>
      <c r="DN88" s="93"/>
      <c r="DO88" s="93"/>
      <c r="DP88" s="93"/>
      <c r="DQ88" s="93"/>
      <c r="DR88" s="93"/>
      <c r="DS88" s="93"/>
      <c r="DT88" s="93"/>
      <c r="DU88" s="93"/>
      <c r="DV88" s="93"/>
      <c r="DW88" s="93"/>
      <c r="DX88" s="93"/>
      <c r="DY88" s="93"/>
      <c r="DZ88" s="93"/>
      <c r="EA88" s="93"/>
      <c r="EB88" s="93"/>
      <c r="EC88" s="93"/>
      <c r="ED88" s="93"/>
      <c r="EE88" s="93"/>
      <c r="EF88" s="93"/>
      <c r="EG88" s="93"/>
      <c r="EH88" s="93"/>
      <c r="EI88" s="93"/>
      <c r="EJ88" s="93"/>
      <c r="EK88" s="93"/>
      <c r="EL88" s="93"/>
      <c r="EM88" s="93"/>
      <c r="EN88" s="93"/>
      <c r="EO88" s="93"/>
      <c r="EP88" s="93"/>
      <c r="EQ88" s="93"/>
      <c r="ER88" s="93"/>
      <c r="ES88" s="93"/>
      <c r="ET88" s="93"/>
      <c r="EU88" s="93"/>
      <c r="EV88" s="93"/>
      <c r="EW88" s="93"/>
      <c r="EX88" s="93"/>
      <c r="EY88" s="93"/>
      <c r="EZ88" s="93"/>
      <c r="FA88" s="93"/>
      <c r="FB88" s="93"/>
      <c r="FC88" s="93"/>
      <c r="FD88" s="93"/>
      <c r="FE88" s="93"/>
      <c r="FF88" s="93"/>
      <c r="FG88" s="93"/>
      <c r="FH88" s="93"/>
      <c r="FI88" s="93"/>
      <c r="FJ88" s="93"/>
      <c r="FK88" s="93"/>
      <c r="FL88" s="93"/>
      <c r="FM88" s="93"/>
      <c r="FN88" s="93"/>
      <c r="FO88" s="93"/>
      <c r="FP88" s="93"/>
      <c r="FQ88" s="93"/>
      <c r="FR88" s="93"/>
      <c r="FS88" s="93"/>
      <c r="FT88" s="93"/>
      <c r="FU88" s="93"/>
      <c r="FV88" s="93"/>
      <c r="FW88" s="93"/>
      <c r="FX88" s="93"/>
      <c r="FY88" s="93"/>
      <c r="FZ88" s="93"/>
      <c r="GA88" s="93"/>
      <c r="GB88" s="93"/>
      <c r="GC88" s="93"/>
      <c r="GD88" s="93"/>
      <c r="GE88" s="93"/>
      <c r="GF88" s="93"/>
      <c r="GG88" s="93"/>
      <c r="GH88" s="93"/>
      <c r="GI88" s="93"/>
      <c r="GJ88" s="93"/>
      <c r="GK88" s="93"/>
      <c r="GL88" s="93"/>
      <c r="GM88" s="93"/>
      <c r="GN88" s="93"/>
      <c r="GO88" s="93"/>
      <c r="GP88" s="93"/>
      <c r="GQ88" s="93"/>
      <c r="GR88" s="93"/>
      <c r="GS88" s="93"/>
      <c r="GT88" s="93"/>
      <c r="GU88" s="93"/>
      <c r="GV88" s="93"/>
      <c r="GW88" s="93"/>
      <c r="GX88" s="93"/>
      <c r="GY88" s="93"/>
      <c r="GZ88" s="93"/>
      <c r="HA88" s="93"/>
      <c r="HB88" s="93"/>
      <c r="HC88" s="93"/>
      <c r="HD88" s="93"/>
      <c r="HE88" s="93"/>
      <c r="HF88" s="93"/>
      <c r="HG88" s="93"/>
      <c r="HH88" s="93"/>
      <c r="HI88" s="93"/>
      <c r="HJ88" s="93"/>
      <c r="HK88" s="93"/>
      <c r="HL88" s="93"/>
      <c r="HM88" s="93"/>
      <c r="HN88" s="93"/>
      <c r="HO88" s="93"/>
      <c r="HP88" s="93"/>
      <c r="HQ88" s="93"/>
      <c r="HR88" s="93"/>
      <c r="HS88" s="93"/>
      <c r="HT88" s="93"/>
      <c r="HU88" s="93"/>
      <c r="HV88" s="93"/>
      <c r="HW88" s="93"/>
      <c r="HX88" s="93"/>
      <c r="HY88" s="93"/>
      <c r="HZ88" s="93"/>
      <c r="IA88" s="93"/>
      <c r="IB88" s="93"/>
      <c r="IC88" s="93"/>
      <c r="ID88" s="93"/>
      <c r="IE88" s="93"/>
      <c r="IF88" s="93"/>
      <c r="IG88" s="93"/>
      <c r="IH88" s="93"/>
      <c r="II88" s="93"/>
      <c r="IJ88" s="93"/>
      <c r="IK88" s="93"/>
      <c r="IL88" s="93"/>
      <c r="IM88" s="93"/>
      <c r="IN88" s="93"/>
      <c r="IO88" s="93"/>
      <c r="IP88" s="93"/>
      <c r="IQ88" s="93"/>
      <c r="IR88" s="93"/>
      <c r="IS88" s="93"/>
      <c r="IT88" s="93"/>
      <c r="IU88" s="93"/>
      <c r="IV88" s="93"/>
    </row>
    <row r="89" customFormat="false" ht="15.75" hidden="false" customHeight="false" outlineLevel="0" collapsed="false">
      <c r="A89" s="77" t="s">
        <v>15</v>
      </c>
      <c r="B89" s="97" t="n">
        <f aca="false">P12</f>
        <v>191427.003973125</v>
      </c>
      <c r="C89" s="97" t="n">
        <v>202018.166571781</v>
      </c>
      <c r="D89" s="97" t="n">
        <v>219108.478287103</v>
      </c>
      <c r="E89" s="97" t="n">
        <v>222856.202237492</v>
      </c>
      <c r="F89" s="97" t="n">
        <v>234295.370836873</v>
      </c>
      <c r="G89" s="97" t="n">
        <v>240916.420574375</v>
      </c>
      <c r="H89" s="97" t="n">
        <v>250615.976980188</v>
      </c>
      <c r="I89" s="97" t="n">
        <v>243613.068959569</v>
      </c>
      <c r="J89" s="97" t="n">
        <v>235379.957863487</v>
      </c>
      <c r="K89" s="97" t="n">
        <v>222284.667136682</v>
      </c>
      <c r="L89" s="97" t="n">
        <v>217247.12252527</v>
      </c>
      <c r="M89" s="97" t="n">
        <v>213822.079094767</v>
      </c>
      <c r="N89" s="97" t="n">
        <v>215319.33144318</v>
      </c>
      <c r="O89" s="97" t="n">
        <v>213935.006358894</v>
      </c>
      <c r="P89" s="97"/>
      <c r="Q89" s="97"/>
      <c r="R89" s="97"/>
      <c r="S89" s="97"/>
      <c r="T89" s="97"/>
      <c r="U89" s="98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8"/>
      <c r="BI89" s="98"/>
      <c r="BJ89" s="98"/>
      <c r="BK89" s="98"/>
      <c r="BL89" s="98"/>
      <c r="BM89" s="98"/>
      <c r="BN89" s="98"/>
      <c r="BO89" s="98"/>
      <c r="BP89" s="98"/>
      <c r="BQ89" s="98"/>
      <c r="BR89" s="98"/>
      <c r="BS89" s="98"/>
      <c r="BT89" s="98"/>
      <c r="BU89" s="98"/>
      <c r="BV89" s="98"/>
      <c r="BW89" s="98"/>
      <c r="BX89" s="98"/>
      <c r="BY89" s="98"/>
      <c r="BZ89" s="98"/>
      <c r="CA89" s="98"/>
      <c r="CB89" s="98"/>
      <c r="CC89" s="98"/>
      <c r="CD89" s="98"/>
      <c r="CE89" s="98"/>
      <c r="CF89" s="98"/>
      <c r="CG89" s="98"/>
      <c r="CH89" s="98"/>
      <c r="CI89" s="98"/>
      <c r="CJ89" s="98"/>
      <c r="CK89" s="98"/>
      <c r="CL89" s="98"/>
      <c r="CM89" s="98"/>
      <c r="CN89" s="98"/>
      <c r="CO89" s="98"/>
      <c r="CP89" s="98"/>
      <c r="CQ89" s="98"/>
      <c r="CR89" s="98"/>
      <c r="CS89" s="98"/>
      <c r="CT89" s="98"/>
      <c r="CU89" s="98"/>
      <c r="CV89" s="98"/>
      <c r="CW89" s="98"/>
      <c r="CX89" s="98"/>
      <c r="CY89" s="98"/>
      <c r="CZ89" s="98"/>
      <c r="DA89" s="98"/>
      <c r="DB89" s="98"/>
      <c r="DC89" s="98"/>
      <c r="DD89" s="98"/>
      <c r="DE89" s="98"/>
      <c r="DF89" s="98"/>
      <c r="DG89" s="98"/>
      <c r="DH89" s="98"/>
      <c r="DI89" s="98"/>
      <c r="DJ89" s="98"/>
      <c r="DK89" s="98"/>
      <c r="DL89" s="98"/>
      <c r="DM89" s="98"/>
      <c r="DN89" s="98"/>
      <c r="DO89" s="98"/>
      <c r="DP89" s="98"/>
      <c r="DQ89" s="98"/>
      <c r="DR89" s="98"/>
      <c r="DS89" s="98"/>
      <c r="DT89" s="98"/>
      <c r="DU89" s="98"/>
      <c r="DV89" s="98"/>
      <c r="DW89" s="98"/>
      <c r="DX89" s="98"/>
      <c r="DY89" s="98"/>
      <c r="DZ89" s="98"/>
      <c r="EA89" s="98"/>
      <c r="EB89" s="98"/>
      <c r="EC89" s="98"/>
      <c r="ED89" s="98"/>
      <c r="EE89" s="98"/>
      <c r="EF89" s="98"/>
      <c r="EG89" s="98"/>
      <c r="EH89" s="98"/>
      <c r="EI89" s="98"/>
      <c r="EJ89" s="98"/>
      <c r="EK89" s="98"/>
      <c r="EL89" s="98"/>
      <c r="EM89" s="98"/>
      <c r="EN89" s="98"/>
      <c r="EO89" s="98"/>
      <c r="EP89" s="98"/>
      <c r="EQ89" s="98"/>
      <c r="ER89" s="98"/>
      <c r="ES89" s="98"/>
      <c r="ET89" s="98"/>
      <c r="EU89" s="98"/>
      <c r="EV89" s="98"/>
      <c r="EW89" s="98"/>
      <c r="EX89" s="98"/>
      <c r="EY89" s="98"/>
      <c r="EZ89" s="98"/>
      <c r="FA89" s="98"/>
      <c r="FB89" s="98"/>
      <c r="FC89" s="98"/>
      <c r="FD89" s="98"/>
      <c r="FE89" s="98"/>
      <c r="FF89" s="98"/>
      <c r="FG89" s="98"/>
      <c r="FH89" s="98"/>
      <c r="FI89" s="98"/>
      <c r="FJ89" s="98"/>
      <c r="FK89" s="98"/>
      <c r="FL89" s="98"/>
      <c r="FM89" s="98"/>
      <c r="FN89" s="98"/>
      <c r="FO89" s="98"/>
      <c r="FP89" s="98"/>
      <c r="FQ89" s="98"/>
      <c r="FR89" s="98"/>
      <c r="FS89" s="98"/>
      <c r="FT89" s="98"/>
      <c r="FU89" s="98"/>
      <c r="FV89" s="98"/>
      <c r="FW89" s="98"/>
      <c r="FX89" s="98"/>
      <c r="FY89" s="98"/>
      <c r="FZ89" s="98"/>
      <c r="GA89" s="98"/>
      <c r="GB89" s="98"/>
      <c r="GC89" s="98"/>
      <c r="GD89" s="98"/>
      <c r="GE89" s="98"/>
      <c r="GF89" s="98"/>
      <c r="GG89" s="98"/>
      <c r="GH89" s="98"/>
      <c r="GI89" s="98"/>
      <c r="GJ89" s="98"/>
      <c r="GK89" s="98"/>
      <c r="GL89" s="98"/>
      <c r="GM89" s="98"/>
      <c r="GN89" s="98"/>
      <c r="GO89" s="98"/>
      <c r="GP89" s="98"/>
      <c r="GQ89" s="98"/>
      <c r="GR89" s="98"/>
      <c r="GS89" s="98"/>
      <c r="GT89" s="98"/>
      <c r="GU89" s="98"/>
      <c r="GV89" s="98"/>
      <c r="GW89" s="98"/>
      <c r="GX89" s="98"/>
      <c r="GY89" s="98"/>
      <c r="GZ89" s="98"/>
      <c r="HA89" s="98"/>
      <c r="HB89" s="98"/>
      <c r="HC89" s="98"/>
      <c r="HD89" s="98"/>
      <c r="HE89" s="98"/>
      <c r="HF89" s="98"/>
      <c r="HG89" s="98"/>
      <c r="HH89" s="98"/>
      <c r="HI89" s="98"/>
      <c r="HJ89" s="98"/>
      <c r="HK89" s="98"/>
      <c r="HL89" s="98"/>
      <c r="HM89" s="98"/>
      <c r="HN89" s="98"/>
      <c r="HO89" s="98"/>
      <c r="HP89" s="98"/>
      <c r="HQ89" s="98"/>
      <c r="HR89" s="98"/>
      <c r="HS89" s="98"/>
      <c r="HT89" s="98"/>
      <c r="HU89" s="98"/>
      <c r="HV89" s="98"/>
      <c r="HW89" s="98"/>
      <c r="HX89" s="98"/>
      <c r="HY89" s="98"/>
      <c r="HZ89" s="98"/>
      <c r="IA89" s="98"/>
      <c r="IB89" s="98"/>
      <c r="IC89" s="98"/>
      <c r="ID89" s="98"/>
      <c r="IE89" s="98"/>
      <c r="IF89" s="98"/>
      <c r="IG89" s="98"/>
      <c r="IH89" s="98"/>
      <c r="II89" s="98"/>
      <c r="IJ89" s="98"/>
      <c r="IK89" s="98"/>
      <c r="IL89" s="98"/>
      <c r="IM89" s="98"/>
      <c r="IN89" s="98"/>
      <c r="IO89" s="98"/>
      <c r="IP89" s="98"/>
      <c r="IQ89" s="98"/>
      <c r="IR89" s="98"/>
      <c r="IS89" s="98"/>
      <c r="IT89" s="98"/>
      <c r="IU89" s="98"/>
      <c r="IV89" s="98"/>
    </row>
    <row r="90" customFormat="false" ht="15.75" hidden="false" customHeight="false" outlineLevel="0" collapsed="false">
      <c r="A90" s="77" t="s">
        <v>13</v>
      </c>
      <c r="B90" s="97" t="n">
        <f aca="false">N12</f>
        <v>173997.826286005</v>
      </c>
      <c r="C90" s="97" t="n">
        <v>177255.293164318</v>
      </c>
      <c r="D90" s="97" t="n">
        <v>192618.398043668</v>
      </c>
      <c r="E90" s="97" t="n">
        <v>191369.283947804</v>
      </c>
      <c r="F90" s="97" t="n">
        <v>198050.945238742</v>
      </c>
      <c r="G90" s="97" t="n">
        <v>207269.19914474</v>
      </c>
      <c r="H90" s="97" t="n">
        <v>215888.187280033</v>
      </c>
      <c r="I90" s="97" t="n">
        <v>204375.368007439</v>
      </c>
      <c r="J90" s="97" t="n">
        <v>193727.510315157</v>
      </c>
      <c r="K90" s="97" t="n">
        <v>185886.001418893</v>
      </c>
      <c r="L90" s="97" t="n">
        <v>180460.876373819</v>
      </c>
      <c r="M90" s="97" t="n">
        <v>177406.922060294</v>
      </c>
      <c r="N90" s="97" t="n">
        <v>179089.63823087</v>
      </c>
      <c r="O90" s="97" t="n">
        <v>177569.55574976</v>
      </c>
      <c r="P90" s="97"/>
      <c r="Q90" s="97"/>
      <c r="R90" s="97"/>
      <c r="S90" s="97"/>
      <c r="T90" s="97"/>
      <c r="U90" s="98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8"/>
      <c r="BI90" s="98"/>
      <c r="BJ90" s="98"/>
      <c r="BK90" s="98"/>
      <c r="BL90" s="98"/>
      <c r="BM90" s="98"/>
      <c r="BN90" s="98"/>
      <c r="BO90" s="98"/>
      <c r="BP90" s="98"/>
      <c r="BQ90" s="98"/>
      <c r="BR90" s="98"/>
      <c r="BS90" s="98"/>
      <c r="BT90" s="98"/>
      <c r="BU90" s="98"/>
      <c r="BV90" s="98"/>
      <c r="BW90" s="98"/>
      <c r="BX90" s="98"/>
      <c r="BY90" s="98"/>
      <c r="BZ90" s="98"/>
      <c r="CA90" s="98"/>
      <c r="CB90" s="98"/>
      <c r="CC90" s="98"/>
      <c r="CD90" s="98"/>
      <c r="CE90" s="98"/>
      <c r="CF90" s="98"/>
      <c r="CG90" s="98"/>
      <c r="CH90" s="98"/>
      <c r="CI90" s="98"/>
      <c r="CJ90" s="98"/>
      <c r="CK90" s="98"/>
      <c r="CL90" s="98"/>
      <c r="CM90" s="98"/>
      <c r="CN90" s="98"/>
      <c r="CO90" s="98"/>
      <c r="CP90" s="98"/>
      <c r="CQ90" s="98"/>
      <c r="CR90" s="98"/>
      <c r="CS90" s="98"/>
      <c r="CT90" s="98"/>
      <c r="CU90" s="98"/>
      <c r="CV90" s="98"/>
      <c r="CW90" s="98"/>
      <c r="CX90" s="98"/>
      <c r="CY90" s="98"/>
      <c r="CZ90" s="98"/>
      <c r="DA90" s="98"/>
      <c r="DB90" s="98"/>
      <c r="DC90" s="98"/>
      <c r="DD90" s="98"/>
      <c r="DE90" s="98"/>
      <c r="DF90" s="98"/>
      <c r="DG90" s="98"/>
      <c r="DH90" s="98"/>
      <c r="DI90" s="98"/>
      <c r="DJ90" s="98"/>
      <c r="DK90" s="98"/>
      <c r="DL90" s="98"/>
      <c r="DM90" s="98"/>
      <c r="DN90" s="98"/>
      <c r="DO90" s="98"/>
      <c r="DP90" s="98"/>
      <c r="DQ90" s="98"/>
      <c r="DR90" s="98"/>
      <c r="DS90" s="98"/>
      <c r="DT90" s="98"/>
      <c r="DU90" s="98"/>
      <c r="DV90" s="98"/>
      <c r="DW90" s="98"/>
      <c r="DX90" s="98"/>
      <c r="DY90" s="98"/>
      <c r="DZ90" s="98"/>
      <c r="EA90" s="98"/>
      <c r="EB90" s="98"/>
      <c r="EC90" s="98"/>
      <c r="ED90" s="98"/>
      <c r="EE90" s="98"/>
      <c r="EF90" s="98"/>
      <c r="EG90" s="98"/>
      <c r="EH90" s="98"/>
      <c r="EI90" s="98"/>
      <c r="EJ90" s="98"/>
      <c r="EK90" s="98"/>
      <c r="EL90" s="98"/>
      <c r="EM90" s="98"/>
      <c r="EN90" s="98"/>
      <c r="EO90" s="98"/>
      <c r="EP90" s="98"/>
      <c r="EQ90" s="98"/>
      <c r="ER90" s="98"/>
      <c r="ES90" s="98"/>
      <c r="ET90" s="98"/>
      <c r="EU90" s="98"/>
      <c r="EV90" s="98"/>
      <c r="EW90" s="98"/>
      <c r="EX90" s="98"/>
      <c r="EY90" s="98"/>
      <c r="EZ90" s="98"/>
      <c r="FA90" s="98"/>
      <c r="FB90" s="98"/>
      <c r="FC90" s="98"/>
      <c r="FD90" s="98"/>
      <c r="FE90" s="98"/>
      <c r="FF90" s="98"/>
      <c r="FG90" s="98"/>
      <c r="FH90" s="98"/>
      <c r="FI90" s="98"/>
      <c r="FJ90" s="98"/>
      <c r="FK90" s="98"/>
      <c r="FL90" s="98"/>
      <c r="FM90" s="98"/>
      <c r="FN90" s="98"/>
      <c r="FO90" s="98"/>
      <c r="FP90" s="98"/>
      <c r="FQ90" s="98"/>
      <c r="FR90" s="98"/>
      <c r="FS90" s="98"/>
      <c r="FT90" s="98"/>
      <c r="FU90" s="98"/>
      <c r="FV90" s="98"/>
      <c r="FW90" s="98"/>
      <c r="FX90" s="98"/>
      <c r="FY90" s="98"/>
      <c r="FZ90" s="98"/>
      <c r="GA90" s="98"/>
      <c r="GB90" s="98"/>
      <c r="GC90" s="98"/>
      <c r="GD90" s="98"/>
      <c r="GE90" s="98"/>
      <c r="GF90" s="98"/>
      <c r="GG90" s="98"/>
      <c r="GH90" s="98"/>
      <c r="GI90" s="98"/>
      <c r="GJ90" s="98"/>
      <c r="GK90" s="98"/>
      <c r="GL90" s="98"/>
      <c r="GM90" s="98"/>
      <c r="GN90" s="98"/>
      <c r="GO90" s="98"/>
      <c r="GP90" s="98"/>
      <c r="GQ90" s="98"/>
      <c r="GR90" s="98"/>
      <c r="GS90" s="98"/>
      <c r="GT90" s="98"/>
      <c r="GU90" s="98"/>
      <c r="GV90" s="98"/>
      <c r="GW90" s="98"/>
      <c r="GX90" s="98"/>
      <c r="GY90" s="98"/>
      <c r="GZ90" s="98"/>
      <c r="HA90" s="98"/>
      <c r="HB90" s="98"/>
      <c r="HC90" s="98"/>
      <c r="HD90" s="98"/>
      <c r="HE90" s="98"/>
      <c r="HF90" s="98"/>
      <c r="HG90" s="98"/>
      <c r="HH90" s="98"/>
      <c r="HI90" s="98"/>
      <c r="HJ90" s="98"/>
      <c r="HK90" s="98"/>
      <c r="HL90" s="98"/>
      <c r="HM90" s="98"/>
      <c r="HN90" s="98"/>
      <c r="HO90" s="98"/>
      <c r="HP90" s="98"/>
      <c r="HQ90" s="98"/>
      <c r="HR90" s="98"/>
      <c r="HS90" s="98"/>
      <c r="HT90" s="98"/>
      <c r="HU90" s="98"/>
      <c r="HV90" s="98"/>
      <c r="HW90" s="98"/>
      <c r="HX90" s="98"/>
      <c r="HY90" s="98"/>
      <c r="HZ90" s="98"/>
      <c r="IA90" s="98"/>
      <c r="IB90" s="98"/>
      <c r="IC90" s="98"/>
      <c r="ID90" s="98"/>
      <c r="IE90" s="98"/>
      <c r="IF90" s="98"/>
      <c r="IG90" s="98"/>
      <c r="IH90" s="98"/>
      <c r="II90" s="98"/>
      <c r="IJ90" s="98"/>
      <c r="IK90" s="98"/>
      <c r="IL90" s="98"/>
      <c r="IM90" s="98"/>
      <c r="IN90" s="98"/>
      <c r="IO90" s="98"/>
      <c r="IP90" s="98"/>
      <c r="IQ90" s="98"/>
      <c r="IR90" s="98"/>
      <c r="IS90" s="98"/>
      <c r="IT90" s="98"/>
      <c r="IU90" s="98"/>
      <c r="IV90" s="98"/>
    </row>
    <row r="91" customFormat="false" ht="15.75" hidden="false" customHeight="false" outlineLevel="0" collapsed="false">
      <c r="A91" s="77" t="s">
        <v>10</v>
      </c>
      <c r="B91" s="97" t="n">
        <f aca="false">K12</f>
        <v>157389.454164941</v>
      </c>
      <c r="C91" s="97" t="n">
        <v>159962.974368011</v>
      </c>
      <c r="D91" s="97" t="n">
        <v>173650.289885722</v>
      </c>
      <c r="E91" s="97" t="n">
        <v>172365.177188992</v>
      </c>
      <c r="F91" s="97" t="n">
        <v>178673.880363543</v>
      </c>
      <c r="G91" s="97" t="n">
        <v>187786.942953692</v>
      </c>
      <c r="H91" s="97" t="n">
        <v>197429.379558092</v>
      </c>
      <c r="I91" s="97" t="n">
        <v>201606.094759143</v>
      </c>
      <c r="J91" s="97" t="n">
        <v>189524.162495342</v>
      </c>
      <c r="K91" s="97" t="n">
        <v>181011.795520915</v>
      </c>
      <c r="L91" s="97" t="n">
        <v>175266.837817543</v>
      </c>
      <c r="M91" s="97" t="n">
        <v>172032.945447619</v>
      </c>
      <c r="N91" s="97" t="n">
        <v>174377.915537505</v>
      </c>
      <c r="O91" s="97" t="n">
        <v>172632.82600086</v>
      </c>
      <c r="P91" s="97"/>
      <c r="Q91" s="97"/>
      <c r="R91" s="97"/>
      <c r="S91" s="97"/>
      <c r="T91" s="97"/>
      <c r="U91" s="98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8"/>
      <c r="BI91" s="98"/>
      <c r="BJ91" s="98"/>
      <c r="BK91" s="98"/>
      <c r="BL91" s="98"/>
      <c r="BM91" s="98"/>
      <c r="BN91" s="98"/>
      <c r="BO91" s="98"/>
      <c r="BP91" s="98"/>
      <c r="BQ91" s="98"/>
      <c r="BR91" s="98"/>
      <c r="BS91" s="98"/>
      <c r="BT91" s="98"/>
      <c r="BU91" s="98"/>
      <c r="BV91" s="98"/>
      <c r="BW91" s="98"/>
      <c r="BX91" s="98"/>
      <c r="BY91" s="98"/>
      <c r="BZ91" s="98"/>
      <c r="CA91" s="98"/>
      <c r="CB91" s="98"/>
      <c r="CC91" s="98"/>
      <c r="CD91" s="98"/>
      <c r="CE91" s="98"/>
      <c r="CF91" s="98"/>
      <c r="CG91" s="98"/>
      <c r="CH91" s="98"/>
      <c r="CI91" s="98"/>
      <c r="CJ91" s="98"/>
      <c r="CK91" s="98"/>
      <c r="CL91" s="98"/>
      <c r="CM91" s="98"/>
      <c r="CN91" s="98"/>
      <c r="CO91" s="98"/>
      <c r="CP91" s="98"/>
      <c r="CQ91" s="98"/>
      <c r="CR91" s="98"/>
      <c r="CS91" s="98"/>
      <c r="CT91" s="98"/>
      <c r="CU91" s="98"/>
      <c r="CV91" s="98"/>
      <c r="CW91" s="98"/>
      <c r="CX91" s="98"/>
      <c r="CY91" s="98"/>
      <c r="CZ91" s="98"/>
      <c r="DA91" s="98"/>
      <c r="DB91" s="98"/>
      <c r="DC91" s="98"/>
      <c r="DD91" s="98"/>
      <c r="DE91" s="98"/>
      <c r="DF91" s="98"/>
      <c r="DG91" s="98"/>
      <c r="DH91" s="98"/>
      <c r="DI91" s="98"/>
      <c r="DJ91" s="98"/>
      <c r="DK91" s="98"/>
      <c r="DL91" s="98"/>
      <c r="DM91" s="98"/>
      <c r="DN91" s="98"/>
      <c r="DO91" s="98"/>
      <c r="DP91" s="98"/>
      <c r="DQ91" s="98"/>
      <c r="DR91" s="98"/>
      <c r="DS91" s="98"/>
      <c r="DT91" s="98"/>
      <c r="DU91" s="98"/>
      <c r="DV91" s="98"/>
      <c r="DW91" s="98"/>
      <c r="DX91" s="98"/>
      <c r="DY91" s="98"/>
      <c r="DZ91" s="98"/>
      <c r="EA91" s="98"/>
      <c r="EB91" s="98"/>
      <c r="EC91" s="98"/>
      <c r="ED91" s="98"/>
      <c r="EE91" s="98"/>
      <c r="EF91" s="98"/>
      <c r="EG91" s="98"/>
      <c r="EH91" s="98"/>
      <c r="EI91" s="98"/>
      <c r="EJ91" s="98"/>
      <c r="EK91" s="98"/>
      <c r="EL91" s="98"/>
      <c r="EM91" s="98"/>
      <c r="EN91" s="98"/>
      <c r="EO91" s="98"/>
      <c r="EP91" s="98"/>
      <c r="EQ91" s="98"/>
      <c r="ER91" s="98"/>
      <c r="ES91" s="98"/>
      <c r="ET91" s="98"/>
      <c r="EU91" s="98"/>
      <c r="EV91" s="98"/>
      <c r="EW91" s="98"/>
      <c r="EX91" s="98"/>
      <c r="EY91" s="98"/>
      <c r="EZ91" s="98"/>
      <c r="FA91" s="98"/>
      <c r="FB91" s="98"/>
      <c r="FC91" s="98"/>
      <c r="FD91" s="98"/>
      <c r="FE91" s="98"/>
      <c r="FF91" s="98"/>
      <c r="FG91" s="98"/>
      <c r="FH91" s="98"/>
      <c r="FI91" s="98"/>
      <c r="FJ91" s="98"/>
      <c r="FK91" s="98"/>
      <c r="FL91" s="98"/>
      <c r="FM91" s="98"/>
      <c r="FN91" s="98"/>
      <c r="FO91" s="98"/>
      <c r="FP91" s="98"/>
      <c r="FQ91" s="98"/>
      <c r="FR91" s="98"/>
      <c r="FS91" s="98"/>
      <c r="FT91" s="98"/>
      <c r="FU91" s="98"/>
      <c r="FV91" s="98"/>
      <c r="FW91" s="98"/>
      <c r="FX91" s="98"/>
      <c r="FY91" s="98"/>
      <c r="FZ91" s="98"/>
      <c r="GA91" s="98"/>
      <c r="GB91" s="98"/>
      <c r="GC91" s="98"/>
      <c r="GD91" s="98"/>
      <c r="GE91" s="98"/>
      <c r="GF91" s="98"/>
      <c r="GG91" s="98"/>
      <c r="GH91" s="98"/>
      <c r="GI91" s="98"/>
      <c r="GJ91" s="98"/>
      <c r="GK91" s="98"/>
      <c r="GL91" s="98"/>
      <c r="GM91" s="98"/>
      <c r="GN91" s="98"/>
      <c r="GO91" s="98"/>
      <c r="GP91" s="98"/>
      <c r="GQ91" s="98"/>
      <c r="GR91" s="98"/>
      <c r="GS91" s="98"/>
      <c r="GT91" s="98"/>
      <c r="GU91" s="98"/>
      <c r="GV91" s="98"/>
      <c r="GW91" s="98"/>
      <c r="GX91" s="98"/>
      <c r="GY91" s="98"/>
      <c r="GZ91" s="98"/>
      <c r="HA91" s="98"/>
      <c r="HB91" s="98"/>
      <c r="HC91" s="98"/>
      <c r="HD91" s="98"/>
      <c r="HE91" s="98"/>
      <c r="HF91" s="98"/>
      <c r="HG91" s="98"/>
      <c r="HH91" s="98"/>
      <c r="HI91" s="98"/>
      <c r="HJ91" s="98"/>
      <c r="HK91" s="98"/>
      <c r="HL91" s="98"/>
      <c r="HM91" s="98"/>
      <c r="HN91" s="98"/>
      <c r="HO91" s="98"/>
      <c r="HP91" s="98"/>
      <c r="HQ91" s="98"/>
      <c r="HR91" s="98"/>
      <c r="HS91" s="98"/>
      <c r="HT91" s="98"/>
      <c r="HU91" s="98"/>
      <c r="HV91" s="98"/>
      <c r="HW91" s="98"/>
      <c r="HX91" s="98"/>
      <c r="HY91" s="98"/>
      <c r="HZ91" s="98"/>
      <c r="IA91" s="98"/>
      <c r="IB91" s="98"/>
      <c r="IC91" s="98"/>
      <c r="ID91" s="98"/>
      <c r="IE91" s="98"/>
      <c r="IF91" s="98"/>
      <c r="IG91" s="98"/>
      <c r="IH91" s="98"/>
      <c r="II91" s="98"/>
      <c r="IJ91" s="98"/>
      <c r="IK91" s="98"/>
      <c r="IL91" s="98"/>
      <c r="IM91" s="98"/>
      <c r="IN91" s="98"/>
      <c r="IO91" s="98"/>
      <c r="IP91" s="98"/>
      <c r="IQ91" s="98"/>
      <c r="IR91" s="98"/>
      <c r="IS91" s="98"/>
      <c r="IT91" s="98"/>
      <c r="IU91" s="98"/>
      <c r="IV91" s="98"/>
    </row>
    <row r="92" customFormat="false" ht="15.75" hidden="false" customHeight="false" outlineLevel="0" collapsed="false">
      <c r="A92" s="77" t="s">
        <v>11</v>
      </c>
      <c r="B92" s="97" t="n">
        <f aca="false">L12</f>
        <v>156820.255343615</v>
      </c>
      <c r="C92" s="97" t="n">
        <v>160827.705448339</v>
      </c>
      <c r="D92" s="97" t="n">
        <v>173820.699695087</v>
      </c>
      <c r="E92" s="97" t="n">
        <v>173207.635320316</v>
      </c>
      <c r="F92" s="97" t="n">
        <v>179157.60743353</v>
      </c>
      <c r="G92" s="97" t="n">
        <v>188009.039977936</v>
      </c>
      <c r="H92" s="97" t="n">
        <v>197105.295611943</v>
      </c>
      <c r="I92" s="97" t="n">
        <v>200803.174703379</v>
      </c>
      <c r="J92" s="97" t="n">
        <v>187998.660220733</v>
      </c>
      <c r="K92" s="97" t="n">
        <v>179521.902404146</v>
      </c>
      <c r="L92" s="97" t="n">
        <v>172423.086464871</v>
      </c>
      <c r="M92" s="97" t="n">
        <v>169764.82720711</v>
      </c>
      <c r="N92" s="97" t="n">
        <v>171872.68712358</v>
      </c>
      <c r="O92" s="97" t="n">
        <v>170181.368243659</v>
      </c>
      <c r="P92" s="97"/>
      <c r="Q92" s="97"/>
      <c r="R92" s="97"/>
      <c r="S92" s="97"/>
      <c r="T92" s="97"/>
      <c r="U92" s="98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8"/>
      <c r="BI92" s="98"/>
      <c r="BJ92" s="98"/>
      <c r="BK92" s="98"/>
      <c r="BL92" s="98"/>
      <c r="BM92" s="98"/>
      <c r="BN92" s="98"/>
      <c r="BO92" s="98"/>
      <c r="BP92" s="98"/>
      <c r="BQ92" s="98"/>
      <c r="BR92" s="98"/>
      <c r="BS92" s="98"/>
      <c r="BT92" s="98"/>
      <c r="BU92" s="98"/>
      <c r="BV92" s="98"/>
      <c r="BW92" s="98"/>
      <c r="BX92" s="98"/>
      <c r="BY92" s="98"/>
      <c r="BZ92" s="98"/>
      <c r="CA92" s="98"/>
      <c r="CB92" s="98"/>
      <c r="CC92" s="98"/>
      <c r="CD92" s="98"/>
      <c r="CE92" s="98"/>
      <c r="CF92" s="98"/>
      <c r="CG92" s="98"/>
      <c r="CH92" s="98"/>
      <c r="CI92" s="98"/>
      <c r="CJ92" s="98"/>
      <c r="CK92" s="98"/>
      <c r="CL92" s="98"/>
      <c r="CM92" s="98"/>
      <c r="CN92" s="98"/>
      <c r="CO92" s="98"/>
      <c r="CP92" s="98"/>
      <c r="CQ92" s="98"/>
      <c r="CR92" s="98"/>
      <c r="CS92" s="98"/>
      <c r="CT92" s="98"/>
      <c r="CU92" s="98"/>
      <c r="CV92" s="98"/>
      <c r="CW92" s="98"/>
      <c r="CX92" s="98"/>
      <c r="CY92" s="98"/>
      <c r="CZ92" s="98"/>
      <c r="DA92" s="98"/>
      <c r="DB92" s="98"/>
      <c r="DC92" s="98"/>
      <c r="DD92" s="98"/>
      <c r="DE92" s="98"/>
      <c r="DF92" s="98"/>
      <c r="DG92" s="98"/>
      <c r="DH92" s="98"/>
      <c r="DI92" s="98"/>
      <c r="DJ92" s="98"/>
      <c r="DK92" s="98"/>
      <c r="DL92" s="98"/>
      <c r="DM92" s="98"/>
      <c r="DN92" s="98"/>
      <c r="DO92" s="98"/>
      <c r="DP92" s="98"/>
      <c r="DQ92" s="98"/>
      <c r="DR92" s="98"/>
      <c r="DS92" s="98"/>
      <c r="DT92" s="98"/>
      <c r="DU92" s="98"/>
      <c r="DV92" s="98"/>
      <c r="DW92" s="98"/>
      <c r="DX92" s="98"/>
      <c r="DY92" s="98"/>
      <c r="DZ92" s="98"/>
      <c r="EA92" s="98"/>
      <c r="EB92" s="98"/>
      <c r="EC92" s="98"/>
      <c r="ED92" s="98"/>
      <c r="EE92" s="98"/>
      <c r="EF92" s="98"/>
      <c r="EG92" s="98"/>
      <c r="EH92" s="98"/>
      <c r="EI92" s="98"/>
      <c r="EJ92" s="98"/>
      <c r="EK92" s="98"/>
      <c r="EL92" s="98"/>
      <c r="EM92" s="98"/>
      <c r="EN92" s="98"/>
      <c r="EO92" s="98"/>
      <c r="EP92" s="98"/>
      <c r="EQ92" s="98"/>
      <c r="ER92" s="98"/>
      <c r="ES92" s="98"/>
      <c r="ET92" s="98"/>
      <c r="EU92" s="98"/>
      <c r="EV92" s="98"/>
      <c r="EW92" s="98"/>
      <c r="EX92" s="98"/>
      <c r="EY92" s="98"/>
      <c r="EZ92" s="98"/>
      <c r="FA92" s="98"/>
      <c r="FB92" s="98"/>
      <c r="FC92" s="98"/>
      <c r="FD92" s="98"/>
      <c r="FE92" s="98"/>
      <c r="FF92" s="98"/>
      <c r="FG92" s="98"/>
      <c r="FH92" s="98"/>
      <c r="FI92" s="98"/>
      <c r="FJ92" s="98"/>
      <c r="FK92" s="98"/>
      <c r="FL92" s="98"/>
      <c r="FM92" s="98"/>
      <c r="FN92" s="98"/>
      <c r="FO92" s="98"/>
      <c r="FP92" s="98"/>
      <c r="FQ92" s="98"/>
      <c r="FR92" s="98"/>
      <c r="FS92" s="98"/>
      <c r="FT92" s="98"/>
      <c r="FU92" s="98"/>
      <c r="FV92" s="98"/>
      <c r="FW92" s="98"/>
      <c r="FX92" s="98"/>
      <c r="FY92" s="98"/>
      <c r="FZ92" s="98"/>
      <c r="GA92" s="98"/>
      <c r="GB92" s="98"/>
      <c r="GC92" s="98"/>
      <c r="GD92" s="98"/>
      <c r="GE92" s="98"/>
      <c r="GF92" s="98"/>
      <c r="GG92" s="98"/>
      <c r="GH92" s="98"/>
      <c r="GI92" s="98"/>
      <c r="GJ92" s="98"/>
      <c r="GK92" s="98"/>
      <c r="GL92" s="98"/>
      <c r="GM92" s="98"/>
      <c r="GN92" s="98"/>
      <c r="GO92" s="98"/>
      <c r="GP92" s="98"/>
      <c r="GQ92" s="98"/>
      <c r="GR92" s="98"/>
      <c r="GS92" s="98"/>
      <c r="GT92" s="98"/>
      <c r="GU92" s="98"/>
      <c r="GV92" s="98"/>
      <c r="GW92" s="98"/>
      <c r="GX92" s="98"/>
      <c r="GY92" s="98"/>
      <c r="GZ92" s="98"/>
      <c r="HA92" s="98"/>
      <c r="HB92" s="98"/>
      <c r="HC92" s="98"/>
      <c r="HD92" s="98"/>
      <c r="HE92" s="98"/>
      <c r="HF92" s="98"/>
      <c r="HG92" s="98"/>
      <c r="HH92" s="98"/>
      <c r="HI92" s="98"/>
      <c r="HJ92" s="98"/>
      <c r="HK92" s="98"/>
      <c r="HL92" s="98"/>
      <c r="HM92" s="98"/>
      <c r="HN92" s="98"/>
      <c r="HO92" s="98"/>
      <c r="HP92" s="98"/>
      <c r="HQ92" s="98"/>
      <c r="HR92" s="98"/>
      <c r="HS92" s="98"/>
      <c r="HT92" s="98"/>
      <c r="HU92" s="98"/>
      <c r="HV92" s="98"/>
      <c r="HW92" s="98"/>
      <c r="HX92" s="98"/>
      <c r="HY92" s="98"/>
      <c r="HZ92" s="98"/>
      <c r="IA92" s="98"/>
      <c r="IB92" s="98"/>
      <c r="IC92" s="98"/>
      <c r="ID92" s="98"/>
      <c r="IE92" s="98"/>
      <c r="IF92" s="98"/>
      <c r="IG92" s="98"/>
      <c r="IH92" s="98"/>
      <c r="II92" s="98"/>
      <c r="IJ92" s="98"/>
      <c r="IK92" s="98"/>
      <c r="IL92" s="98"/>
      <c r="IM92" s="98"/>
      <c r="IN92" s="98"/>
      <c r="IO92" s="98"/>
      <c r="IP92" s="98"/>
      <c r="IQ92" s="98"/>
      <c r="IR92" s="98"/>
      <c r="IS92" s="98"/>
      <c r="IT92" s="98"/>
      <c r="IU92" s="98"/>
      <c r="IV92" s="98"/>
    </row>
    <row r="93" customFormat="false" ht="15.75" hidden="false" customHeight="false" outlineLevel="0" collapsed="false">
      <c r="A93" s="77" t="s">
        <v>14</v>
      </c>
      <c r="B93" s="97" t="n">
        <f aca="false">O12</f>
        <v>151830.986501802</v>
      </c>
      <c r="C93" s="97" t="n">
        <v>160777.645776384</v>
      </c>
      <c r="D93" s="97" t="n">
        <v>174744.008091109</v>
      </c>
      <c r="E93" s="97" t="n">
        <v>175735.340921782</v>
      </c>
      <c r="F93" s="97" t="n">
        <v>184652.179366684</v>
      </c>
      <c r="G93" s="97" t="n">
        <v>189688.747541887</v>
      </c>
      <c r="H93" s="97" t="n">
        <v>198752.477937027</v>
      </c>
      <c r="I93" s="97" t="n">
        <v>196380.659413615</v>
      </c>
      <c r="J93" s="97" t="n">
        <v>186630.941265282</v>
      </c>
      <c r="K93" s="97" t="n">
        <v>175928.485104726</v>
      </c>
      <c r="L93" s="97" t="n">
        <v>171980.454382702</v>
      </c>
      <c r="M93" s="97" t="n">
        <v>168718.764940035</v>
      </c>
      <c r="N93" s="97" t="n">
        <v>169921.940929565</v>
      </c>
      <c r="O93" s="97" t="n">
        <v>168753.213051947</v>
      </c>
      <c r="P93" s="97"/>
      <c r="Q93" s="97"/>
      <c r="R93" s="97"/>
      <c r="S93" s="97"/>
      <c r="T93" s="97"/>
      <c r="U93" s="98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8"/>
      <c r="BI93" s="98"/>
      <c r="BJ93" s="98"/>
      <c r="BK93" s="98"/>
      <c r="BL93" s="98"/>
      <c r="BM93" s="98"/>
      <c r="BN93" s="98"/>
      <c r="BO93" s="98"/>
      <c r="BP93" s="98"/>
      <c r="BQ93" s="98"/>
      <c r="BR93" s="98"/>
      <c r="BS93" s="98"/>
      <c r="BT93" s="98"/>
      <c r="BU93" s="98"/>
      <c r="BV93" s="98"/>
      <c r="BW93" s="98"/>
      <c r="BX93" s="98"/>
      <c r="BY93" s="98"/>
      <c r="BZ93" s="98"/>
      <c r="CA93" s="98"/>
      <c r="CB93" s="98"/>
      <c r="CC93" s="98"/>
      <c r="CD93" s="98"/>
      <c r="CE93" s="98"/>
      <c r="CF93" s="98"/>
      <c r="CG93" s="98"/>
      <c r="CH93" s="98"/>
      <c r="CI93" s="98"/>
      <c r="CJ93" s="98"/>
      <c r="CK93" s="98"/>
      <c r="CL93" s="98"/>
      <c r="CM93" s="98"/>
      <c r="CN93" s="98"/>
      <c r="CO93" s="98"/>
      <c r="CP93" s="98"/>
      <c r="CQ93" s="98"/>
      <c r="CR93" s="98"/>
      <c r="CS93" s="98"/>
      <c r="CT93" s="98"/>
      <c r="CU93" s="98"/>
      <c r="CV93" s="98"/>
      <c r="CW93" s="98"/>
      <c r="CX93" s="98"/>
      <c r="CY93" s="98"/>
      <c r="CZ93" s="98"/>
      <c r="DA93" s="98"/>
      <c r="DB93" s="98"/>
      <c r="DC93" s="98"/>
      <c r="DD93" s="98"/>
      <c r="DE93" s="98"/>
      <c r="DF93" s="98"/>
      <c r="DG93" s="98"/>
      <c r="DH93" s="98"/>
      <c r="DI93" s="98"/>
      <c r="DJ93" s="98"/>
      <c r="DK93" s="98"/>
      <c r="DL93" s="98"/>
      <c r="DM93" s="98"/>
      <c r="DN93" s="98"/>
      <c r="DO93" s="98"/>
      <c r="DP93" s="98"/>
      <c r="DQ93" s="98"/>
      <c r="DR93" s="98"/>
      <c r="DS93" s="98"/>
      <c r="DT93" s="98"/>
      <c r="DU93" s="98"/>
      <c r="DV93" s="98"/>
      <c r="DW93" s="98"/>
      <c r="DX93" s="98"/>
      <c r="DY93" s="98"/>
      <c r="DZ93" s="98"/>
      <c r="EA93" s="98"/>
      <c r="EB93" s="98"/>
      <c r="EC93" s="98"/>
      <c r="ED93" s="98"/>
      <c r="EE93" s="98"/>
      <c r="EF93" s="98"/>
      <c r="EG93" s="98"/>
      <c r="EH93" s="98"/>
      <c r="EI93" s="98"/>
      <c r="EJ93" s="98"/>
      <c r="EK93" s="98"/>
      <c r="EL93" s="98"/>
      <c r="EM93" s="98"/>
      <c r="EN93" s="98"/>
      <c r="EO93" s="98"/>
      <c r="EP93" s="98"/>
      <c r="EQ93" s="98"/>
      <c r="ER93" s="98"/>
      <c r="ES93" s="98"/>
      <c r="ET93" s="98"/>
      <c r="EU93" s="98"/>
      <c r="EV93" s="98"/>
      <c r="EW93" s="98"/>
      <c r="EX93" s="98"/>
      <c r="EY93" s="98"/>
      <c r="EZ93" s="98"/>
      <c r="FA93" s="98"/>
      <c r="FB93" s="98"/>
      <c r="FC93" s="98"/>
      <c r="FD93" s="98"/>
      <c r="FE93" s="98"/>
      <c r="FF93" s="98"/>
      <c r="FG93" s="98"/>
      <c r="FH93" s="98"/>
      <c r="FI93" s="98"/>
      <c r="FJ93" s="98"/>
      <c r="FK93" s="98"/>
      <c r="FL93" s="98"/>
      <c r="FM93" s="98"/>
      <c r="FN93" s="98"/>
      <c r="FO93" s="98"/>
      <c r="FP93" s="98"/>
      <c r="FQ93" s="98"/>
      <c r="FR93" s="98"/>
      <c r="FS93" s="98"/>
      <c r="FT93" s="98"/>
      <c r="FU93" s="98"/>
      <c r="FV93" s="98"/>
      <c r="FW93" s="98"/>
      <c r="FX93" s="98"/>
      <c r="FY93" s="98"/>
      <c r="FZ93" s="98"/>
      <c r="GA93" s="98"/>
      <c r="GB93" s="98"/>
      <c r="GC93" s="98"/>
      <c r="GD93" s="98"/>
      <c r="GE93" s="98"/>
      <c r="GF93" s="98"/>
      <c r="GG93" s="98"/>
      <c r="GH93" s="98"/>
      <c r="GI93" s="98"/>
      <c r="GJ93" s="98"/>
      <c r="GK93" s="98"/>
      <c r="GL93" s="98"/>
      <c r="GM93" s="98"/>
      <c r="GN93" s="98"/>
      <c r="GO93" s="98"/>
      <c r="GP93" s="98"/>
      <c r="GQ93" s="98"/>
      <c r="GR93" s="98"/>
      <c r="GS93" s="98"/>
      <c r="GT93" s="98"/>
      <c r="GU93" s="98"/>
      <c r="GV93" s="98"/>
      <c r="GW93" s="98"/>
      <c r="GX93" s="98"/>
      <c r="GY93" s="98"/>
      <c r="GZ93" s="98"/>
      <c r="HA93" s="98"/>
      <c r="HB93" s="98"/>
      <c r="HC93" s="98"/>
      <c r="HD93" s="98"/>
      <c r="HE93" s="98"/>
      <c r="HF93" s="98"/>
      <c r="HG93" s="98"/>
      <c r="HH93" s="98"/>
      <c r="HI93" s="98"/>
      <c r="HJ93" s="98"/>
      <c r="HK93" s="98"/>
      <c r="HL93" s="98"/>
      <c r="HM93" s="98"/>
      <c r="HN93" s="98"/>
      <c r="HO93" s="98"/>
      <c r="HP93" s="98"/>
      <c r="HQ93" s="98"/>
      <c r="HR93" s="98"/>
      <c r="HS93" s="98"/>
      <c r="HT93" s="98"/>
      <c r="HU93" s="98"/>
      <c r="HV93" s="98"/>
      <c r="HW93" s="98"/>
      <c r="HX93" s="98"/>
      <c r="HY93" s="98"/>
      <c r="HZ93" s="98"/>
      <c r="IA93" s="98"/>
      <c r="IB93" s="98"/>
      <c r="IC93" s="98"/>
      <c r="ID93" s="98"/>
      <c r="IE93" s="98"/>
      <c r="IF93" s="98"/>
      <c r="IG93" s="98"/>
      <c r="IH93" s="98"/>
      <c r="II93" s="98"/>
      <c r="IJ93" s="98"/>
      <c r="IK93" s="98"/>
      <c r="IL93" s="98"/>
      <c r="IM93" s="98"/>
      <c r="IN93" s="98"/>
      <c r="IO93" s="98"/>
      <c r="IP93" s="98"/>
      <c r="IQ93" s="98"/>
      <c r="IR93" s="98"/>
      <c r="IS93" s="98"/>
      <c r="IT93" s="98"/>
      <c r="IU93" s="98"/>
      <c r="IV93" s="98"/>
    </row>
    <row r="94" customFormat="false" ht="15.75" hidden="false" customHeight="false" outlineLevel="0" collapsed="false">
      <c r="A94" s="77" t="s">
        <v>12</v>
      </c>
      <c r="B94" s="97" t="n">
        <f aca="false">M12</f>
        <v>120281.649023217</v>
      </c>
      <c r="C94" s="97" t="n">
        <v>122195.605377391</v>
      </c>
      <c r="D94" s="97" t="n">
        <v>132694.001556592</v>
      </c>
      <c r="E94" s="97" t="n">
        <v>132171.74446466</v>
      </c>
      <c r="F94" s="97" t="n">
        <v>136978.021595462</v>
      </c>
      <c r="G94" s="97" t="n">
        <v>144111.119066776</v>
      </c>
      <c r="H94" s="97" t="n">
        <v>151882.61254204</v>
      </c>
      <c r="I94" s="97" t="n">
        <v>155354.126073331</v>
      </c>
      <c r="J94" s="97" t="n">
        <v>145308.966486126</v>
      </c>
      <c r="K94" s="97" t="n">
        <v>139184.781220349</v>
      </c>
      <c r="L94" s="97" t="n">
        <v>133943.720281691</v>
      </c>
      <c r="M94" s="97" t="n">
        <v>132084.662621941</v>
      </c>
      <c r="N94" s="97" t="n">
        <v>133447.300434121</v>
      </c>
      <c r="O94" s="97" t="n">
        <v>132085.078316234</v>
      </c>
      <c r="P94" s="97"/>
      <c r="Q94" s="97"/>
      <c r="R94" s="97"/>
      <c r="S94" s="97"/>
      <c r="T94" s="97"/>
      <c r="U94" s="98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8"/>
      <c r="BI94" s="98"/>
      <c r="BJ94" s="98"/>
      <c r="BK94" s="98"/>
      <c r="BL94" s="98"/>
      <c r="BM94" s="98"/>
      <c r="BN94" s="98"/>
      <c r="BO94" s="98"/>
      <c r="BP94" s="98"/>
      <c r="BQ94" s="98"/>
      <c r="BR94" s="98"/>
      <c r="BS94" s="98"/>
      <c r="BT94" s="98"/>
      <c r="BU94" s="98"/>
      <c r="BV94" s="98"/>
      <c r="BW94" s="98"/>
      <c r="BX94" s="98"/>
      <c r="BY94" s="98"/>
      <c r="BZ94" s="98"/>
      <c r="CA94" s="98"/>
      <c r="CB94" s="98"/>
      <c r="CC94" s="98"/>
      <c r="CD94" s="98"/>
      <c r="CE94" s="98"/>
      <c r="CF94" s="98"/>
      <c r="CG94" s="98"/>
      <c r="CH94" s="98"/>
      <c r="CI94" s="98"/>
      <c r="CJ94" s="98"/>
      <c r="CK94" s="98"/>
      <c r="CL94" s="98"/>
      <c r="CM94" s="98"/>
      <c r="CN94" s="98"/>
      <c r="CO94" s="98"/>
      <c r="CP94" s="98"/>
      <c r="CQ94" s="98"/>
      <c r="CR94" s="98"/>
      <c r="CS94" s="98"/>
      <c r="CT94" s="98"/>
      <c r="CU94" s="98"/>
      <c r="CV94" s="98"/>
      <c r="CW94" s="98"/>
      <c r="CX94" s="98"/>
      <c r="CY94" s="98"/>
      <c r="CZ94" s="98"/>
      <c r="DA94" s="98"/>
      <c r="DB94" s="98"/>
      <c r="DC94" s="98"/>
      <c r="DD94" s="98"/>
      <c r="DE94" s="98"/>
      <c r="DF94" s="98"/>
      <c r="DG94" s="98"/>
      <c r="DH94" s="98"/>
      <c r="DI94" s="98"/>
      <c r="DJ94" s="98"/>
      <c r="DK94" s="98"/>
      <c r="DL94" s="98"/>
      <c r="DM94" s="98"/>
      <c r="DN94" s="98"/>
      <c r="DO94" s="98"/>
      <c r="DP94" s="98"/>
      <c r="DQ94" s="98"/>
      <c r="DR94" s="98"/>
      <c r="DS94" s="98"/>
      <c r="DT94" s="98"/>
      <c r="DU94" s="98"/>
      <c r="DV94" s="98"/>
      <c r="DW94" s="98"/>
      <c r="DX94" s="98"/>
      <c r="DY94" s="98"/>
      <c r="DZ94" s="98"/>
      <c r="EA94" s="98"/>
      <c r="EB94" s="98"/>
      <c r="EC94" s="98"/>
      <c r="ED94" s="98"/>
      <c r="EE94" s="98"/>
      <c r="EF94" s="98"/>
      <c r="EG94" s="98"/>
      <c r="EH94" s="98"/>
      <c r="EI94" s="98"/>
      <c r="EJ94" s="98"/>
      <c r="EK94" s="98"/>
      <c r="EL94" s="98"/>
      <c r="EM94" s="98"/>
      <c r="EN94" s="98"/>
      <c r="EO94" s="98"/>
      <c r="EP94" s="98"/>
      <c r="EQ94" s="98"/>
      <c r="ER94" s="98"/>
      <c r="ES94" s="98"/>
      <c r="ET94" s="98"/>
      <c r="EU94" s="98"/>
      <c r="EV94" s="98"/>
      <c r="EW94" s="98"/>
      <c r="EX94" s="98"/>
      <c r="EY94" s="98"/>
      <c r="EZ94" s="98"/>
      <c r="FA94" s="98"/>
      <c r="FB94" s="98"/>
      <c r="FC94" s="98"/>
      <c r="FD94" s="98"/>
      <c r="FE94" s="98"/>
      <c r="FF94" s="98"/>
      <c r="FG94" s="98"/>
      <c r="FH94" s="98"/>
      <c r="FI94" s="98"/>
      <c r="FJ94" s="98"/>
      <c r="FK94" s="98"/>
      <c r="FL94" s="98"/>
      <c r="FM94" s="98"/>
      <c r="FN94" s="98"/>
      <c r="FO94" s="98"/>
      <c r="FP94" s="98"/>
      <c r="FQ94" s="98"/>
      <c r="FR94" s="98"/>
      <c r="FS94" s="98"/>
      <c r="FT94" s="98"/>
      <c r="FU94" s="98"/>
      <c r="FV94" s="98"/>
      <c r="FW94" s="98"/>
      <c r="FX94" s="98"/>
      <c r="FY94" s="98"/>
      <c r="FZ94" s="98"/>
      <c r="GA94" s="98"/>
      <c r="GB94" s="98"/>
      <c r="GC94" s="98"/>
      <c r="GD94" s="98"/>
      <c r="GE94" s="98"/>
      <c r="GF94" s="98"/>
      <c r="GG94" s="98"/>
      <c r="GH94" s="98"/>
      <c r="GI94" s="98"/>
      <c r="GJ94" s="98"/>
      <c r="GK94" s="98"/>
      <c r="GL94" s="98"/>
      <c r="GM94" s="98"/>
      <c r="GN94" s="98"/>
      <c r="GO94" s="98"/>
      <c r="GP94" s="98"/>
      <c r="GQ94" s="98"/>
      <c r="GR94" s="98"/>
      <c r="GS94" s="98"/>
      <c r="GT94" s="98"/>
      <c r="GU94" s="98"/>
      <c r="GV94" s="98"/>
      <c r="GW94" s="98"/>
      <c r="GX94" s="98"/>
      <c r="GY94" s="98"/>
      <c r="GZ94" s="98"/>
      <c r="HA94" s="98"/>
      <c r="HB94" s="98"/>
      <c r="HC94" s="98"/>
      <c r="HD94" s="98"/>
      <c r="HE94" s="98"/>
      <c r="HF94" s="98"/>
      <c r="HG94" s="98"/>
      <c r="HH94" s="98"/>
      <c r="HI94" s="98"/>
      <c r="HJ94" s="98"/>
      <c r="HK94" s="98"/>
      <c r="HL94" s="98"/>
      <c r="HM94" s="98"/>
      <c r="HN94" s="98"/>
      <c r="HO94" s="98"/>
      <c r="HP94" s="98"/>
      <c r="HQ94" s="98"/>
      <c r="HR94" s="98"/>
      <c r="HS94" s="98"/>
      <c r="HT94" s="98"/>
      <c r="HU94" s="98"/>
      <c r="HV94" s="98"/>
      <c r="HW94" s="98"/>
      <c r="HX94" s="98"/>
      <c r="HY94" s="98"/>
      <c r="HZ94" s="98"/>
      <c r="IA94" s="98"/>
      <c r="IB94" s="98"/>
      <c r="IC94" s="98"/>
      <c r="ID94" s="98"/>
      <c r="IE94" s="98"/>
      <c r="IF94" s="98"/>
      <c r="IG94" s="98"/>
      <c r="IH94" s="98"/>
      <c r="II94" s="98"/>
      <c r="IJ94" s="98"/>
      <c r="IK94" s="98"/>
      <c r="IL94" s="98"/>
      <c r="IM94" s="98"/>
      <c r="IN94" s="98"/>
      <c r="IO94" s="98"/>
      <c r="IP94" s="98"/>
      <c r="IQ94" s="98"/>
      <c r="IR94" s="98"/>
      <c r="IS94" s="98"/>
      <c r="IT94" s="98"/>
      <c r="IU94" s="98"/>
      <c r="IV94" s="98"/>
    </row>
    <row r="96" customFormat="false" ht="15.75" hidden="false" customHeight="false" outlineLevel="0" collapsed="false">
      <c r="A96" s="91" t="s">
        <v>48</v>
      </c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78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/>
      <c r="DL96" s="78"/>
      <c r="DM96" s="78"/>
      <c r="DN96" s="78"/>
      <c r="DO96" s="78"/>
      <c r="DP96" s="78"/>
      <c r="DQ96" s="78"/>
      <c r="DR96" s="78"/>
      <c r="DS96" s="78"/>
      <c r="DT96" s="78"/>
      <c r="DU96" s="78"/>
      <c r="DV96" s="78"/>
      <c r="DW96" s="78"/>
      <c r="DX96" s="78"/>
      <c r="DY96" s="78"/>
      <c r="DZ96" s="78"/>
      <c r="EA96" s="78"/>
      <c r="EB96" s="78"/>
      <c r="EC96" s="78"/>
      <c r="ED96" s="78"/>
      <c r="EE96" s="78"/>
      <c r="EF96" s="78"/>
      <c r="EG96" s="78"/>
      <c r="EH96" s="78"/>
      <c r="EI96" s="78"/>
      <c r="EJ96" s="78"/>
      <c r="EK96" s="78"/>
      <c r="EL96" s="78"/>
      <c r="EM96" s="78"/>
      <c r="EN96" s="78"/>
      <c r="EO96" s="78"/>
      <c r="EP96" s="78"/>
      <c r="EQ96" s="78"/>
      <c r="ER96" s="78"/>
      <c r="ES96" s="78"/>
      <c r="ET96" s="78"/>
      <c r="EU96" s="78"/>
      <c r="EV96" s="78"/>
      <c r="EW96" s="78"/>
      <c r="EX96" s="78"/>
      <c r="EY96" s="78"/>
      <c r="EZ96" s="78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  <c r="FL96" s="78"/>
      <c r="FM96" s="78"/>
      <c r="FN96" s="78"/>
      <c r="FO96" s="78"/>
      <c r="FP96" s="78"/>
      <c r="FQ96" s="78"/>
      <c r="FR96" s="78"/>
      <c r="FS96" s="78"/>
      <c r="FT96" s="78"/>
      <c r="FU96" s="78"/>
      <c r="FV96" s="78"/>
      <c r="FW96" s="78"/>
      <c r="FX96" s="78"/>
      <c r="FY96" s="78"/>
      <c r="FZ96" s="78"/>
      <c r="GA96" s="78"/>
      <c r="GB96" s="78"/>
      <c r="GC96" s="78"/>
      <c r="GD96" s="78"/>
      <c r="GE96" s="78"/>
      <c r="GF96" s="78"/>
      <c r="GG96" s="78"/>
      <c r="GH96" s="78"/>
      <c r="GI96" s="78"/>
      <c r="GJ96" s="78"/>
      <c r="GK96" s="78"/>
      <c r="GL96" s="78"/>
      <c r="GM96" s="78"/>
      <c r="GN96" s="78"/>
      <c r="GO96" s="78"/>
      <c r="GP96" s="78"/>
      <c r="GQ96" s="78"/>
      <c r="GR96" s="78"/>
      <c r="GS96" s="78"/>
      <c r="GT96" s="78"/>
      <c r="GU96" s="78"/>
      <c r="GV96" s="78"/>
      <c r="GW96" s="78"/>
      <c r="GX96" s="78"/>
      <c r="GY96" s="78"/>
      <c r="GZ96" s="78"/>
      <c r="HA96" s="78"/>
      <c r="HB96" s="78"/>
      <c r="HC96" s="78"/>
      <c r="HD96" s="78"/>
      <c r="HE96" s="78"/>
      <c r="HF96" s="78"/>
      <c r="HG96" s="78"/>
      <c r="HH96" s="78"/>
      <c r="HI96" s="78"/>
      <c r="HJ96" s="78"/>
      <c r="HK96" s="78"/>
      <c r="HL96" s="78"/>
      <c r="HM96" s="78"/>
      <c r="HN96" s="78"/>
      <c r="HO96" s="78"/>
      <c r="HP96" s="78"/>
      <c r="HQ96" s="78"/>
      <c r="HR96" s="78"/>
      <c r="HS96" s="78"/>
      <c r="HT96" s="78"/>
      <c r="HU96" s="78"/>
      <c r="HV96" s="78"/>
      <c r="HW96" s="78"/>
      <c r="HX96" s="78"/>
      <c r="HY96" s="78"/>
      <c r="HZ96" s="78"/>
      <c r="IA96" s="78"/>
      <c r="IB96" s="78"/>
      <c r="IC96" s="78"/>
      <c r="ID96" s="78"/>
      <c r="IE96" s="78"/>
      <c r="IF96" s="78"/>
      <c r="IG96" s="78"/>
      <c r="IH96" s="78"/>
      <c r="II96" s="78"/>
      <c r="IJ96" s="78"/>
      <c r="IK96" s="78"/>
      <c r="IL96" s="78"/>
      <c r="IM96" s="78"/>
      <c r="IN96" s="78"/>
      <c r="IO96" s="78"/>
      <c r="IP96" s="78"/>
      <c r="IQ96" s="78"/>
      <c r="IR96" s="78"/>
      <c r="IS96" s="78"/>
      <c r="IT96" s="78"/>
      <c r="IU96" s="78"/>
      <c r="IV96" s="78"/>
    </row>
    <row r="97" customFormat="false" ht="15.75" hidden="false" customHeight="false" outlineLevel="0" collapsed="false">
      <c r="A97" s="77" t="s">
        <v>44</v>
      </c>
      <c r="B97" s="92" t="n">
        <f aca="false">B88</f>
        <v>36724</v>
      </c>
      <c r="C97" s="92" t="n">
        <v>36717</v>
      </c>
      <c r="D97" s="92" t="n">
        <v>36710</v>
      </c>
      <c r="E97" s="92" t="n">
        <v>36703</v>
      </c>
      <c r="F97" s="92" t="n">
        <v>36696</v>
      </c>
      <c r="G97" s="92" t="n">
        <v>36689</v>
      </c>
      <c r="H97" s="92" t="n">
        <v>36682</v>
      </c>
      <c r="I97" s="92" t="n">
        <v>36675</v>
      </c>
      <c r="J97" s="92" t="n">
        <v>36668</v>
      </c>
      <c r="K97" s="92" t="n">
        <v>36661</v>
      </c>
      <c r="L97" s="92" t="n">
        <v>36654</v>
      </c>
      <c r="M97" s="92" t="n">
        <v>36647</v>
      </c>
      <c r="N97" s="92" t="n">
        <v>36640</v>
      </c>
      <c r="O97" s="92" t="n">
        <v>36633</v>
      </c>
      <c r="P97" s="92"/>
      <c r="Q97" s="92"/>
      <c r="R97" s="92"/>
      <c r="S97" s="92"/>
      <c r="T97" s="92"/>
      <c r="U97" s="93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3"/>
      <c r="BI97" s="93"/>
      <c r="BJ97" s="93"/>
      <c r="BK97" s="93"/>
      <c r="BL97" s="93"/>
      <c r="BM97" s="93"/>
      <c r="BN97" s="93"/>
      <c r="BO97" s="93"/>
      <c r="BP97" s="93"/>
      <c r="BQ97" s="93"/>
      <c r="BR97" s="93"/>
      <c r="BS97" s="93"/>
      <c r="BT97" s="93"/>
      <c r="BU97" s="93"/>
      <c r="BV97" s="93"/>
      <c r="BW97" s="93"/>
      <c r="BX97" s="93"/>
      <c r="BY97" s="93"/>
      <c r="BZ97" s="93"/>
      <c r="CA97" s="93"/>
      <c r="CB97" s="93"/>
      <c r="CC97" s="93"/>
      <c r="CD97" s="93"/>
      <c r="CE97" s="93"/>
      <c r="CF97" s="93"/>
      <c r="CG97" s="93"/>
      <c r="CH97" s="93"/>
      <c r="CI97" s="93"/>
      <c r="CJ97" s="93"/>
      <c r="CK97" s="93"/>
      <c r="CL97" s="93"/>
      <c r="CM97" s="93"/>
      <c r="CN97" s="93"/>
      <c r="CO97" s="93"/>
      <c r="CP97" s="93"/>
      <c r="CQ97" s="93"/>
      <c r="CR97" s="93"/>
      <c r="CS97" s="93"/>
      <c r="CT97" s="93"/>
      <c r="CU97" s="93"/>
      <c r="CV97" s="93"/>
      <c r="CW97" s="93"/>
      <c r="CX97" s="93"/>
      <c r="CY97" s="93"/>
      <c r="CZ97" s="93"/>
      <c r="DA97" s="93"/>
      <c r="DB97" s="93"/>
      <c r="DC97" s="93"/>
      <c r="DD97" s="93"/>
      <c r="DE97" s="93"/>
      <c r="DF97" s="93"/>
      <c r="DG97" s="93"/>
      <c r="DH97" s="93"/>
      <c r="DI97" s="93"/>
      <c r="DJ97" s="93"/>
      <c r="DK97" s="93"/>
      <c r="DL97" s="93"/>
      <c r="DM97" s="93"/>
      <c r="DN97" s="93"/>
      <c r="DO97" s="93"/>
      <c r="DP97" s="93"/>
      <c r="DQ97" s="93"/>
      <c r="DR97" s="93"/>
      <c r="DS97" s="93"/>
      <c r="DT97" s="93"/>
      <c r="DU97" s="93"/>
      <c r="DV97" s="93"/>
      <c r="DW97" s="93"/>
      <c r="DX97" s="93"/>
      <c r="DY97" s="93"/>
      <c r="DZ97" s="93"/>
      <c r="EA97" s="93"/>
      <c r="EB97" s="93"/>
      <c r="EC97" s="93"/>
      <c r="ED97" s="93"/>
      <c r="EE97" s="93"/>
      <c r="EF97" s="93"/>
      <c r="EG97" s="93"/>
      <c r="EH97" s="93"/>
      <c r="EI97" s="93"/>
      <c r="EJ97" s="93"/>
      <c r="EK97" s="93"/>
      <c r="EL97" s="93"/>
      <c r="EM97" s="93"/>
      <c r="EN97" s="93"/>
      <c r="EO97" s="93"/>
      <c r="EP97" s="93"/>
      <c r="EQ97" s="93"/>
      <c r="ER97" s="93"/>
      <c r="ES97" s="93"/>
      <c r="ET97" s="93"/>
      <c r="EU97" s="93"/>
      <c r="EV97" s="93"/>
      <c r="EW97" s="93"/>
      <c r="EX97" s="93"/>
      <c r="EY97" s="93"/>
      <c r="EZ97" s="93"/>
      <c r="FA97" s="93"/>
      <c r="FB97" s="93"/>
      <c r="FC97" s="93"/>
      <c r="FD97" s="93"/>
      <c r="FE97" s="93"/>
      <c r="FF97" s="93"/>
      <c r="FG97" s="93"/>
      <c r="FH97" s="93"/>
      <c r="FI97" s="93"/>
      <c r="FJ97" s="93"/>
      <c r="FK97" s="93"/>
      <c r="FL97" s="93"/>
      <c r="FM97" s="93"/>
      <c r="FN97" s="93"/>
      <c r="FO97" s="93"/>
      <c r="FP97" s="93"/>
      <c r="FQ97" s="93"/>
      <c r="FR97" s="93"/>
      <c r="FS97" s="93"/>
      <c r="FT97" s="93"/>
      <c r="FU97" s="93"/>
      <c r="FV97" s="93"/>
      <c r="FW97" s="93"/>
      <c r="FX97" s="93"/>
      <c r="FY97" s="93"/>
      <c r="FZ97" s="93"/>
      <c r="GA97" s="93"/>
      <c r="GB97" s="93"/>
      <c r="GC97" s="93"/>
      <c r="GD97" s="93"/>
      <c r="GE97" s="93"/>
      <c r="GF97" s="93"/>
      <c r="GG97" s="93"/>
      <c r="GH97" s="93"/>
      <c r="GI97" s="93"/>
      <c r="GJ97" s="93"/>
      <c r="GK97" s="93"/>
      <c r="GL97" s="93"/>
      <c r="GM97" s="93"/>
      <c r="GN97" s="93"/>
      <c r="GO97" s="93"/>
      <c r="GP97" s="93"/>
      <c r="GQ97" s="93"/>
      <c r="GR97" s="93"/>
      <c r="GS97" s="93"/>
      <c r="GT97" s="93"/>
      <c r="GU97" s="93"/>
      <c r="GV97" s="93"/>
      <c r="GW97" s="93"/>
      <c r="GX97" s="93"/>
      <c r="GY97" s="93"/>
      <c r="GZ97" s="93"/>
      <c r="HA97" s="93"/>
      <c r="HB97" s="93"/>
      <c r="HC97" s="93"/>
      <c r="HD97" s="93"/>
      <c r="HE97" s="93"/>
      <c r="HF97" s="93"/>
      <c r="HG97" s="93"/>
      <c r="HH97" s="93"/>
      <c r="HI97" s="93"/>
      <c r="HJ97" s="93"/>
      <c r="HK97" s="93"/>
      <c r="HL97" s="93"/>
      <c r="HM97" s="93"/>
      <c r="HN97" s="93"/>
      <c r="HO97" s="93"/>
      <c r="HP97" s="93"/>
      <c r="HQ97" s="93"/>
      <c r="HR97" s="93"/>
      <c r="HS97" s="93"/>
      <c r="HT97" s="93"/>
      <c r="HU97" s="93"/>
      <c r="HV97" s="93"/>
      <c r="HW97" s="93"/>
      <c r="HX97" s="93"/>
      <c r="HY97" s="93"/>
      <c r="HZ97" s="93"/>
      <c r="IA97" s="93"/>
      <c r="IB97" s="93"/>
      <c r="IC97" s="93"/>
      <c r="ID97" s="93"/>
      <c r="IE97" s="93"/>
      <c r="IF97" s="93"/>
      <c r="IG97" s="93"/>
      <c r="IH97" s="93"/>
      <c r="II97" s="93"/>
      <c r="IJ97" s="93"/>
      <c r="IK97" s="93"/>
      <c r="IL97" s="93"/>
      <c r="IM97" s="93"/>
      <c r="IN97" s="93"/>
      <c r="IO97" s="93"/>
      <c r="IP97" s="93"/>
      <c r="IQ97" s="93"/>
      <c r="IR97" s="93"/>
      <c r="IS97" s="93"/>
      <c r="IT97" s="93"/>
      <c r="IU97" s="93"/>
      <c r="IV97" s="93"/>
    </row>
    <row r="98" customFormat="false" ht="15.75" hidden="false" customHeight="false" outlineLevel="0" collapsed="false">
      <c r="A98" s="77" t="s">
        <v>16</v>
      </c>
      <c r="B98" s="97" t="n">
        <f aca="false">Q12</f>
        <v>951747.175292706</v>
      </c>
      <c r="C98" s="97" t="n">
        <v>983037.390706224</v>
      </c>
      <c r="D98" s="97" t="n">
        <v>1066635.87555928</v>
      </c>
      <c r="E98" s="97" t="n">
        <v>1067705.38408105</v>
      </c>
      <c r="F98" s="97" t="n">
        <v>1111808.00483483</v>
      </c>
      <c r="G98" s="97" t="n">
        <v>1157781.46925941</v>
      </c>
      <c r="H98" s="97" t="n">
        <v>1211673.92990932</v>
      </c>
      <c r="I98" s="97" t="n">
        <v>1202132.49191648</v>
      </c>
      <c r="J98" s="97" t="n">
        <v>1138570.19864613</v>
      </c>
      <c r="K98" s="97" t="n">
        <v>1083817.63280571</v>
      </c>
      <c r="L98" s="97" t="n">
        <v>1051322.0978459</v>
      </c>
      <c r="M98" s="97" t="n">
        <v>1033830.20137177</v>
      </c>
      <c r="N98" s="97" t="n">
        <v>1044028.81369882</v>
      </c>
      <c r="O98" s="97" t="n">
        <v>1035157.04772135</v>
      </c>
      <c r="P98" s="97"/>
      <c r="Q98" s="97"/>
      <c r="R98" s="97"/>
      <c r="S98" s="97"/>
      <c r="T98" s="97"/>
      <c r="U98" s="98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8"/>
      <c r="BI98" s="98"/>
      <c r="BJ98" s="98"/>
      <c r="BK98" s="98"/>
      <c r="BL98" s="98"/>
      <c r="BM98" s="98"/>
      <c r="BN98" s="98"/>
      <c r="BO98" s="98"/>
      <c r="BP98" s="98"/>
      <c r="BQ98" s="98"/>
      <c r="BR98" s="98"/>
      <c r="BS98" s="98"/>
      <c r="BT98" s="98"/>
      <c r="BU98" s="98"/>
      <c r="BV98" s="98"/>
      <c r="BW98" s="98"/>
      <c r="BX98" s="98"/>
      <c r="BY98" s="98"/>
      <c r="BZ98" s="98"/>
      <c r="CA98" s="98"/>
      <c r="CB98" s="98"/>
      <c r="CC98" s="98"/>
      <c r="CD98" s="98"/>
      <c r="CE98" s="98"/>
      <c r="CF98" s="98"/>
      <c r="CG98" s="98"/>
      <c r="CH98" s="98"/>
      <c r="CI98" s="98"/>
      <c r="CJ98" s="98"/>
      <c r="CK98" s="98"/>
      <c r="CL98" s="98"/>
      <c r="CM98" s="98"/>
      <c r="CN98" s="98"/>
      <c r="CO98" s="98"/>
      <c r="CP98" s="98"/>
      <c r="CQ98" s="98"/>
      <c r="CR98" s="98"/>
      <c r="CS98" s="98"/>
      <c r="CT98" s="98"/>
      <c r="CU98" s="98"/>
      <c r="CV98" s="98"/>
      <c r="CW98" s="98"/>
      <c r="CX98" s="98"/>
      <c r="CY98" s="98"/>
      <c r="CZ98" s="98"/>
      <c r="DA98" s="98"/>
      <c r="DB98" s="98"/>
      <c r="DC98" s="98"/>
      <c r="DD98" s="98"/>
      <c r="DE98" s="98"/>
      <c r="DF98" s="98"/>
      <c r="DG98" s="98"/>
      <c r="DH98" s="98"/>
      <c r="DI98" s="98"/>
      <c r="DJ98" s="98"/>
      <c r="DK98" s="98"/>
      <c r="DL98" s="98"/>
      <c r="DM98" s="98"/>
      <c r="DN98" s="98"/>
      <c r="DO98" s="98"/>
      <c r="DP98" s="98"/>
      <c r="DQ98" s="98"/>
      <c r="DR98" s="98"/>
      <c r="DS98" s="98"/>
      <c r="DT98" s="98"/>
      <c r="DU98" s="98"/>
      <c r="DV98" s="98"/>
      <c r="DW98" s="98"/>
      <c r="DX98" s="98"/>
      <c r="DY98" s="98"/>
      <c r="DZ98" s="98"/>
      <c r="EA98" s="98"/>
      <c r="EB98" s="98"/>
      <c r="EC98" s="98"/>
      <c r="ED98" s="98"/>
      <c r="EE98" s="98"/>
      <c r="EF98" s="98"/>
      <c r="EG98" s="98"/>
      <c r="EH98" s="98"/>
      <c r="EI98" s="98"/>
      <c r="EJ98" s="98"/>
      <c r="EK98" s="98"/>
      <c r="EL98" s="98"/>
      <c r="EM98" s="98"/>
      <c r="EN98" s="98"/>
      <c r="EO98" s="98"/>
      <c r="EP98" s="98"/>
      <c r="EQ98" s="98"/>
      <c r="ER98" s="98"/>
      <c r="ES98" s="98"/>
      <c r="ET98" s="98"/>
      <c r="EU98" s="98"/>
      <c r="EV98" s="98"/>
      <c r="EW98" s="98"/>
      <c r="EX98" s="98"/>
      <c r="EY98" s="98"/>
      <c r="EZ98" s="98"/>
      <c r="FA98" s="98"/>
      <c r="FB98" s="98"/>
      <c r="FC98" s="98"/>
      <c r="FD98" s="98"/>
      <c r="FE98" s="98"/>
      <c r="FF98" s="98"/>
      <c r="FG98" s="98"/>
      <c r="FH98" s="98"/>
      <c r="FI98" s="98"/>
      <c r="FJ98" s="98"/>
      <c r="FK98" s="98"/>
      <c r="FL98" s="98"/>
      <c r="FM98" s="98"/>
      <c r="FN98" s="98"/>
      <c r="FO98" s="98"/>
      <c r="FP98" s="98"/>
      <c r="FQ98" s="98"/>
      <c r="FR98" s="98"/>
      <c r="FS98" s="98"/>
      <c r="FT98" s="98"/>
      <c r="FU98" s="98"/>
      <c r="FV98" s="98"/>
      <c r="FW98" s="98"/>
      <c r="FX98" s="98"/>
      <c r="FY98" s="98"/>
      <c r="FZ98" s="98"/>
      <c r="GA98" s="98"/>
      <c r="GB98" s="98"/>
      <c r="GC98" s="98"/>
      <c r="GD98" s="98"/>
      <c r="GE98" s="98"/>
      <c r="GF98" s="98"/>
      <c r="GG98" s="98"/>
      <c r="GH98" s="98"/>
      <c r="GI98" s="98"/>
      <c r="GJ98" s="98"/>
      <c r="GK98" s="98"/>
      <c r="GL98" s="98"/>
      <c r="GM98" s="98"/>
      <c r="GN98" s="98"/>
      <c r="GO98" s="98"/>
      <c r="GP98" s="98"/>
      <c r="GQ98" s="98"/>
      <c r="GR98" s="98"/>
      <c r="GS98" s="98"/>
      <c r="GT98" s="98"/>
      <c r="GU98" s="98"/>
      <c r="GV98" s="98"/>
      <c r="GW98" s="98"/>
      <c r="GX98" s="98"/>
      <c r="GY98" s="98"/>
      <c r="GZ98" s="98"/>
      <c r="HA98" s="98"/>
      <c r="HB98" s="98"/>
      <c r="HC98" s="98"/>
      <c r="HD98" s="98"/>
      <c r="HE98" s="98"/>
      <c r="HF98" s="98"/>
      <c r="HG98" s="98"/>
      <c r="HH98" s="98"/>
      <c r="HI98" s="98"/>
      <c r="HJ98" s="98"/>
      <c r="HK98" s="98"/>
      <c r="HL98" s="98"/>
      <c r="HM98" s="98"/>
      <c r="HN98" s="98"/>
      <c r="HO98" s="98"/>
      <c r="HP98" s="98"/>
      <c r="HQ98" s="98"/>
      <c r="HR98" s="98"/>
      <c r="HS98" s="98"/>
      <c r="HT98" s="98"/>
      <c r="HU98" s="98"/>
      <c r="HV98" s="98"/>
      <c r="HW98" s="98"/>
      <c r="HX98" s="98"/>
      <c r="HY98" s="98"/>
      <c r="HZ98" s="98"/>
      <c r="IA98" s="98"/>
      <c r="IB98" s="98"/>
      <c r="IC98" s="98"/>
      <c r="ID98" s="98"/>
      <c r="IE98" s="98"/>
      <c r="IF98" s="98"/>
      <c r="IG98" s="98"/>
      <c r="IH98" s="98"/>
      <c r="II98" s="98"/>
      <c r="IJ98" s="98"/>
      <c r="IK98" s="98"/>
      <c r="IL98" s="98"/>
      <c r="IM98" s="98"/>
      <c r="IN98" s="98"/>
      <c r="IO98" s="98"/>
      <c r="IP98" s="98"/>
      <c r="IQ98" s="98"/>
      <c r="IR98" s="98"/>
      <c r="IS98" s="98"/>
      <c r="IT98" s="98"/>
      <c r="IU98" s="98"/>
      <c r="IV98" s="98"/>
    </row>
    <row r="99" customFormat="false" ht="12.75" hidden="false" customHeight="false" outlineLevel="0" collapsed="false">
      <c r="B99" s="99"/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100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100"/>
      <c r="BI99" s="100"/>
      <c r="BJ99" s="100"/>
      <c r="BK99" s="100"/>
      <c r="BL99" s="100"/>
      <c r="BM99" s="100"/>
      <c r="BN99" s="100"/>
      <c r="BO99" s="100"/>
      <c r="BP99" s="100"/>
      <c r="BQ99" s="100"/>
      <c r="BR99" s="100"/>
      <c r="BS99" s="100"/>
      <c r="BT99" s="100"/>
      <c r="BU99" s="100"/>
      <c r="BV99" s="100"/>
      <c r="BW99" s="100"/>
      <c r="BX99" s="100"/>
      <c r="BY99" s="100"/>
      <c r="BZ99" s="100"/>
      <c r="CA99" s="100"/>
      <c r="CB99" s="100"/>
      <c r="CC99" s="100"/>
      <c r="CD99" s="100"/>
      <c r="CE99" s="100"/>
      <c r="CF99" s="100"/>
      <c r="CG99" s="100"/>
      <c r="CH99" s="100"/>
      <c r="CI99" s="100"/>
      <c r="CJ99" s="100"/>
      <c r="CK99" s="100"/>
      <c r="CL99" s="100"/>
      <c r="CM99" s="100"/>
      <c r="CN99" s="100"/>
      <c r="CO99" s="100"/>
      <c r="CP99" s="100"/>
      <c r="CQ99" s="100"/>
      <c r="CR99" s="100"/>
      <c r="CS99" s="100"/>
      <c r="CT99" s="100"/>
      <c r="CU99" s="100"/>
      <c r="CV99" s="100"/>
      <c r="CW99" s="100"/>
      <c r="CX99" s="100"/>
      <c r="CY99" s="100"/>
      <c r="CZ99" s="100"/>
      <c r="DA99" s="100"/>
      <c r="DB99" s="100"/>
      <c r="DC99" s="100"/>
      <c r="DD99" s="100"/>
      <c r="DE99" s="100"/>
      <c r="DF99" s="100"/>
      <c r="DG99" s="100"/>
      <c r="DH99" s="100"/>
      <c r="DI99" s="100"/>
      <c r="DJ99" s="100"/>
      <c r="DK99" s="100"/>
      <c r="DL99" s="100"/>
      <c r="DM99" s="100"/>
      <c r="DN99" s="100"/>
      <c r="DO99" s="100"/>
      <c r="DP99" s="100"/>
      <c r="DQ99" s="100"/>
      <c r="DR99" s="100"/>
      <c r="DS99" s="100"/>
      <c r="DT99" s="100"/>
      <c r="DU99" s="100"/>
      <c r="DV99" s="100"/>
      <c r="DW99" s="100"/>
      <c r="DX99" s="100"/>
      <c r="DY99" s="100"/>
      <c r="DZ99" s="100"/>
      <c r="EA99" s="100"/>
      <c r="EB99" s="100"/>
      <c r="EC99" s="100"/>
      <c r="ED99" s="100"/>
      <c r="EE99" s="100"/>
      <c r="EF99" s="100"/>
      <c r="EG99" s="100"/>
      <c r="EH99" s="100"/>
      <c r="EI99" s="100"/>
      <c r="EJ99" s="100"/>
      <c r="EK99" s="100"/>
      <c r="EL99" s="100"/>
      <c r="EM99" s="100"/>
      <c r="EN99" s="100"/>
      <c r="EO99" s="100"/>
      <c r="EP99" s="100"/>
      <c r="EQ99" s="100"/>
      <c r="ER99" s="100"/>
      <c r="ES99" s="100"/>
      <c r="ET99" s="100"/>
      <c r="EU99" s="100"/>
      <c r="EV99" s="100"/>
      <c r="EW99" s="100"/>
      <c r="EX99" s="100"/>
      <c r="EY99" s="100"/>
      <c r="EZ99" s="100"/>
      <c r="FA99" s="100"/>
      <c r="FB99" s="100"/>
      <c r="FC99" s="100"/>
      <c r="FD99" s="100"/>
      <c r="FE99" s="100"/>
      <c r="FF99" s="100"/>
      <c r="FG99" s="100"/>
      <c r="FH99" s="100"/>
      <c r="FI99" s="100"/>
      <c r="FJ99" s="100"/>
      <c r="FK99" s="100"/>
      <c r="FL99" s="100"/>
      <c r="FM99" s="100"/>
      <c r="FN99" s="100"/>
      <c r="FO99" s="100"/>
      <c r="FP99" s="100"/>
      <c r="FQ99" s="100"/>
      <c r="FR99" s="100"/>
      <c r="FS99" s="100"/>
      <c r="FT99" s="100"/>
      <c r="FU99" s="100"/>
      <c r="FV99" s="100"/>
      <c r="FW99" s="100"/>
      <c r="FX99" s="100"/>
      <c r="FY99" s="100"/>
      <c r="FZ99" s="100"/>
      <c r="GA99" s="100"/>
      <c r="GB99" s="100"/>
      <c r="GC99" s="100"/>
      <c r="GD99" s="100"/>
      <c r="GE99" s="100"/>
      <c r="GF99" s="100"/>
      <c r="GG99" s="100"/>
      <c r="GH99" s="100"/>
      <c r="GI99" s="100"/>
      <c r="GJ99" s="100"/>
      <c r="GK99" s="100"/>
      <c r="GL99" s="100"/>
      <c r="GM99" s="100"/>
      <c r="GN99" s="100"/>
      <c r="GO99" s="100"/>
      <c r="GP99" s="100"/>
      <c r="GQ99" s="100"/>
      <c r="GR99" s="100"/>
      <c r="GS99" s="100"/>
      <c r="GT99" s="100"/>
      <c r="GU99" s="100"/>
      <c r="GV99" s="100"/>
      <c r="GW99" s="100"/>
      <c r="GX99" s="100"/>
      <c r="GY99" s="100"/>
      <c r="GZ99" s="100"/>
      <c r="HA99" s="100"/>
      <c r="HB99" s="100"/>
      <c r="HC99" s="100"/>
      <c r="HD99" s="100"/>
      <c r="HE99" s="100"/>
      <c r="HF99" s="100"/>
      <c r="HG99" s="100"/>
      <c r="HH99" s="100"/>
      <c r="HI99" s="100"/>
      <c r="HJ99" s="100"/>
      <c r="HK99" s="100"/>
      <c r="HL99" s="100"/>
      <c r="HM99" s="100"/>
      <c r="HN99" s="100"/>
      <c r="HO99" s="100"/>
      <c r="HP99" s="100"/>
      <c r="HQ99" s="100"/>
      <c r="HR99" s="100"/>
      <c r="HS99" s="100"/>
      <c r="HT99" s="100"/>
      <c r="HU99" s="100"/>
      <c r="HV99" s="100"/>
      <c r="HW99" s="100"/>
      <c r="HX99" s="100"/>
      <c r="HY99" s="100"/>
      <c r="HZ99" s="100"/>
      <c r="IA99" s="100"/>
      <c r="IB99" s="100"/>
      <c r="IC99" s="100"/>
      <c r="ID99" s="100"/>
      <c r="IE99" s="100"/>
      <c r="IF99" s="100"/>
      <c r="IG99" s="100"/>
      <c r="IH99" s="100"/>
      <c r="II99" s="100"/>
      <c r="IJ99" s="100"/>
      <c r="IK99" s="100"/>
      <c r="IL99" s="100"/>
      <c r="IM99" s="100"/>
      <c r="IN99" s="100"/>
      <c r="IO99" s="100"/>
      <c r="IP99" s="100"/>
      <c r="IQ99" s="100"/>
      <c r="IR99" s="100"/>
      <c r="IS99" s="100"/>
      <c r="IT99" s="100"/>
      <c r="IU99" s="100"/>
      <c r="IV99" s="100"/>
    </row>
    <row r="100" customFormat="false" ht="15.75" hidden="false" customHeight="false" outlineLevel="0" collapsed="false">
      <c r="A100" s="91" t="s">
        <v>49</v>
      </c>
      <c r="B100" s="101" t="n">
        <v>2000</v>
      </c>
      <c r="C100" s="101" t="n">
        <v>2001</v>
      </c>
      <c r="D100" s="101" t="n">
        <v>2002</v>
      </c>
      <c r="E100" s="101"/>
      <c r="F100" s="101"/>
      <c r="G100" s="101"/>
      <c r="H100" s="101"/>
      <c r="I100" s="101"/>
      <c r="J100" s="101"/>
      <c r="K100" s="101"/>
      <c r="L100" s="101"/>
      <c r="M100" s="101"/>
      <c r="N100" s="101"/>
      <c r="O100" s="101"/>
      <c r="P100" s="101"/>
      <c r="Q100" s="101"/>
      <c r="R100" s="101"/>
      <c r="S100" s="101"/>
      <c r="T100" s="101"/>
      <c r="U100" s="102"/>
      <c r="V100" s="101"/>
      <c r="W100" s="101"/>
      <c r="X100" s="101"/>
      <c r="Y100" s="101"/>
      <c r="Z100" s="101"/>
      <c r="AA100" s="101"/>
      <c r="AB100" s="101"/>
      <c r="AC100" s="101"/>
      <c r="AD100" s="101"/>
      <c r="AE100" s="101"/>
      <c r="AF100" s="101"/>
      <c r="AG100" s="101"/>
      <c r="AH100" s="101"/>
      <c r="AI100" s="101"/>
      <c r="AJ100" s="101"/>
      <c r="AK100" s="101"/>
      <c r="AL100" s="101"/>
      <c r="AM100" s="101"/>
      <c r="AN100" s="101"/>
      <c r="AO100" s="101"/>
      <c r="AP100" s="101"/>
      <c r="AQ100" s="101"/>
      <c r="AR100" s="101"/>
      <c r="AS100" s="101"/>
      <c r="AT100" s="101"/>
      <c r="AU100" s="101"/>
      <c r="AV100" s="101"/>
      <c r="AW100" s="101"/>
      <c r="AX100" s="101"/>
      <c r="AY100" s="101"/>
      <c r="AZ100" s="101"/>
      <c r="BA100" s="101"/>
      <c r="BB100" s="101"/>
      <c r="BC100" s="101"/>
      <c r="BD100" s="101"/>
      <c r="BE100" s="101"/>
      <c r="BF100" s="101"/>
      <c r="BG100" s="101"/>
      <c r="BH100" s="102"/>
      <c r="BI100" s="102"/>
      <c r="BJ100" s="102"/>
      <c r="BK100" s="102"/>
      <c r="BL100" s="102"/>
      <c r="BM100" s="102"/>
      <c r="BN100" s="102"/>
      <c r="BO100" s="102"/>
      <c r="BP100" s="102"/>
      <c r="BQ100" s="102"/>
      <c r="BR100" s="102"/>
      <c r="BS100" s="102"/>
      <c r="BT100" s="102"/>
      <c r="BU100" s="102"/>
      <c r="BV100" s="102"/>
      <c r="BW100" s="102"/>
      <c r="BX100" s="102"/>
      <c r="BY100" s="102"/>
      <c r="BZ100" s="102"/>
      <c r="CA100" s="102"/>
      <c r="CB100" s="102"/>
      <c r="CC100" s="102"/>
      <c r="CD100" s="102"/>
      <c r="CE100" s="102"/>
      <c r="CF100" s="102"/>
      <c r="CG100" s="102"/>
      <c r="CH100" s="102"/>
      <c r="CI100" s="102"/>
      <c r="CJ100" s="102"/>
      <c r="CK100" s="102"/>
      <c r="CL100" s="102"/>
      <c r="CM100" s="102"/>
      <c r="CN100" s="102"/>
      <c r="CO100" s="102"/>
      <c r="CP100" s="102"/>
      <c r="CQ100" s="102"/>
      <c r="CR100" s="102"/>
      <c r="CS100" s="102"/>
      <c r="CT100" s="102"/>
      <c r="CU100" s="102"/>
      <c r="CV100" s="102"/>
      <c r="CW100" s="102"/>
      <c r="CX100" s="102"/>
      <c r="CY100" s="102"/>
      <c r="CZ100" s="102"/>
      <c r="DA100" s="102"/>
      <c r="DB100" s="102"/>
      <c r="DC100" s="102"/>
      <c r="DD100" s="102"/>
      <c r="DE100" s="102"/>
      <c r="DF100" s="102"/>
      <c r="DG100" s="102"/>
      <c r="DH100" s="102"/>
      <c r="DI100" s="102"/>
      <c r="DJ100" s="102"/>
      <c r="DK100" s="102"/>
      <c r="DL100" s="102"/>
      <c r="DM100" s="102"/>
      <c r="DN100" s="102"/>
      <c r="DO100" s="102"/>
      <c r="DP100" s="102"/>
      <c r="DQ100" s="102"/>
      <c r="DR100" s="102"/>
      <c r="DS100" s="102"/>
      <c r="DT100" s="102"/>
      <c r="DU100" s="102"/>
      <c r="DV100" s="102"/>
      <c r="DW100" s="102"/>
      <c r="DX100" s="102"/>
      <c r="DY100" s="102"/>
      <c r="DZ100" s="102"/>
      <c r="EA100" s="102"/>
      <c r="EB100" s="102"/>
      <c r="EC100" s="102"/>
      <c r="ED100" s="102"/>
      <c r="EE100" s="102"/>
      <c r="EF100" s="102"/>
      <c r="EG100" s="102"/>
      <c r="EH100" s="102"/>
      <c r="EI100" s="102"/>
      <c r="EJ100" s="102"/>
      <c r="EK100" s="102"/>
      <c r="EL100" s="102"/>
      <c r="EM100" s="102"/>
      <c r="EN100" s="102"/>
      <c r="EO100" s="102"/>
      <c r="EP100" s="102"/>
      <c r="EQ100" s="102"/>
      <c r="ER100" s="102"/>
      <c r="ES100" s="102"/>
      <c r="ET100" s="102"/>
      <c r="EU100" s="102"/>
      <c r="EV100" s="102"/>
      <c r="EW100" s="102"/>
      <c r="EX100" s="102"/>
      <c r="EY100" s="102"/>
      <c r="EZ100" s="102"/>
      <c r="FA100" s="102"/>
      <c r="FB100" s="102"/>
      <c r="FC100" s="102"/>
      <c r="FD100" s="102"/>
      <c r="FE100" s="102"/>
      <c r="FF100" s="102"/>
      <c r="FG100" s="102"/>
      <c r="FH100" s="102"/>
      <c r="FI100" s="102"/>
      <c r="FJ100" s="102"/>
      <c r="FK100" s="102"/>
      <c r="FL100" s="102"/>
      <c r="FM100" s="102"/>
      <c r="FN100" s="102"/>
      <c r="FO100" s="102"/>
      <c r="FP100" s="102"/>
      <c r="FQ100" s="102"/>
      <c r="FR100" s="102"/>
      <c r="FS100" s="102"/>
      <c r="FT100" s="102"/>
      <c r="FU100" s="102"/>
      <c r="FV100" s="102"/>
      <c r="FW100" s="102"/>
      <c r="FX100" s="102"/>
      <c r="FY100" s="102"/>
      <c r="FZ100" s="102"/>
      <c r="GA100" s="102"/>
      <c r="GB100" s="102"/>
      <c r="GC100" s="102"/>
      <c r="GD100" s="102"/>
      <c r="GE100" s="102"/>
      <c r="GF100" s="102"/>
      <c r="GG100" s="102"/>
      <c r="GH100" s="102"/>
      <c r="GI100" s="102"/>
      <c r="GJ100" s="102"/>
      <c r="GK100" s="102"/>
      <c r="GL100" s="102"/>
      <c r="GM100" s="102"/>
      <c r="GN100" s="102"/>
      <c r="GO100" s="102"/>
      <c r="GP100" s="102"/>
      <c r="GQ100" s="102"/>
      <c r="GR100" s="102"/>
      <c r="GS100" s="102"/>
      <c r="GT100" s="102"/>
      <c r="GU100" s="102"/>
      <c r="GV100" s="102"/>
      <c r="GW100" s="102"/>
      <c r="GX100" s="102"/>
      <c r="GY100" s="102"/>
      <c r="GZ100" s="102"/>
      <c r="HA100" s="102"/>
      <c r="HB100" s="102"/>
      <c r="HC100" s="102"/>
      <c r="HD100" s="102"/>
      <c r="HE100" s="102"/>
      <c r="HF100" s="102"/>
      <c r="HG100" s="102"/>
      <c r="HH100" s="102"/>
      <c r="HI100" s="102"/>
      <c r="HJ100" s="102"/>
      <c r="HK100" s="102"/>
      <c r="HL100" s="102"/>
      <c r="HM100" s="102"/>
      <c r="HN100" s="102"/>
      <c r="HO100" s="102"/>
      <c r="HP100" s="102"/>
      <c r="HQ100" s="102"/>
      <c r="HR100" s="102"/>
      <c r="HS100" s="102"/>
      <c r="HT100" s="102"/>
      <c r="HU100" s="102"/>
      <c r="HV100" s="102"/>
      <c r="HW100" s="102"/>
      <c r="HX100" s="102"/>
      <c r="HY100" s="102"/>
      <c r="HZ100" s="102"/>
      <c r="IA100" s="102"/>
      <c r="IB100" s="102"/>
      <c r="IC100" s="102"/>
      <c r="ID100" s="102"/>
      <c r="IE100" s="102"/>
      <c r="IF100" s="102"/>
      <c r="IG100" s="102"/>
      <c r="IH100" s="102"/>
      <c r="II100" s="102"/>
      <c r="IJ100" s="102"/>
      <c r="IK100" s="102"/>
      <c r="IL100" s="102"/>
      <c r="IM100" s="102"/>
      <c r="IN100" s="102"/>
      <c r="IO100" s="102"/>
      <c r="IP100" s="102"/>
      <c r="IQ100" s="102"/>
      <c r="IR100" s="102"/>
      <c r="IS100" s="102"/>
      <c r="IT100" s="102"/>
      <c r="IU100" s="102"/>
      <c r="IV100" s="102"/>
    </row>
    <row r="101" customFormat="false" ht="15.75" hidden="false" customHeight="false" outlineLevel="0" collapsed="false">
      <c r="A101" s="77" t="s">
        <v>14</v>
      </c>
      <c r="B101" s="103" t="n">
        <f aca="false">Wheatland!C6</f>
        <v>6.41565723004482</v>
      </c>
      <c r="C101" s="103" t="n">
        <f aca="false">Wheatland!D6</f>
        <v>6.59573237569077</v>
      </c>
      <c r="D101" s="103" t="n">
        <f aca="false">Wheatland!E6</f>
        <v>5.02690677014031</v>
      </c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4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AX101" s="103"/>
      <c r="AY101" s="103"/>
      <c r="AZ101" s="103"/>
      <c r="BA101" s="103"/>
      <c r="BB101" s="103"/>
      <c r="BC101" s="103"/>
      <c r="BD101" s="103"/>
      <c r="BE101" s="103"/>
      <c r="BF101" s="103"/>
      <c r="BG101" s="103"/>
      <c r="BH101" s="104"/>
      <c r="BI101" s="104"/>
      <c r="BJ101" s="104"/>
      <c r="BK101" s="104"/>
      <c r="BL101" s="104"/>
      <c r="BM101" s="104"/>
      <c r="BN101" s="104"/>
      <c r="BO101" s="104"/>
      <c r="BP101" s="104"/>
      <c r="BQ101" s="104"/>
      <c r="BR101" s="104"/>
      <c r="BS101" s="104"/>
      <c r="BT101" s="104"/>
      <c r="BU101" s="104"/>
      <c r="BV101" s="104"/>
      <c r="BW101" s="104"/>
      <c r="BX101" s="104"/>
      <c r="BY101" s="104"/>
      <c r="BZ101" s="104"/>
      <c r="CA101" s="104"/>
      <c r="CB101" s="104"/>
      <c r="CC101" s="104"/>
      <c r="CD101" s="104"/>
      <c r="CE101" s="104"/>
      <c r="CF101" s="104"/>
      <c r="CG101" s="104"/>
      <c r="CH101" s="104"/>
      <c r="CI101" s="104"/>
      <c r="CJ101" s="104"/>
      <c r="CK101" s="104"/>
      <c r="CL101" s="104"/>
      <c r="CM101" s="104"/>
      <c r="CN101" s="104"/>
      <c r="CO101" s="104"/>
      <c r="CP101" s="104"/>
      <c r="CQ101" s="104"/>
      <c r="CR101" s="104"/>
      <c r="CS101" s="104"/>
      <c r="CT101" s="104"/>
      <c r="CU101" s="104"/>
      <c r="CV101" s="104"/>
      <c r="CW101" s="104"/>
      <c r="CX101" s="104"/>
      <c r="CY101" s="104"/>
      <c r="CZ101" s="104"/>
      <c r="DA101" s="104"/>
      <c r="DB101" s="104"/>
      <c r="DC101" s="104"/>
      <c r="DD101" s="104"/>
      <c r="DE101" s="104"/>
      <c r="DF101" s="104"/>
      <c r="DG101" s="104"/>
      <c r="DH101" s="104"/>
      <c r="DI101" s="104"/>
      <c r="DJ101" s="104"/>
      <c r="DK101" s="104"/>
      <c r="DL101" s="104"/>
      <c r="DM101" s="104"/>
      <c r="DN101" s="104"/>
      <c r="DO101" s="104"/>
      <c r="DP101" s="104"/>
      <c r="DQ101" s="104"/>
      <c r="DR101" s="104"/>
      <c r="DS101" s="104"/>
      <c r="DT101" s="104"/>
      <c r="DU101" s="104"/>
      <c r="DV101" s="104"/>
      <c r="DW101" s="104"/>
      <c r="DX101" s="104"/>
      <c r="DY101" s="104"/>
      <c r="DZ101" s="104"/>
      <c r="EA101" s="104"/>
      <c r="EB101" s="104"/>
      <c r="EC101" s="104"/>
      <c r="ED101" s="104"/>
      <c r="EE101" s="104"/>
      <c r="EF101" s="104"/>
      <c r="EG101" s="104"/>
      <c r="EH101" s="104"/>
      <c r="EI101" s="104"/>
      <c r="EJ101" s="104"/>
      <c r="EK101" s="104"/>
      <c r="EL101" s="104"/>
      <c r="EM101" s="104"/>
      <c r="EN101" s="104"/>
      <c r="EO101" s="104"/>
      <c r="EP101" s="104"/>
      <c r="EQ101" s="104"/>
      <c r="ER101" s="104"/>
      <c r="ES101" s="104"/>
      <c r="ET101" s="104"/>
      <c r="EU101" s="104"/>
      <c r="EV101" s="104"/>
      <c r="EW101" s="104"/>
      <c r="EX101" s="104"/>
      <c r="EY101" s="104"/>
      <c r="EZ101" s="104"/>
      <c r="FA101" s="104"/>
      <c r="FB101" s="104"/>
      <c r="FC101" s="104"/>
      <c r="FD101" s="104"/>
      <c r="FE101" s="104"/>
      <c r="FF101" s="104"/>
      <c r="FG101" s="104"/>
      <c r="FH101" s="104"/>
      <c r="FI101" s="104"/>
      <c r="FJ101" s="104"/>
      <c r="FK101" s="104"/>
      <c r="FL101" s="104"/>
      <c r="FM101" s="104"/>
      <c r="FN101" s="104"/>
      <c r="FO101" s="104"/>
      <c r="FP101" s="104"/>
      <c r="FQ101" s="104"/>
      <c r="FR101" s="104"/>
      <c r="FS101" s="104"/>
      <c r="FT101" s="104"/>
      <c r="FU101" s="104"/>
      <c r="FV101" s="104"/>
      <c r="FW101" s="104"/>
      <c r="FX101" s="104"/>
      <c r="FY101" s="104"/>
      <c r="FZ101" s="104"/>
      <c r="GA101" s="104"/>
      <c r="GB101" s="104"/>
      <c r="GC101" s="104"/>
      <c r="GD101" s="104"/>
      <c r="GE101" s="104"/>
      <c r="GF101" s="104"/>
      <c r="GG101" s="104"/>
      <c r="GH101" s="104"/>
      <c r="GI101" s="104"/>
      <c r="GJ101" s="104"/>
      <c r="GK101" s="104"/>
      <c r="GL101" s="104"/>
      <c r="GM101" s="104"/>
      <c r="GN101" s="104"/>
      <c r="GO101" s="104"/>
      <c r="GP101" s="104"/>
      <c r="GQ101" s="104"/>
      <c r="GR101" s="104"/>
      <c r="GS101" s="104"/>
      <c r="GT101" s="104"/>
      <c r="GU101" s="104"/>
      <c r="GV101" s="104"/>
      <c r="GW101" s="104"/>
      <c r="GX101" s="104"/>
      <c r="GY101" s="104"/>
      <c r="GZ101" s="104"/>
      <c r="HA101" s="104"/>
      <c r="HB101" s="104"/>
      <c r="HC101" s="104"/>
      <c r="HD101" s="104"/>
      <c r="HE101" s="104"/>
      <c r="HF101" s="104"/>
      <c r="HG101" s="104"/>
      <c r="HH101" s="104"/>
      <c r="HI101" s="104"/>
      <c r="HJ101" s="104"/>
      <c r="HK101" s="104"/>
      <c r="HL101" s="104"/>
      <c r="HM101" s="104"/>
      <c r="HN101" s="104"/>
      <c r="HO101" s="104"/>
      <c r="HP101" s="104"/>
      <c r="HQ101" s="104"/>
      <c r="HR101" s="104"/>
      <c r="HS101" s="104"/>
      <c r="HT101" s="104"/>
      <c r="HU101" s="104"/>
      <c r="HV101" s="104"/>
      <c r="HW101" s="104"/>
      <c r="HX101" s="104"/>
      <c r="HY101" s="104"/>
      <c r="HZ101" s="104"/>
      <c r="IA101" s="104"/>
      <c r="IB101" s="104"/>
      <c r="IC101" s="104"/>
      <c r="ID101" s="104"/>
      <c r="IE101" s="104"/>
      <c r="IF101" s="104"/>
      <c r="IG101" s="104"/>
      <c r="IH101" s="104"/>
      <c r="II101" s="104"/>
      <c r="IJ101" s="104"/>
      <c r="IK101" s="104"/>
      <c r="IL101" s="104"/>
      <c r="IM101" s="104"/>
      <c r="IN101" s="104"/>
      <c r="IO101" s="104"/>
      <c r="IP101" s="104"/>
      <c r="IQ101" s="104"/>
      <c r="IR101" s="104"/>
      <c r="IS101" s="104"/>
      <c r="IT101" s="104"/>
      <c r="IU101" s="104"/>
      <c r="IV101" s="104"/>
    </row>
    <row r="102" customFormat="false" ht="15.75" hidden="false" customHeight="false" outlineLevel="0" collapsed="false">
      <c r="A102" s="77" t="s">
        <v>13</v>
      </c>
      <c r="B102" s="103" t="n">
        <f aca="false">Gleason!C6</f>
        <v>9.52216803246319</v>
      </c>
      <c r="C102" s="103" t="n">
        <f aca="false">Gleason!D6</f>
        <v>7.41249173305256</v>
      </c>
      <c r="D102" s="103" t="n">
        <f aca="false">Gleason!E6</f>
        <v>5.82192546790672</v>
      </c>
      <c r="E102" s="103"/>
      <c r="F102" s="103"/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/>
      <c r="U102" s="104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AX102" s="103"/>
      <c r="AY102" s="103"/>
      <c r="AZ102" s="103"/>
      <c r="BA102" s="103"/>
      <c r="BB102" s="103"/>
      <c r="BC102" s="103"/>
      <c r="BD102" s="103"/>
      <c r="BE102" s="103"/>
      <c r="BF102" s="103"/>
      <c r="BG102" s="103"/>
      <c r="BH102" s="104"/>
      <c r="BI102" s="104"/>
      <c r="BJ102" s="104"/>
      <c r="BK102" s="104"/>
      <c r="BL102" s="104"/>
      <c r="BM102" s="104"/>
      <c r="BN102" s="104"/>
      <c r="BO102" s="104"/>
      <c r="BP102" s="104"/>
      <c r="BQ102" s="104"/>
      <c r="BR102" s="104"/>
      <c r="BS102" s="104"/>
      <c r="BT102" s="104"/>
      <c r="BU102" s="104"/>
      <c r="BV102" s="104"/>
      <c r="BW102" s="104"/>
      <c r="BX102" s="104"/>
      <c r="BY102" s="104"/>
      <c r="BZ102" s="104"/>
      <c r="CA102" s="104"/>
      <c r="CB102" s="104"/>
      <c r="CC102" s="104"/>
      <c r="CD102" s="104"/>
      <c r="CE102" s="104"/>
      <c r="CF102" s="104"/>
      <c r="CG102" s="104"/>
      <c r="CH102" s="104"/>
      <c r="CI102" s="104"/>
      <c r="CJ102" s="104"/>
      <c r="CK102" s="104"/>
      <c r="CL102" s="104"/>
      <c r="CM102" s="104"/>
      <c r="CN102" s="104"/>
      <c r="CO102" s="104"/>
      <c r="CP102" s="104"/>
      <c r="CQ102" s="104"/>
      <c r="CR102" s="104"/>
      <c r="CS102" s="104"/>
      <c r="CT102" s="104"/>
      <c r="CU102" s="104"/>
      <c r="CV102" s="104"/>
      <c r="CW102" s="104"/>
      <c r="CX102" s="104"/>
      <c r="CY102" s="104"/>
      <c r="CZ102" s="104"/>
      <c r="DA102" s="104"/>
      <c r="DB102" s="104"/>
      <c r="DC102" s="104"/>
      <c r="DD102" s="104"/>
      <c r="DE102" s="104"/>
      <c r="DF102" s="104"/>
      <c r="DG102" s="104"/>
      <c r="DH102" s="104"/>
      <c r="DI102" s="104"/>
      <c r="DJ102" s="104"/>
      <c r="DK102" s="104"/>
      <c r="DL102" s="104"/>
      <c r="DM102" s="104"/>
      <c r="DN102" s="104"/>
      <c r="DO102" s="104"/>
      <c r="DP102" s="104"/>
      <c r="DQ102" s="104"/>
      <c r="DR102" s="104"/>
      <c r="DS102" s="104"/>
      <c r="DT102" s="104"/>
      <c r="DU102" s="104"/>
      <c r="DV102" s="104"/>
      <c r="DW102" s="104"/>
      <c r="DX102" s="104"/>
      <c r="DY102" s="104"/>
      <c r="DZ102" s="104"/>
      <c r="EA102" s="104"/>
      <c r="EB102" s="104"/>
      <c r="EC102" s="104"/>
      <c r="ED102" s="104"/>
      <c r="EE102" s="104"/>
      <c r="EF102" s="104"/>
      <c r="EG102" s="104"/>
      <c r="EH102" s="104"/>
      <c r="EI102" s="104"/>
      <c r="EJ102" s="104"/>
      <c r="EK102" s="104"/>
      <c r="EL102" s="104"/>
      <c r="EM102" s="104"/>
      <c r="EN102" s="104"/>
      <c r="EO102" s="104"/>
      <c r="EP102" s="104"/>
      <c r="EQ102" s="104"/>
      <c r="ER102" s="104"/>
      <c r="ES102" s="104"/>
      <c r="ET102" s="104"/>
      <c r="EU102" s="104"/>
      <c r="EV102" s="104"/>
      <c r="EW102" s="104"/>
      <c r="EX102" s="104"/>
      <c r="EY102" s="104"/>
      <c r="EZ102" s="104"/>
      <c r="FA102" s="104"/>
      <c r="FB102" s="104"/>
      <c r="FC102" s="104"/>
      <c r="FD102" s="104"/>
      <c r="FE102" s="104"/>
      <c r="FF102" s="104"/>
      <c r="FG102" s="104"/>
      <c r="FH102" s="104"/>
      <c r="FI102" s="104"/>
      <c r="FJ102" s="104"/>
      <c r="FK102" s="104"/>
      <c r="FL102" s="104"/>
      <c r="FM102" s="104"/>
      <c r="FN102" s="104"/>
      <c r="FO102" s="104"/>
      <c r="FP102" s="104"/>
      <c r="FQ102" s="104"/>
      <c r="FR102" s="104"/>
      <c r="FS102" s="104"/>
      <c r="FT102" s="104"/>
      <c r="FU102" s="104"/>
      <c r="FV102" s="104"/>
      <c r="FW102" s="104"/>
      <c r="FX102" s="104"/>
      <c r="FY102" s="104"/>
      <c r="FZ102" s="104"/>
      <c r="GA102" s="104"/>
      <c r="GB102" s="104"/>
      <c r="GC102" s="104"/>
      <c r="GD102" s="104"/>
      <c r="GE102" s="104"/>
      <c r="GF102" s="104"/>
      <c r="GG102" s="104"/>
      <c r="GH102" s="104"/>
      <c r="GI102" s="104"/>
      <c r="GJ102" s="104"/>
      <c r="GK102" s="104"/>
      <c r="GL102" s="104"/>
      <c r="GM102" s="104"/>
      <c r="GN102" s="104"/>
      <c r="GO102" s="104"/>
      <c r="GP102" s="104"/>
      <c r="GQ102" s="104"/>
      <c r="GR102" s="104"/>
      <c r="GS102" s="104"/>
      <c r="GT102" s="104"/>
      <c r="GU102" s="104"/>
      <c r="GV102" s="104"/>
      <c r="GW102" s="104"/>
      <c r="GX102" s="104"/>
      <c r="GY102" s="104"/>
      <c r="GZ102" s="104"/>
      <c r="HA102" s="104"/>
      <c r="HB102" s="104"/>
      <c r="HC102" s="104"/>
      <c r="HD102" s="104"/>
      <c r="HE102" s="104"/>
      <c r="HF102" s="104"/>
      <c r="HG102" s="104"/>
      <c r="HH102" s="104"/>
      <c r="HI102" s="104"/>
      <c r="HJ102" s="104"/>
      <c r="HK102" s="104"/>
      <c r="HL102" s="104"/>
      <c r="HM102" s="104"/>
      <c r="HN102" s="104"/>
      <c r="HO102" s="104"/>
      <c r="HP102" s="104"/>
      <c r="HQ102" s="104"/>
      <c r="HR102" s="104"/>
      <c r="HS102" s="104"/>
      <c r="HT102" s="104"/>
      <c r="HU102" s="104"/>
      <c r="HV102" s="104"/>
      <c r="HW102" s="104"/>
      <c r="HX102" s="104"/>
      <c r="HY102" s="104"/>
      <c r="HZ102" s="104"/>
      <c r="IA102" s="104"/>
      <c r="IB102" s="104"/>
      <c r="IC102" s="104"/>
      <c r="ID102" s="104"/>
      <c r="IE102" s="104"/>
      <c r="IF102" s="104"/>
      <c r="IG102" s="104"/>
      <c r="IH102" s="104"/>
      <c r="II102" s="104"/>
      <c r="IJ102" s="104"/>
      <c r="IK102" s="104"/>
      <c r="IL102" s="104"/>
      <c r="IM102" s="104"/>
      <c r="IN102" s="104"/>
      <c r="IO102" s="104"/>
      <c r="IP102" s="104"/>
      <c r="IQ102" s="104"/>
      <c r="IR102" s="104"/>
      <c r="IS102" s="104"/>
      <c r="IT102" s="104"/>
      <c r="IU102" s="104"/>
      <c r="IV102" s="104"/>
    </row>
    <row r="103" customFormat="false" ht="15.75" hidden="false" customHeight="false" outlineLevel="0" collapsed="false">
      <c r="A103" s="77" t="s">
        <v>15</v>
      </c>
      <c r="B103" s="103" t="n">
        <f aca="false">Wilton!C6</f>
        <v>5.55300012333203</v>
      </c>
      <c r="C103" s="103" t="n">
        <f aca="false">Wilton!D6</f>
        <v>6.1253995328074</v>
      </c>
      <c r="D103" s="103" t="n">
        <f aca="false">Wilton!E6</f>
        <v>4.61237129327735</v>
      </c>
      <c r="E103" s="103"/>
      <c r="F103" s="103"/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/>
      <c r="U103" s="104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AX103" s="103"/>
      <c r="AY103" s="103"/>
      <c r="AZ103" s="103"/>
      <c r="BA103" s="103"/>
      <c r="BB103" s="103"/>
      <c r="BC103" s="103"/>
      <c r="BD103" s="103"/>
      <c r="BE103" s="103"/>
      <c r="BF103" s="103"/>
      <c r="BG103" s="103"/>
      <c r="BH103" s="104"/>
      <c r="BI103" s="104"/>
      <c r="BJ103" s="104"/>
      <c r="BK103" s="104"/>
      <c r="BL103" s="104"/>
      <c r="BM103" s="104"/>
      <c r="BN103" s="104"/>
      <c r="BO103" s="104"/>
      <c r="BP103" s="104"/>
      <c r="BQ103" s="104"/>
      <c r="BR103" s="104"/>
      <c r="BS103" s="104"/>
      <c r="BT103" s="104"/>
      <c r="BU103" s="104"/>
      <c r="BV103" s="104"/>
      <c r="BW103" s="104"/>
      <c r="BX103" s="104"/>
      <c r="BY103" s="104"/>
      <c r="BZ103" s="104"/>
      <c r="CA103" s="104"/>
      <c r="CB103" s="104"/>
      <c r="CC103" s="104"/>
      <c r="CD103" s="104"/>
      <c r="CE103" s="104"/>
      <c r="CF103" s="104"/>
      <c r="CG103" s="104"/>
      <c r="CH103" s="104"/>
      <c r="CI103" s="104"/>
      <c r="CJ103" s="104"/>
      <c r="CK103" s="104"/>
      <c r="CL103" s="104"/>
      <c r="CM103" s="104"/>
      <c r="CN103" s="104"/>
      <c r="CO103" s="104"/>
      <c r="CP103" s="104"/>
      <c r="CQ103" s="104"/>
      <c r="CR103" s="104"/>
      <c r="CS103" s="104"/>
      <c r="CT103" s="104"/>
      <c r="CU103" s="104"/>
      <c r="CV103" s="104"/>
      <c r="CW103" s="104"/>
      <c r="CX103" s="104"/>
      <c r="CY103" s="104"/>
      <c r="CZ103" s="104"/>
      <c r="DA103" s="104"/>
      <c r="DB103" s="104"/>
      <c r="DC103" s="104"/>
      <c r="DD103" s="104"/>
      <c r="DE103" s="104"/>
      <c r="DF103" s="104"/>
      <c r="DG103" s="104"/>
      <c r="DH103" s="104"/>
      <c r="DI103" s="104"/>
      <c r="DJ103" s="104"/>
      <c r="DK103" s="104"/>
      <c r="DL103" s="104"/>
      <c r="DM103" s="104"/>
      <c r="DN103" s="104"/>
      <c r="DO103" s="104"/>
      <c r="DP103" s="104"/>
      <c r="DQ103" s="104"/>
      <c r="DR103" s="104"/>
      <c r="DS103" s="104"/>
      <c r="DT103" s="104"/>
      <c r="DU103" s="104"/>
      <c r="DV103" s="104"/>
      <c r="DW103" s="104"/>
      <c r="DX103" s="104"/>
      <c r="DY103" s="104"/>
      <c r="DZ103" s="104"/>
      <c r="EA103" s="104"/>
      <c r="EB103" s="104"/>
      <c r="EC103" s="104"/>
      <c r="ED103" s="104"/>
      <c r="EE103" s="104"/>
      <c r="EF103" s="104"/>
      <c r="EG103" s="104"/>
      <c r="EH103" s="104"/>
      <c r="EI103" s="104"/>
      <c r="EJ103" s="104"/>
      <c r="EK103" s="104"/>
      <c r="EL103" s="104"/>
      <c r="EM103" s="104"/>
      <c r="EN103" s="104"/>
      <c r="EO103" s="104"/>
      <c r="EP103" s="104"/>
      <c r="EQ103" s="104"/>
      <c r="ER103" s="104"/>
      <c r="ES103" s="104"/>
      <c r="ET103" s="104"/>
      <c r="EU103" s="104"/>
      <c r="EV103" s="104"/>
      <c r="EW103" s="104"/>
      <c r="EX103" s="104"/>
      <c r="EY103" s="104"/>
      <c r="EZ103" s="104"/>
      <c r="FA103" s="104"/>
      <c r="FB103" s="104"/>
      <c r="FC103" s="104"/>
      <c r="FD103" s="104"/>
      <c r="FE103" s="104"/>
      <c r="FF103" s="104"/>
      <c r="FG103" s="104"/>
      <c r="FH103" s="104"/>
      <c r="FI103" s="104"/>
      <c r="FJ103" s="104"/>
      <c r="FK103" s="104"/>
      <c r="FL103" s="104"/>
      <c r="FM103" s="104"/>
      <c r="FN103" s="104"/>
      <c r="FO103" s="104"/>
      <c r="FP103" s="104"/>
      <c r="FQ103" s="104"/>
      <c r="FR103" s="104"/>
      <c r="FS103" s="104"/>
      <c r="FT103" s="104"/>
      <c r="FU103" s="104"/>
      <c r="FV103" s="104"/>
      <c r="FW103" s="104"/>
      <c r="FX103" s="104"/>
      <c r="FY103" s="104"/>
      <c r="FZ103" s="104"/>
      <c r="GA103" s="104"/>
      <c r="GB103" s="104"/>
      <c r="GC103" s="104"/>
      <c r="GD103" s="104"/>
      <c r="GE103" s="104"/>
      <c r="GF103" s="104"/>
      <c r="GG103" s="104"/>
      <c r="GH103" s="104"/>
      <c r="GI103" s="104"/>
      <c r="GJ103" s="104"/>
      <c r="GK103" s="104"/>
      <c r="GL103" s="104"/>
      <c r="GM103" s="104"/>
      <c r="GN103" s="104"/>
      <c r="GO103" s="104"/>
      <c r="GP103" s="104"/>
      <c r="GQ103" s="104"/>
      <c r="GR103" s="104"/>
      <c r="GS103" s="104"/>
      <c r="GT103" s="104"/>
      <c r="GU103" s="104"/>
      <c r="GV103" s="104"/>
      <c r="GW103" s="104"/>
      <c r="GX103" s="104"/>
      <c r="GY103" s="104"/>
      <c r="GZ103" s="104"/>
      <c r="HA103" s="104"/>
      <c r="HB103" s="104"/>
      <c r="HC103" s="104"/>
      <c r="HD103" s="104"/>
      <c r="HE103" s="104"/>
      <c r="HF103" s="104"/>
      <c r="HG103" s="104"/>
      <c r="HH103" s="104"/>
      <c r="HI103" s="104"/>
      <c r="HJ103" s="104"/>
      <c r="HK103" s="104"/>
      <c r="HL103" s="104"/>
      <c r="HM103" s="104"/>
      <c r="HN103" s="104"/>
      <c r="HO103" s="104"/>
      <c r="HP103" s="104"/>
      <c r="HQ103" s="104"/>
      <c r="HR103" s="104"/>
      <c r="HS103" s="104"/>
      <c r="HT103" s="104"/>
      <c r="HU103" s="104"/>
      <c r="HV103" s="104"/>
      <c r="HW103" s="104"/>
      <c r="HX103" s="104"/>
      <c r="HY103" s="104"/>
      <c r="HZ103" s="104"/>
      <c r="IA103" s="104"/>
      <c r="IB103" s="104"/>
      <c r="IC103" s="104"/>
      <c r="ID103" s="104"/>
      <c r="IE103" s="104"/>
      <c r="IF103" s="104"/>
      <c r="IG103" s="104"/>
      <c r="IH103" s="104"/>
      <c r="II103" s="104"/>
      <c r="IJ103" s="104"/>
      <c r="IK103" s="104"/>
      <c r="IL103" s="104"/>
      <c r="IM103" s="104"/>
      <c r="IN103" s="104"/>
      <c r="IO103" s="104"/>
      <c r="IP103" s="104"/>
      <c r="IQ103" s="104"/>
      <c r="IR103" s="104"/>
      <c r="IS103" s="104"/>
      <c r="IT103" s="104"/>
      <c r="IU103" s="104"/>
      <c r="IV103" s="104"/>
    </row>
    <row r="104" customFormat="false" ht="15.75" hidden="false" customHeight="false" outlineLevel="0" collapsed="false">
      <c r="A104" s="77" t="s">
        <v>10</v>
      </c>
      <c r="B104" s="103" t="n">
        <f aca="false">Brownsville!C6</f>
        <v>5.80064135123541</v>
      </c>
      <c r="C104" s="103" t="n">
        <f aca="false">Brownsville!D6</f>
        <v>6.95780675798201</v>
      </c>
      <c r="D104" s="103" t="n">
        <f aca="false">Brownsville!E6</f>
        <v>5.44525867708081</v>
      </c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4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AX104" s="103"/>
      <c r="AY104" s="103"/>
      <c r="AZ104" s="103"/>
      <c r="BA104" s="103"/>
      <c r="BB104" s="103"/>
      <c r="BC104" s="103"/>
      <c r="BD104" s="103"/>
      <c r="BE104" s="103"/>
      <c r="BF104" s="103"/>
      <c r="BG104" s="103"/>
      <c r="BH104" s="104"/>
      <c r="BI104" s="104"/>
      <c r="BJ104" s="104"/>
      <c r="BK104" s="104"/>
      <c r="BL104" s="104"/>
      <c r="BM104" s="104"/>
      <c r="BN104" s="104"/>
      <c r="BO104" s="104"/>
      <c r="BP104" s="104"/>
      <c r="BQ104" s="104"/>
      <c r="BR104" s="104"/>
      <c r="BS104" s="104"/>
      <c r="BT104" s="104"/>
      <c r="BU104" s="104"/>
      <c r="BV104" s="104"/>
      <c r="BW104" s="104"/>
      <c r="BX104" s="104"/>
      <c r="BY104" s="104"/>
      <c r="BZ104" s="104"/>
      <c r="CA104" s="104"/>
      <c r="CB104" s="104"/>
      <c r="CC104" s="104"/>
      <c r="CD104" s="104"/>
      <c r="CE104" s="104"/>
      <c r="CF104" s="104"/>
      <c r="CG104" s="104"/>
      <c r="CH104" s="104"/>
      <c r="CI104" s="104"/>
      <c r="CJ104" s="104"/>
      <c r="CK104" s="104"/>
      <c r="CL104" s="104"/>
      <c r="CM104" s="104"/>
      <c r="CN104" s="104"/>
      <c r="CO104" s="104"/>
      <c r="CP104" s="104"/>
      <c r="CQ104" s="104"/>
      <c r="CR104" s="104"/>
      <c r="CS104" s="104"/>
      <c r="CT104" s="104"/>
      <c r="CU104" s="104"/>
      <c r="CV104" s="104"/>
      <c r="CW104" s="104"/>
      <c r="CX104" s="104"/>
      <c r="CY104" s="104"/>
      <c r="CZ104" s="104"/>
      <c r="DA104" s="104"/>
      <c r="DB104" s="104"/>
      <c r="DC104" s="104"/>
      <c r="DD104" s="104"/>
      <c r="DE104" s="104"/>
      <c r="DF104" s="104"/>
      <c r="DG104" s="104"/>
      <c r="DH104" s="104"/>
      <c r="DI104" s="104"/>
      <c r="DJ104" s="104"/>
      <c r="DK104" s="104"/>
      <c r="DL104" s="104"/>
      <c r="DM104" s="104"/>
      <c r="DN104" s="104"/>
      <c r="DO104" s="104"/>
      <c r="DP104" s="104"/>
      <c r="DQ104" s="104"/>
      <c r="DR104" s="104"/>
      <c r="DS104" s="104"/>
      <c r="DT104" s="104"/>
      <c r="DU104" s="104"/>
      <c r="DV104" s="104"/>
      <c r="DW104" s="104"/>
      <c r="DX104" s="104"/>
      <c r="DY104" s="104"/>
      <c r="DZ104" s="104"/>
      <c r="EA104" s="104"/>
      <c r="EB104" s="104"/>
      <c r="EC104" s="104"/>
      <c r="ED104" s="104"/>
      <c r="EE104" s="104"/>
      <c r="EF104" s="104"/>
      <c r="EG104" s="104"/>
      <c r="EH104" s="104"/>
      <c r="EI104" s="104"/>
      <c r="EJ104" s="104"/>
      <c r="EK104" s="104"/>
      <c r="EL104" s="104"/>
      <c r="EM104" s="104"/>
      <c r="EN104" s="104"/>
      <c r="EO104" s="104"/>
      <c r="EP104" s="104"/>
      <c r="EQ104" s="104"/>
      <c r="ER104" s="104"/>
      <c r="ES104" s="104"/>
      <c r="ET104" s="104"/>
      <c r="EU104" s="104"/>
      <c r="EV104" s="104"/>
      <c r="EW104" s="104"/>
      <c r="EX104" s="104"/>
      <c r="EY104" s="104"/>
      <c r="EZ104" s="104"/>
      <c r="FA104" s="104"/>
      <c r="FB104" s="104"/>
      <c r="FC104" s="104"/>
      <c r="FD104" s="104"/>
      <c r="FE104" s="104"/>
      <c r="FF104" s="104"/>
      <c r="FG104" s="104"/>
      <c r="FH104" s="104"/>
      <c r="FI104" s="104"/>
      <c r="FJ104" s="104"/>
      <c r="FK104" s="104"/>
      <c r="FL104" s="104"/>
      <c r="FM104" s="104"/>
      <c r="FN104" s="104"/>
      <c r="FO104" s="104"/>
      <c r="FP104" s="104"/>
      <c r="FQ104" s="104"/>
      <c r="FR104" s="104"/>
      <c r="FS104" s="104"/>
      <c r="FT104" s="104"/>
      <c r="FU104" s="104"/>
      <c r="FV104" s="104"/>
      <c r="FW104" s="104"/>
      <c r="FX104" s="104"/>
      <c r="FY104" s="104"/>
      <c r="FZ104" s="104"/>
      <c r="GA104" s="104"/>
      <c r="GB104" s="104"/>
      <c r="GC104" s="104"/>
      <c r="GD104" s="104"/>
      <c r="GE104" s="104"/>
      <c r="GF104" s="104"/>
      <c r="GG104" s="104"/>
      <c r="GH104" s="104"/>
      <c r="GI104" s="104"/>
      <c r="GJ104" s="104"/>
      <c r="GK104" s="104"/>
      <c r="GL104" s="104"/>
      <c r="GM104" s="104"/>
      <c r="GN104" s="104"/>
      <c r="GO104" s="104"/>
      <c r="GP104" s="104"/>
      <c r="GQ104" s="104"/>
      <c r="GR104" s="104"/>
      <c r="GS104" s="104"/>
      <c r="GT104" s="104"/>
      <c r="GU104" s="104"/>
      <c r="GV104" s="104"/>
      <c r="GW104" s="104"/>
      <c r="GX104" s="104"/>
      <c r="GY104" s="104"/>
      <c r="GZ104" s="104"/>
      <c r="HA104" s="104"/>
      <c r="HB104" s="104"/>
      <c r="HC104" s="104"/>
      <c r="HD104" s="104"/>
      <c r="HE104" s="104"/>
      <c r="HF104" s="104"/>
      <c r="HG104" s="104"/>
      <c r="HH104" s="104"/>
      <c r="HI104" s="104"/>
      <c r="HJ104" s="104"/>
      <c r="HK104" s="104"/>
      <c r="HL104" s="104"/>
      <c r="HM104" s="104"/>
      <c r="HN104" s="104"/>
      <c r="HO104" s="104"/>
      <c r="HP104" s="104"/>
      <c r="HQ104" s="104"/>
      <c r="HR104" s="104"/>
      <c r="HS104" s="104"/>
      <c r="HT104" s="104"/>
      <c r="HU104" s="104"/>
      <c r="HV104" s="104"/>
      <c r="HW104" s="104"/>
      <c r="HX104" s="104"/>
      <c r="HY104" s="104"/>
      <c r="HZ104" s="104"/>
      <c r="IA104" s="104"/>
      <c r="IB104" s="104"/>
      <c r="IC104" s="104"/>
      <c r="ID104" s="104"/>
      <c r="IE104" s="104"/>
      <c r="IF104" s="104"/>
      <c r="IG104" s="104"/>
      <c r="IH104" s="104"/>
      <c r="II104" s="104"/>
      <c r="IJ104" s="104"/>
      <c r="IK104" s="104"/>
      <c r="IL104" s="104"/>
      <c r="IM104" s="104"/>
      <c r="IN104" s="104"/>
      <c r="IO104" s="104"/>
      <c r="IP104" s="104"/>
      <c r="IQ104" s="104"/>
      <c r="IR104" s="104"/>
      <c r="IS104" s="104"/>
      <c r="IT104" s="104"/>
      <c r="IU104" s="104"/>
      <c r="IV104" s="104"/>
    </row>
    <row r="105" customFormat="false" ht="15.75" hidden="false" customHeight="false" outlineLevel="0" collapsed="false">
      <c r="A105" s="77" t="s">
        <v>11</v>
      </c>
      <c r="B105" s="103" t="n">
        <f aca="false">Caledonia!C6</f>
        <v>5.92353716781449</v>
      </c>
      <c r="C105" s="103" t="n">
        <f aca="false">Caledonia!D6</f>
        <v>6.61066042340808</v>
      </c>
      <c r="D105" s="103" t="n">
        <f aca="false">Caledonia!E6</f>
        <v>5.17684755425677</v>
      </c>
      <c r="E105" s="103"/>
      <c r="F105" s="103"/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/>
      <c r="U105" s="104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AX105" s="103"/>
      <c r="AY105" s="103"/>
      <c r="AZ105" s="103"/>
      <c r="BA105" s="103"/>
      <c r="BB105" s="103"/>
      <c r="BC105" s="103"/>
      <c r="BD105" s="103"/>
      <c r="BE105" s="103"/>
      <c r="BF105" s="103"/>
      <c r="BG105" s="103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104"/>
      <c r="CR105" s="104"/>
      <c r="CS105" s="104"/>
      <c r="CT105" s="104"/>
      <c r="CU105" s="104"/>
      <c r="CV105" s="104"/>
      <c r="CW105" s="104"/>
      <c r="CX105" s="104"/>
      <c r="CY105" s="104"/>
      <c r="CZ105" s="104"/>
      <c r="DA105" s="104"/>
      <c r="DB105" s="104"/>
      <c r="DC105" s="104"/>
      <c r="DD105" s="104"/>
      <c r="DE105" s="104"/>
      <c r="DF105" s="104"/>
      <c r="DG105" s="104"/>
      <c r="DH105" s="104"/>
      <c r="DI105" s="104"/>
      <c r="DJ105" s="104"/>
      <c r="DK105" s="104"/>
      <c r="DL105" s="104"/>
      <c r="DM105" s="104"/>
      <c r="DN105" s="104"/>
      <c r="DO105" s="104"/>
      <c r="DP105" s="104"/>
      <c r="DQ105" s="104"/>
      <c r="DR105" s="104"/>
      <c r="DS105" s="104"/>
      <c r="DT105" s="104"/>
      <c r="DU105" s="104"/>
      <c r="DV105" s="104"/>
      <c r="DW105" s="104"/>
      <c r="DX105" s="104"/>
      <c r="DY105" s="104"/>
      <c r="DZ105" s="104"/>
      <c r="EA105" s="104"/>
      <c r="EB105" s="104"/>
      <c r="EC105" s="104"/>
      <c r="ED105" s="104"/>
      <c r="EE105" s="104"/>
      <c r="EF105" s="104"/>
      <c r="EG105" s="104"/>
      <c r="EH105" s="104"/>
      <c r="EI105" s="104"/>
      <c r="EJ105" s="104"/>
      <c r="EK105" s="104"/>
      <c r="EL105" s="104"/>
      <c r="EM105" s="104"/>
      <c r="EN105" s="104"/>
      <c r="EO105" s="104"/>
      <c r="EP105" s="104"/>
      <c r="EQ105" s="104"/>
      <c r="ER105" s="104"/>
      <c r="ES105" s="104"/>
      <c r="ET105" s="104"/>
      <c r="EU105" s="104"/>
      <c r="EV105" s="104"/>
      <c r="EW105" s="104"/>
      <c r="EX105" s="104"/>
      <c r="EY105" s="104"/>
      <c r="EZ105" s="104"/>
      <c r="FA105" s="104"/>
      <c r="FB105" s="104"/>
      <c r="FC105" s="104"/>
      <c r="FD105" s="104"/>
      <c r="FE105" s="104"/>
      <c r="FF105" s="104"/>
      <c r="FG105" s="104"/>
      <c r="FH105" s="104"/>
      <c r="FI105" s="104"/>
      <c r="FJ105" s="104"/>
      <c r="FK105" s="104"/>
      <c r="FL105" s="104"/>
      <c r="FM105" s="104"/>
      <c r="FN105" s="104"/>
      <c r="FO105" s="104"/>
      <c r="FP105" s="104"/>
      <c r="FQ105" s="104"/>
      <c r="FR105" s="104"/>
      <c r="FS105" s="104"/>
      <c r="FT105" s="104"/>
      <c r="FU105" s="104"/>
      <c r="FV105" s="104"/>
      <c r="FW105" s="104"/>
      <c r="FX105" s="104"/>
      <c r="FY105" s="104"/>
      <c r="FZ105" s="104"/>
      <c r="GA105" s="104"/>
      <c r="GB105" s="104"/>
      <c r="GC105" s="104"/>
      <c r="GD105" s="104"/>
      <c r="GE105" s="104"/>
      <c r="GF105" s="104"/>
      <c r="GG105" s="104"/>
      <c r="GH105" s="104"/>
      <c r="GI105" s="104"/>
      <c r="GJ105" s="104"/>
      <c r="GK105" s="104"/>
      <c r="GL105" s="104"/>
      <c r="GM105" s="104"/>
      <c r="GN105" s="104"/>
      <c r="GO105" s="104"/>
      <c r="GP105" s="104"/>
      <c r="GQ105" s="104"/>
      <c r="GR105" s="104"/>
      <c r="GS105" s="104"/>
      <c r="GT105" s="104"/>
      <c r="GU105" s="104"/>
      <c r="GV105" s="104"/>
      <c r="GW105" s="104"/>
      <c r="GX105" s="104"/>
      <c r="GY105" s="104"/>
      <c r="GZ105" s="104"/>
      <c r="HA105" s="104"/>
      <c r="HB105" s="104"/>
      <c r="HC105" s="104"/>
      <c r="HD105" s="104"/>
      <c r="HE105" s="104"/>
      <c r="HF105" s="104"/>
      <c r="HG105" s="104"/>
      <c r="HH105" s="104"/>
      <c r="HI105" s="104"/>
      <c r="HJ105" s="104"/>
      <c r="HK105" s="104"/>
      <c r="HL105" s="104"/>
      <c r="HM105" s="104"/>
      <c r="HN105" s="104"/>
      <c r="HO105" s="104"/>
      <c r="HP105" s="104"/>
      <c r="HQ105" s="104"/>
      <c r="HR105" s="104"/>
      <c r="HS105" s="104"/>
      <c r="HT105" s="104"/>
      <c r="HU105" s="104"/>
      <c r="HV105" s="104"/>
      <c r="HW105" s="104"/>
      <c r="HX105" s="104"/>
      <c r="HY105" s="104"/>
      <c r="HZ105" s="104"/>
      <c r="IA105" s="104"/>
      <c r="IB105" s="104"/>
      <c r="IC105" s="104"/>
      <c r="ID105" s="104"/>
      <c r="IE105" s="104"/>
      <c r="IF105" s="104"/>
      <c r="IG105" s="104"/>
      <c r="IH105" s="104"/>
      <c r="II105" s="104"/>
      <c r="IJ105" s="104"/>
      <c r="IK105" s="104"/>
      <c r="IL105" s="104"/>
      <c r="IM105" s="104"/>
      <c r="IN105" s="104"/>
      <c r="IO105" s="104"/>
      <c r="IP105" s="104"/>
      <c r="IQ105" s="104"/>
      <c r="IR105" s="104"/>
      <c r="IS105" s="104"/>
      <c r="IT105" s="104"/>
      <c r="IU105" s="104"/>
      <c r="IV105" s="104"/>
    </row>
    <row r="106" customFormat="false" ht="15.75" hidden="false" customHeight="false" outlineLevel="0" collapsed="false">
      <c r="A106" s="77" t="s">
        <v>12</v>
      </c>
      <c r="B106" s="105" t="n">
        <f aca="false">'New Albany'!C6</f>
        <v>5.39595718684309</v>
      </c>
      <c r="C106" s="105" t="n">
        <f aca="false">'New Albany'!D6</f>
        <v>6.29027250303339</v>
      </c>
      <c r="D106" s="105" t="n">
        <f aca="false">'New Albany'!E6</f>
        <v>4.92841385024633</v>
      </c>
      <c r="E106" s="105"/>
      <c r="F106" s="105"/>
      <c r="G106" s="105"/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6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6"/>
      <c r="BI106" s="106"/>
      <c r="BJ106" s="106"/>
      <c r="BK106" s="106"/>
      <c r="BL106" s="106"/>
      <c r="BM106" s="106"/>
      <c r="BN106" s="106"/>
      <c r="BO106" s="106"/>
      <c r="BP106" s="106"/>
      <c r="BQ106" s="106"/>
      <c r="BR106" s="106"/>
      <c r="BS106" s="106"/>
      <c r="BT106" s="106"/>
      <c r="BU106" s="106"/>
      <c r="BV106" s="106"/>
      <c r="BW106" s="106"/>
      <c r="BX106" s="106"/>
      <c r="BY106" s="106"/>
      <c r="BZ106" s="106"/>
      <c r="CA106" s="106"/>
      <c r="CB106" s="106"/>
      <c r="CC106" s="106"/>
      <c r="CD106" s="106"/>
      <c r="CE106" s="106"/>
      <c r="CF106" s="106"/>
      <c r="CG106" s="106"/>
      <c r="CH106" s="106"/>
      <c r="CI106" s="106"/>
      <c r="CJ106" s="106"/>
      <c r="CK106" s="106"/>
      <c r="CL106" s="106"/>
      <c r="CM106" s="106"/>
      <c r="CN106" s="106"/>
      <c r="CO106" s="106"/>
      <c r="CP106" s="106"/>
      <c r="CQ106" s="106"/>
      <c r="CR106" s="106"/>
      <c r="CS106" s="106"/>
      <c r="CT106" s="106"/>
      <c r="CU106" s="106"/>
      <c r="CV106" s="106"/>
      <c r="CW106" s="106"/>
      <c r="CX106" s="106"/>
      <c r="CY106" s="106"/>
      <c r="CZ106" s="106"/>
      <c r="DA106" s="106"/>
      <c r="DB106" s="106"/>
      <c r="DC106" s="106"/>
      <c r="DD106" s="106"/>
      <c r="DE106" s="106"/>
      <c r="DF106" s="106"/>
      <c r="DG106" s="106"/>
      <c r="DH106" s="106"/>
      <c r="DI106" s="106"/>
      <c r="DJ106" s="106"/>
      <c r="DK106" s="106"/>
      <c r="DL106" s="106"/>
      <c r="DM106" s="106"/>
      <c r="DN106" s="106"/>
      <c r="DO106" s="106"/>
      <c r="DP106" s="106"/>
      <c r="DQ106" s="106"/>
      <c r="DR106" s="106"/>
      <c r="DS106" s="106"/>
      <c r="DT106" s="106"/>
      <c r="DU106" s="106"/>
      <c r="DV106" s="106"/>
      <c r="DW106" s="106"/>
      <c r="DX106" s="106"/>
      <c r="DY106" s="106"/>
      <c r="DZ106" s="106"/>
      <c r="EA106" s="106"/>
      <c r="EB106" s="106"/>
      <c r="EC106" s="106"/>
      <c r="ED106" s="106"/>
      <c r="EE106" s="106"/>
      <c r="EF106" s="106"/>
      <c r="EG106" s="106"/>
      <c r="EH106" s="106"/>
      <c r="EI106" s="106"/>
      <c r="EJ106" s="106"/>
      <c r="EK106" s="106"/>
      <c r="EL106" s="106"/>
      <c r="EM106" s="106"/>
      <c r="EN106" s="106"/>
      <c r="EO106" s="106"/>
      <c r="EP106" s="106"/>
      <c r="EQ106" s="106"/>
      <c r="ER106" s="106"/>
      <c r="ES106" s="106"/>
      <c r="ET106" s="106"/>
      <c r="EU106" s="106"/>
      <c r="EV106" s="106"/>
      <c r="EW106" s="106"/>
      <c r="EX106" s="106"/>
      <c r="EY106" s="106"/>
      <c r="EZ106" s="106"/>
      <c r="FA106" s="106"/>
      <c r="FB106" s="106"/>
      <c r="FC106" s="106"/>
      <c r="FD106" s="106"/>
      <c r="FE106" s="106"/>
      <c r="FF106" s="106"/>
      <c r="FG106" s="106"/>
      <c r="FH106" s="106"/>
      <c r="FI106" s="106"/>
      <c r="FJ106" s="106"/>
      <c r="FK106" s="106"/>
      <c r="FL106" s="106"/>
      <c r="FM106" s="106"/>
      <c r="FN106" s="106"/>
      <c r="FO106" s="106"/>
      <c r="FP106" s="106"/>
      <c r="FQ106" s="106"/>
      <c r="FR106" s="106"/>
      <c r="FS106" s="106"/>
      <c r="FT106" s="106"/>
      <c r="FU106" s="106"/>
      <c r="FV106" s="106"/>
      <c r="FW106" s="106"/>
      <c r="FX106" s="106"/>
      <c r="FY106" s="106"/>
      <c r="FZ106" s="106"/>
      <c r="GA106" s="106"/>
      <c r="GB106" s="106"/>
      <c r="GC106" s="106"/>
      <c r="GD106" s="106"/>
      <c r="GE106" s="106"/>
      <c r="GF106" s="106"/>
      <c r="GG106" s="106"/>
      <c r="GH106" s="106"/>
      <c r="GI106" s="106"/>
      <c r="GJ106" s="106"/>
      <c r="GK106" s="106"/>
      <c r="GL106" s="106"/>
      <c r="GM106" s="106"/>
      <c r="GN106" s="106"/>
      <c r="GO106" s="106"/>
      <c r="GP106" s="106"/>
      <c r="GQ106" s="106"/>
      <c r="GR106" s="106"/>
      <c r="GS106" s="106"/>
      <c r="GT106" s="106"/>
      <c r="GU106" s="106"/>
      <c r="GV106" s="106"/>
      <c r="GW106" s="106"/>
      <c r="GX106" s="106"/>
      <c r="GY106" s="106"/>
      <c r="GZ106" s="106"/>
      <c r="HA106" s="106"/>
      <c r="HB106" s="106"/>
      <c r="HC106" s="106"/>
      <c r="HD106" s="106"/>
      <c r="HE106" s="106"/>
      <c r="HF106" s="106"/>
      <c r="HG106" s="106"/>
      <c r="HH106" s="106"/>
      <c r="HI106" s="106"/>
      <c r="HJ106" s="106"/>
      <c r="HK106" s="106"/>
      <c r="HL106" s="106"/>
      <c r="HM106" s="106"/>
      <c r="HN106" s="106"/>
      <c r="HO106" s="106"/>
      <c r="HP106" s="106"/>
      <c r="HQ106" s="106"/>
      <c r="HR106" s="106"/>
      <c r="HS106" s="106"/>
      <c r="HT106" s="106"/>
      <c r="HU106" s="106"/>
      <c r="HV106" s="106"/>
      <c r="HW106" s="106"/>
      <c r="HX106" s="106"/>
      <c r="HY106" s="106"/>
      <c r="HZ106" s="106"/>
      <c r="IA106" s="106"/>
      <c r="IB106" s="106"/>
      <c r="IC106" s="106"/>
      <c r="ID106" s="106"/>
      <c r="IE106" s="106"/>
      <c r="IF106" s="106"/>
      <c r="IG106" s="106"/>
      <c r="IH106" s="106"/>
      <c r="II106" s="106"/>
      <c r="IJ106" s="106"/>
      <c r="IK106" s="106"/>
      <c r="IL106" s="106"/>
      <c r="IM106" s="106"/>
      <c r="IN106" s="106"/>
      <c r="IO106" s="106"/>
      <c r="IP106" s="106"/>
      <c r="IQ106" s="106"/>
      <c r="IR106" s="106"/>
      <c r="IS106" s="106"/>
      <c r="IT106" s="106"/>
      <c r="IU106" s="106"/>
      <c r="IV106" s="106"/>
    </row>
    <row r="107" customFormat="false" ht="15.75" hidden="false" customHeight="false" outlineLevel="0" collapsed="false">
      <c r="A107" s="77" t="s">
        <v>16</v>
      </c>
      <c r="B107" s="103" t="n">
        <f aca="false">Consolidated!C6</f>
        <v>6.26715071877754</v>
      </c>
      <c r="C107" s="103" t="n">
        <f aca="false">Consolidated!D6</f>
        <v>6.65782249937447</v>
      </c>
      <c r="D107" s="103" t="n">
        <f aca="false">Consolidated!E6</f>
        <v>5.15476858673204</v>
      </c>
      <c r="E107" s="103"/>
      <c r="F107" s="103"/>
      <c r="G107" s="103"/>
      <c r="H107" s="103"/>
      <c r="I107" s="103"/>
      <c r="J107" s="103"/>
      <c r="K107" s="103"/>
      <c r="L107" s="103"/>
      <c r="M107" s="103"/>
      <c r="N107" s="103"/>
      <c r="O107" s="103"/>
      <c r="P107" s="103"/>
      <c r="Q107" s="103"/>
      <c r="R107" s="103"/>
      <c r="S107" s="103"/>
      <c r="T107" s="103"/>
      <c r="U107" s="104"/>
      <c r="V107" s="103"/>
      <c r="W107" s="103"/>
      <c r="X107" s="103"/>
      <c r="Y107" s="103"/>
      <c r="Z107" s="103"/>
      <c r="AA107" s="103"/>
      <c r="AB107" s="103"/>
      <c r="AC107" s="103"/>
      <c r="AD107" s="103"/>
      <c r="AE107" s="103"/>
      <c r="AF107" s="103"/>
      <c r="AG107" s="103"/>
      <c r="AH107" s="103"/>
      <c r="AI107" s="103"/>
      <c r="AJ107" s="103"/>
      <c r="AK107" s="103"/>
      <c r="AL107" s="103"/>
      <c r="AM107" s="103"/>
      <c r="AN107" s="103"/>
      <c r="AO107" s="103"/>
      <c r="AP107" s="103"/>
      <c r="AQ107" s="103"/>
      <c r="AR107" s="103"/>
      <c r="AS107" s="103"/>
      <c r="AT107" s="103"/>
      <c r="AU107" s="103"/>
      <c r="AV107" s="103"/>
      <c r="AW107" s="103"/>
      <c r="AX107" s="103"/>
      <c r="AY107" s="103"/>
      <c r="AZ107" s="103"/>
      <c r="BA107" s="103"/>
      <c r="BB107" s="103"/>
      <c r="BC107" s="103"/>
      <c r="BD107" s="103"/>
      <c r="BE107" s="103"/>
      <c r="BF107" s="103"/>
      <c r="BG107" s="103"/>
      <c r="BH107" s="104"/>
      <c r="BI107" s="104"/>
      <c r="BJ107" s="104"/>
      <c r="BK107" s="104"/>
      <c r="BL107" s="104"/>
      <c r="BM107" s="104"/>
      <c r="BN107" s="104"/>
      <c r="BO107" s="104"/>
      <c r="BP107" s="104"/>
      <c r="BQ107" s="104"/>
      <c r="BR107" s="104"/>
      <c r="BS107" s="104"/>
      <c r="BT107" s="104"/>
      <c r="BU107" s="104"/>
      <c r="BV107" s="104"/>
      <c r="BW107" s="104"/>
      <c r="BX107" s="104"/>
      <c r="BY107" s="104"/>
      <c r="BZ107" s="104"/>
      <c r="CA107" s="104"/>
      <c r="CB107" s="104"/>
      <c r="CC107" s="104"/>
      <c r="CD107" s="104"/>
      <c r="CE107" s="104"/>
      <c r="CF107" s="104"/>
      <c r="CG107" s="104"/>
      <c r="CH107" s="104"/>
      <c r="CI107" s="104"/>
      <c r="CJ107" s="104"/>
      <c r="CK107" s="104"/>
      <c r="CL107" s="104"/>
      <c r="CM107" s="104"/>
      <c r="CN107" s="104"/>
      <c r="CO107" s="104"/>
      <c r="CP107" s="104"/>
      <c r="CQ107" s="104"/>
      <c r="CR107" s="104"/>
      <c r="CS107" s="104"/>
      <c r="CT107" s="104"/>
      <c r="CU107" s="104"/>
      <c r="CV107" s="104"/>
      <c r="CW107" s="104"/>
      <c r="CX107" s="104"/>
      <c r="CY107" s="104"/>
      <c r="CZ107" s="104"/>
      <c r="DA107" s="104"/>
      <c r="DB107" s="104"/>
      <c r="DC107" s="104"/>
      <c r="DD107" s="104"/>
      <c r="DE107" s="104"/>
      <c r="DF107" s="104"/>
      <c r="DG107" s="104"/>
      <c r="DH107" s="104"/>
      <c r="DI107" s="104"/>
      <c r="DJ107" s="104"/>
      <c r="DK107" s="104"/>
      <c r="DL107" s="104"/>
      <c r="DM107" s="104"/>
      <c r="DN107" s="104"/>
      <c r="DO107" s="104"/>
      <c r="DP107" s="104"/>
      <c r="DQ107" s="104"/>
      <c r="DR107" s="104"/>
      <c r="DS107" s="104"/>
      <c r="DT107" s="104"/>
      <c r="DU107" s="104"/>
      <c r="DV107" s="104"/>
      <c r="DW107" s="104"/>
      <c r="DX107" s="104"/>
      <c r="DY107" s="104"/>
      <c r="DZ107" s="104"/>
      <c r="EA107" s="104"/>
      <c r="EB107" s="104"/>
      <c r="EC107" s="104"/>
      <c r="ED107" s="104"/>
      <c r="EE107" s="104"/>
      <c r="EF107" s="104"/>
      <c r="EG107" s="104"/>
      <c r="EH107" s="104"/>
      <c r="EI107" s="104"/>
      <c r="EJ107" s="104"/>
      <c r="EK107" s="104"/>
      <c r="EL107" s="104"/>
      <c r="EM107" s="104"/>
      <c r="EN107" s="104"/>
      <c r="EO107" s="104"/>
      <c r="EP107" s="104"/>
      <c r="EQ107" s="104"/>
      <c r="ER107" s="104"/>
      <c r="ES107" s="104"/>
      <c r="ET107" s="104"/>
      <c r="EU107" s="104"/>
      <c r="EV107" s="104"/>
      <c r="EW107" s="104"/>
      <c r="EX107" s="104"/>
      <c r="EY107" s="104"/>
      <c r="EZ107" s="104"/>
      <c r="FA107" s="104"/>
      <c r="FB107" s="104"/>
      <c r="FC107" s="104"/>
      <c r="FD107" s="104"/>
      <c r="FE107" s="104"/>
      <c r="FF107" s="104"/>
      <c r="FG107" s="104"/>
      <c r="FH107" s="104"/>
      <c r="FI107" s="104"/>
      <c r="FJ107" s="104"/>
      <c r="FK107" s="104"/>
      <c r="FL107" s="104"/>
      <c r="FM107" s="104"/>
      <c r="FN107" s="104"/>
      <c r="FO107" s="104"/>
      <c r="FP107" s="104"/>
      <c r="FQ107" s="104"/>
      <c r="FR107" s="104"/>
      <c r="FS107" s="104"/>
      <c r="FT107" s="104"/>
      <c r="FU107" s="104"/>
      <c r="FV107" s="104"/>
      <c r="FW107" s="104"/>
      <c r="FX107" s="104"/>
      <c r="FY107" s="104"/>
      <c r="FZ107" s="104"/>
      <c r="GA107" s="104"/>
      <c r="GB107" s="104"/>
      <c r="GC107" s="104"/>
      <c r="GD107" s="104"/>
      <c r="GE107" s="104"/>
      <c r="GF107" s="104"/>
      <c r="GG107" s="104"/>
      <c r="GH107" s="104"/>
      <c r="GI107" s="104"/>
      <c r="GJ107" s="104"/>
      <c r="GK107" s="104"/>
      <c r="GL107" s="104"/>
      <c r="GM107" s="104"/>
      <c r="GN107" s="104"/>
      <c r="GO107" s="104"/>
      <c r="GP107" s="104"/>
      <c r="GQ107" s="104"/>
      <c r="GR107" s="104"/>
      <c r="GS107" s="104"/>
      <c r="GT107" s="104"/>
      <c r="GU107" s="104"/>
      <c r="GV107" s="104"/>
      <c r="GW107" s="104"/>
      <c r="GX107" s="104"/>
      <c r="GY107" s="104"/>
      <c r="GZ107" s="104"/>
      <c r="HA107" s="104"/>
      <c r="HB107" s="104"/>
      <c r="HC107" s="104"/>
      <c r="HD107" s="104"/>
      <c r="HE107" s="104"/>
      <c r="HF107" s="104"/>
      <c r="HG107" s="104"/>
      <c r="HH107" s="104"/>
      <c r="HI107" s="104"/>
      <c r="HJ107" s="104"/>
      <c r="HK107" s="104"/>
      <c r="HL107" s="104"/>
      <c r="HM107" s="104"/>
      <c r="HN107" s="104"/>
      <c r="HO107" s="104"/>
      <c r="HP107" s="104"/>
      <c r="HQ107" s="104"/>
      <c r="HR107" s="104"/>
      <c r="HS107" s="104"/>
      <c r="HT107" s="104"/>
      <c r="HU107" s="104"/>
      <c r="HV107" s="104"/>
      <c r="HW107" s="104"/>
      <c r="HX107" s="104"/>
      <c r="HY107" s="104"/>
      <c r="HZ107" s="104"/>
      <c r="IA107" s="104"/>
      <c r="IB107" s="104"/>
      <c r="IC107" s="104"/>
      <c r="ID107" s="104"/>
      <c r="IE107" s="104"/>
      <c r="IF107" s="104"/>
      <c r="IG107" s="104"/>
      <c r="IH107" s="104"/>
      <c r="II107" s="104"/>
      <c r="IJ107" s="104"/>
      <c r="IK107" s="104"/>
      <c r="IL107" s="104"/>
      <c r="IM107" s="104"/>
      <c r="IN107" s="104"/>
      <c r="IO107" s="104"/>
      <c r="IP107" s="104"/>
      <c r="IQ107" s="104"/>
      <c r="IR107" s="104"/>
      <c r="IS107" s="104"/>
      <c r="IT107" s="104"/>
      <c r="IU107" s="104"/>
      <c r="IV107" s="104"/>
    </row>
    <row r="108" customFormat="false" ht="12.75" hidden="false" customHeight="false" outlineLevel="0" collapsed="false"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8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7"/>
      <c r="AV108" s="107"/>
      <c r="AW108" s="107"/>
      <c r="AX108" s="107"/>
      <c r="AY108" s="107"/>
      <c r="AZ108" s="107"/>
      <c r="BA108" s="107"/>
      <c r="BB108" s="107"/>
      <c r="BC108" s="107"/>
      <c r="BD108" s="107"/>
      <c r="BE108" s="107"/>
      <c r="BF108" s="107"/>
      <c r="BG108" s="107"/>
      <c r="BH108" s="108"/>
      <c r="BI108" s="108"/>
      <c r="BJ108" s="108"/>
      <c r="BK108" s="108"/>
      <c r="BL108" s="108"/>
      <c r="BM108" s="108"/>
      <c r="BN108" s="108"/>
      <c r="BO108" s="108"/>
      <c r="BP108" s="108"/>
      <c r="BQ108" s="108"/>
      <c r="BR108" s="108"/>
      <c r="BS108" s="108"/>
      <c r="BT108" s="108"/>
      <c r="BU108" s="108"/>
      <c r="BV108" s="108"/>
      <c r="BW108" s="108"/>
      <c r="BX108" s="108"/>
      <c r="BY108" s="108"/>
      <c r="BZ108" s="108"/>
      <c r="CA108" s="108"/>
      <c r="CB108" s="108"/>
      <c r="CC108" s="108"/>
      <c r="CD108" s="108"/>
      <c r="CE108" s="108"/>
      <c r="CF108" s="108"/>
      <c r="CG108" s="108"/>
      <c r="CH108" s="108"/>
      <c r="CI108" s="108"/>
      <c r="CJ108" s="108"/>
      <c r="CK108" s="108"/>
      <c r="CL108" s="108"/>
      <c r="CM108" s="108"/>
      <c r="CN108" s="108"/>
      <c r="CO108" s="108"/>
      <c r="CP108" s="108"/>
      <c r="CQ108" s="108"/>
      <c r="CR108" s="108"/>
      <c r="CS108" s="108"/>
      <c r="CT108" s="108"/>
      <c r="CU108" s="108"/>
      <c r="CV108" s="108"/>
      <c r="CW108" s="108"/>
      <c r="CX108" s="108"/>
      <c r="CY108" s="108"/>
      <c r="CZ108" s="108"/>
      <c r="DA108" s="108"/>
      <c r="DB108" s="108"/>
      <c r="DC108" s="108"/>
      <c r="DD108" s="108"/>
      <c r="DE108" s="108"/>
      <c r="DF108" s="108"/>
      <c r="DG108" s="108"/>
      <c r="DH108" s="108"/>
      <c r="DI108" s="108"/>
      <c r="DJ108" s="108"/>
      <c r="DK108" s="108"/>
      <c r="DL108" s="108"/>
      <c r="DM108" s="108"/>
      <c r="DN108" s="108"/>
      <c r="DO108" s="108"/>
      <c r="DP108" s="108"/>
      <c r="DQ108" s="108"/>
      <c r="DR108" s="108"/>
      <c r="DS108" s="108"/>
      <c r="DT108" s="108"/>
      <c r="DU108" s="108"/>
      <c r="DV108" s="108"/>
      <c r="DW108" s="108"/>
      <c r="DX108" s="108"/>
      <c r="DY108" s="108"/>
      <c r="DZ108" s="108"/>
      <c r="EA108" s="108"/>
      <c r="EB108" s="108"/>
      <c r="EC108" s="108"/>
      <c r="ED108" s="108"/>
      <c r="EE108" s="108"/>
      <c r="EF108" s="108"/>
      <c r="EG108" s="108"/>
      <c r="EH108" s="108"/>
      <c r="EI108" s="108"/>
      <c r="EJ108" s="108"/>
      <c r="EK108" s="108"/>
      <c r="EL108" s="108"/>
      <c r="EM108" s="108"/>
      <c r="EN108" s="108"/>
      <c r="EO108" s="108"/>
      <c r="EP108" s="108"/>
      <c r="EQ108" s="108"/>
      <c r="ER108" s="108"/>
      <c r="ES108" s="108"/>
      <c r="ET108" s="108"/>
      <c r="EU108" s="108"/>
      <c r="EV108" s="108"/>
      <c r="EW108" s="108"/>
      <c r="EX108" s="108"/>
      <c r="EY108" s="108"/>
      <c r="EZ108" s="108"/>
      <c r="FA108" s="108"/>
      <c r="FB108" s="108"/>
      <c r="FC108" s="108"/>
      <c r="FD108" s="108"/>
      <c r="FE108" s="108"/>
      <c r="FF108" s="108"/>
      <c r="FG108" s="108"/>
      <c r="FH108" s="108"/>
      <c r="FI108" s="108"/>
      <c r="FJ108" s="108"/>
      <c r="FK108" s="108"/>
      <c r="FL108" s="108"/>
      <c r="FM108" s="108"/>
      <c r="FN108" s="108"/>
      <c r="FO108" s="108"/>
      <c r="FP108" s="108"/>
      <c r="FQ108" s="108"/>
      <c r="FR108" s="108"/>
      <c r="FS108" s="108"/>
      <c r="FT108" s="108"/>
      <c r="FU108" s="108"/>
      <c r="FV108" s="108"/>
      <c r="FW108" s="108"/>
      <c r="FX108" s="108"/>
      <c r="FY108" s="108"/>
      <c r="FZ108" s="108"/>
      <c r="GA108" s="108"/>
      <c r="GB108" s="108"/>
      <c r="GC108" s="108"/>
      <c r="GD108" s="108"/>
      <c r="GE108" s="108"/>
      <c r="GF108" s="108"/>
      <c r="GG108" s="108"/>
      <c r="GH108" s="108"/>
      <c r="GI108" s="108"/>
      <c r="GJ108" s="108"/>
      <c r="GK108" s="108"/>
      <c r="GL108" s="108"/>
      <c r="GM108" s="108"/>
      <c r="GN108" s="108"/>
      <c r="GO108" s="108"/>
      <c r="GP108" s="108"/>
      <c r="GQ108" s="108"/>
      <c r="GR108" s="108"/>
      <c r="GS108" s="108"/>
      <c r="GT108" s="108"/>
      <c r="GU108" s="108"/>
      <c r="GV108" s="108"/>
      <c r="GW108" s="108"/>
      <c r="GX108" s="108"/>
      <c r="GY108" s="108"/>
      <c r="GZ108" s="108"/>
      <c r="HA108" s="108"/>
      <c r="HB108" s="108"/>
      <c r="HC108" s="108"/>
      <c r="HD108" s="108"/>
      <c r="HE108" s="108"/>
      <c r="HF108" s="108"/>
      <c r="HG108" s="108"/>
      <c r="HH108" s="108"/>
      <c r="HI108" s="108"/>
      <c r="HJ108" s="108"/>
      <c r="HK108" s="108"/>
      <c r="HL108" s="108"/>
      <c r="HM108" s="108"/>
      <c r="HN108" s="108"/>
      <c r="HO108" s="108"/>
      <c r="HP108" s="108"/>
      <c r="HQ108" s="108"/>
      <c r="HR108" s="108"/>
      <c r="HS108" s="108"/>
      <c r="HT108" s="108"/>
      <c r="HU108" s="108"/>
      <c r="HV108" s="108"/>
      <c r="HW108" s="108"/>
      <c r="HX108" s="108"/>
      <c r="HY108" s="108"/>
      <c r="HZ108" s="108"/>
      <c r="IA108" s="108"/>
      <c r="IB108" s="108"/>
      <c r="IC108" s="108"/>
      <c r="ID108" s="108"/>
      <c r="IE108" s="108"/>
      <c r="IF108" s="108"/>
      <c r="IG108" s="108"/>
      <c r="IH108" s="108"/>
      <c r="II108" s="108"/>
      <c r="IJ108" s="108"/>
      <c r="IK108" s="108"/>
      <c r="IL108" s="108"/>
      <c r="IM108" s="108"/>
      <c r="IN108" s="108"/>
      <c r="IO108" s="108"/>
      <c r="IP108" s="108"/>
      <c r="IQ108" s="108"/>
      <c r="IR108" s="108"/>
      <c r="IS108" s="108"/>
      <c r="IT108" s="108"/>
      <c r="IU108" s="108"/>
      <c r="IV108" s="108"/>
    </row>
    <row r="111" customFormat="false" ht="12.75" hidden="false" customHeight="false" outlineLevel="0" collapsed="false">
      <c r="B111" s="109" t="s">
        <v>50</v>
      </c>
      <c r="C111" s="109"/>
      <c r="D111" s="109"/>
      <c r="E111" s="109"/>
      <c r="F111" s="109"/>
      <c r="G111" s="109"/>
      <c r="H111" s="109"/>
      <c r="I111" s="109"/>
      <c r="J111" s="109"/>
      <c r="K111" s="109"/>
      <c r="L111" s="109"/>
      <c r="M111" s="109"/>
      <c r="N111" s="109"/>
      <c r="O111" s="109"/>
      <c r="P111" s="109"/>
      <c r="Q111" s="109"/>
      <c r="R111" s="109"/>
      <c r="S111" s="109"/>
      <c r="T111" s="109"/>
      <c r="U111" s="110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09"/>
      <c r="AW111" s="109"/>
      <c r="AX111" s="109"/>
      <c r="AY111" s="109"/>
      <c r="AZ111" s="109"/>
      <c r="BA111" s="109"/>
      <c r="BB111" s="109"/>
      <c r="BC111" s="109"/>
      <c r="BD111" s="109"/>
      <c r="BE111" s="109"/>
      <c r="BF111" s="109"/>
      <c r="BG111" s="109"/>
      <c r="BH111" s="110"/>
      <c r="BI111" s="110"/>
      <c r="BJ111" s="110"/>
      <c r="BK111" s="110"/>
      <c r="BL111" s="110"/>
      <c r="BM111" s="110"/>
      <c r="BN111" s="110"/>
      <c r="BO111" s="110"/>
      <c r="BP111" s="110"/>
      <c r="BQ111" s="110"/>
      <c r="BR111" s="110"/>
      <c r="BS111" s="110"/>
      <c r="BT111" s="110"/>
      <c r="BU111" s="110"/>
      <c r="BV111" s="110"/>
      <c r="BW111" s="110"/>
      <c r="BX111" s="110"/>
      <c r="BY111" s="110"/>
      <c r="BZ111" s="110"/>
      <c r="CA111" s="110"/>
      <c r="CB111" s="110"/>
      <c r="CC111" s="110"/>
      <c r="CD111" s="110"/>
      <c r="CE111" s="110"/>
      <c r="CF111" s="110"/>
      <c r="CG111" s="110"/>
      <c r="CH111" s="110"/>
      <c r="CI111" s="110"/>
      <c r="CJ111" s="110"/>
      <c r="CK111" s="110"/>
      <c r="CL111" s="110"/>
      <c r="CM111" s="110"/>
      <c r="CN111" s="110"/>
      <c r="CO111" s="110"/>
      <c r="CP111" s="110"/>
      <c r="CQ111" s="110"/>
      <c r="CR111" s="110"/>
      <c r="CS111" s="110"/>
      <c r="CT111" s="110"/>
      <c r="CU111" s="110"/>
      <c r="CV111" s="110"/>
      <c r="CW111" s="110"/>
      <c r="CX111" s="110"/>
      <c r="CY111" s="110"/>
      <c r="CZ111" s="110"/>
      <c r="DA111" s="110"/>
      <c r="DB111" s="110"/>
      <c r="DC111" s="110"/>
      <c r="DD111" s="110"/>
      <c r="DE111" s="110"/>
      <c r="DF111" s="110"/>
      <c r="DG111" s="110"/>
      <c r="DH111" s="110"/>
      <c r="DI111" s="110"/>
      <c r="DJ111" s="110"/>
      <c r="DK111" s="110"/>
      <c r="DL111" s="110"/>
      <c r="DM111" s="110"/>
      <c r="DN111" s="110"/>
      <c r="DO111" s="110"/>
      <c r="DP111" s="110"/>
      <c r="DQ111" s="110"/>
      <c r="DR111" s="110"/>
      <c r="DS111" s="110"/>
      <c r="DT111" s="110"/>
      <c r="DU111" s="110"/>
      <c r="DV111" s="110"/>
      <c r="DW111" s="110"/>
      <c r="DX111" s="110"/>
      <c r="DY111" s="110"/>
      <c r="DZ111" s="110"/>
      <c r="EA111" s="110"/>
      <c r="EB111" s="110"/>
      <c r="EC111" s="110"/>
      <c r="ED111" s="110"/>
      <c r="EE111" s="110"/>
      <c r="EF111" s="110"/>
      <c r="EG111" s="110"/>
      <c r="EH111" s="110"/>
      <c r="EI111" s="110"/>
      <c r="EJ111" s="110"/>
      <c r="EK111" s="110"/>
      <c r="EL111" s="110"/>
      <c r="EM111" s="110"/>
      <c r="EN111" s="110"/>
      <c r="EO111" s="110"/>
      <c r="EP111" s="110"/>
      <c r="EQ111" s="110"/>
      <c r="ER111" s="110"/>
      <c r="ES111" s="110"/>
      <c r="ET111" s="110"/>
      <c r="EU111" s="110"/>
      <c r="EV111" s="110"/>
      <c r="EW111" s="110"/>
      <c r="EX111" s="110"/>
      <c r="EY111" s="110"/>
      <c r="EZ111" s="110"/>
      <c r="FA111" s="110"/>
      <c r="FB111" s="110"/>
      <c r="FC111" s="110"/>
      <c r="FD111" s="110"/>
      <c r="FE111" s="110"/>
      <c r="FF111" s="110"/>
      <c r="FG111" s="110"/>
      <c r="FH111" s="110"/>
      <c r="FI111" s="110"/>
      <c r="FJ111" s="110"/>
      <c r="FK111" s="110"/>
      <c r="FL111" s="110"/>
      <c r="FM111" s="110"/>
      <c r="FN111" s="110"/>
      <c r="FO111" s="110"/>
      <c r="FP111" s="110"/>
      <c r="FQ111" s="110"/>
      <c r="FR111" s="110"/>
      <c r="FS111" s="110"/>
      <c r="FT111" s="110"/>
      <c r="FU111" s="110"/>
      <c r="FV111" s="110"/>
      <c r="FW111" s="110"/>
      <c r="FX111" s="110"/>
      <c r="FY111" s="110"/>
      <c r="FZ111" s="110"/>
      <c r="GA111" s="110"/>
      <c r="GB111" s="110"/>
      <c r="GC111" s="110"/>
      <c r="GD111" s="110"/>
      <c r="GE111" s="110"/>
      <c r="GF111" s="110"/>
      <c r="GG111" s="110"/>
      <c r="GH111" s="110"/>
      <c r="GI111" s="110"/>
      <c r="GJ111" s="110"/>
      <c r="GK111" s="110"/>
      <c r="GL111" s="110"/>
      <c r="GM111" s="110"/>
      <c r="GN111" s="110"/>
      <c r="GO111" s="110"/>
      <c r="GP111" s="110"/>
      <c r="GQ111" s="110"/>
      <c r="GR111" s="110"/>
      <c r="GS111" s="110"/>
      <c r="GT111" s="110"/>
      <c r="GU111" s="110"/>
      <c r="GV111" s="110"/>
      <c r="GW111" s="110"/>
      <c r="GX111" s="110"/>
      <c r="GY111" s="110"/>
      <c r="GZ111" s="110"/>
      <c r="HA111" s="110"/>
      <c r="HB111" s="110"/>
      <c r="HC111" s="110"/>
      <c r="HD111" s="110"/>
      <c r="HE111" s="110"/>
      <c r="HF111" s="110"/>
      <c r="HG111" s="110"/>
      <c r="HH111" s="110"/>
      <c r="HI111" s="110"/>
      <c r="HJ111" s="110"/>
      <c r="HK111" s="110"/>
      <c r="HL111" s="110"/>
      <c r="HM111" s="110"/>
      <c r="HN111" s="110"/>
      <c r="HO111" s="110"/>
      <c r="HP111" s="110"/>
      <c r="HQ111" s="110"/>
      <c r="HR111" s="110"/>
      <c r="HS111" s="110"/>
      <c r="HT111" s="110"/>
      <c r="HU111" s="110"/>
      <c r="HV111" s="110"/>
      <c r="HW111" s="110"/>
      <c r="HX111" s="110"/>
      <c r="HY111" s="110"/>
      <c r="HZ111" s="110"/>
      <c r="IA111" s="110"/>
      <c r="IB111" s="110"/>
      <c r="IC111" s="110"/>
      <c r="ID111" s="110"/>
      <c r="IE111" s="110"/>
      <c r="IF111" s="110"/>
      <c r="IG111" s="110"/>
      <c r="IH111" s="110"/>
      <c r="II111" s="110"/>
      <c r="IJ111" s="110"/>
      <c r="IK111" s="110"/>
      <c r="IL111" s="110"/>
      <c r="IM111" s="110"/>
      <c r="IN111" s="110"/>
      <c r="IO111" s="110"/>
      <c r="IP111" s="110"/>
      <c r="IQ111" s="110"/>
      <c r="IR111" s="110"/>
      <c r="IS111" s="110"/>
      <c r="IT111" s="110"/>
      <c r="IU111" s="110"/>
      <c r="IV111" s="110"/>
    </row>
    <row r="112" customFormat="false" ht="12.75" hidden="false" customHeight="false" outlineLevel="0" collapsed="false">
      <c r="A112" s="27"/>
      <c r="B112" s="1" t="s">
        <v>51</v>
      </c>
    </row>
    <row r="113" customFormat="false" ht="12.75" hidden="false" customHeight="false" outlineLevel="0" collapsed="false">
      <c r="A113" s="27"/>
    </row>
    <row r="114" customFormat="false" ht="12.75" hidden="false" customHeight="false" outlineLevel="0" collapsed="false">
      <c r="A114" s="27"/>
      <c r="B114" s="111" t="s">
        <v>52</v>
      </c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2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1"/>
      <c r="AU114" s="111"/>
      <c r="AV114" s="111"/>
      <c r="AW114" s="111"/>
      <c r="AX114" s="111"/>
      <c r="AY114" s="111"/>
      <c r="AZ114" s="111"/>
      <c r="BA114" s="111"/>
      <c r="BB114" s="111"/>
      <c r="BC114" s="111"/>
      <c r="BD114" s="111"/>
      <c r="BE114" s="111"/>
      <c r="BF114" s="111"/>
      <c r="BG114" s="111"/>
      <c r="BH114" s="112"/>
      <c r="BI114" s="112"/>
      <c r="BJ114" s="112"/>
      <c r="BK114" s="112"/>
      <c r="BL114" s="112"/>
      <c r="BM114" s="112"/>
      <c r="BN114" s="112"/>
      <c r="BO114" s="112"/>
      <c r="BP114" s="112"/>
      <c r="BQ114" s="112"/>
      <c r="BR114" s="112"/>
      <c r="BS114" s="112"/>
      <c r="BT114" s="112"/>
      <c r="BU114" s="112"/>
      <c r="BV114" s="112"/>
      <c r="BW114" s="112"/>
      <c r="BX114" s="112"/>
      <c r="BY114" s="112"/>
      <c r="BZ114" s="112"/>
      <c r="CA114" s="112"/>
      <c r="CB114" s="112"/>
      <c r="CC114" s="112"/>
      <c r="CD114" s="112"/>
      <c r="CE114" s="112"/>
      <c r="CF114" s="112"/>
      <c r="CG114" s="112"/>
      <c r="CH114" s="112"/>
      <c r="CI114" s="112"/>
      <c r="CJ114" s="112"/>
      <c r="CK114" s="112"/>
      <c r="CL114" s="112"/>
      <c r="CM114" s="112"/>
      <c r="CN114" s="112"/>
      <c r="CO114" s="112"/>
      <c r="CP114" s="112"/>
      <c r="CQ114" s="112"/>
      <c r="CR114" s="112"/>
      <c r="CS114" s="112"/>
      <c r="CT114" s="112"/>
      <c r="CU114" s="112"/>
      <c r="CV114" s="112"/>
      <c r="CW114" s="112"/>
      <c r="CX114" s="112"/>
      <c r="CY114" s="112"/>
      <c r="CZ114" s="112"/>
      <c r="DA114" s="112"/>
      <c r="DB114" s="112"/>
      <c r="DC114" s="112"/>
      <c r="DD114" s="112"/>
      <c r="DE114" s="112"/>
      <c r="DF114" s="112"/>
      <c r="DG114" s="112"/>
      <c r="DH114" s="112"/>
      <c r="DI114" s="112"/>
      <c r="DJ114" s="112"/>
      <c r="DK114" s="112"/>
      <c r="DL114" s="112"/>
      <c r="DM114" s="112"/>
      <c r="DN114" s="112"/>
      <c r="DO114" s="112"/>
      <c r="DP114" s="112"/>
      <c r="DQ114" s="112"/>
      <c r="DR114" s="112"/>
      <c r="DS114" s="112"/>
      <c r="DT114" s="112"/>
      <c r="DU114" s="112"/>
      <c r="DV114" s="112"/>
      <c r="DW114" s="112"/>
      <c r="DX114" s="112"/>
      <c r="DY114" s="112"/>
      <c r="DZ114" s="112"/>
      <c r="EA114" s="112"/>
      <c r="EB114" s="112"/>
      <c r="EC114" s="112"/>
      <c r="ED114" s="112"/>
      <c r="EE114" s="112"/>
      <c r="EF114" s="112"/>
      <c r="EG114" s="112"/>
      <c r="EH114" s="112"/>
      <c r="EI114" s="112"/>
      <c r="EJ114" s="112"/>
      <c r="EK114" s="112"/>
      <c r="EL114" s="112"/>
      <c r="EM114" s="112"/>
      <c r="EN114" s="112"/>
      <c r="EO114" s="112"/>
      <c r="EP114" s="112"/>
      <c r="EQ114" s="112"/>
      <c r="ER114" s="112"/>
      <c r="ES114" s="112"/>
      <c r="ET114" s="112"/>
      <c r="EU114" s="112"/>
      <c r="EV114" s="112"/>
      <c r="EW114" s="112"/>
      <c r="EX114" s="112"/>
      <c r="EY114" s="112"/>
      <c r="EZ114" s="112"/>
      <c r="FA114" s="112"/>
      <c r="FB114" s="112"/>
      <c r="FC114" s="112"/>
      <c r="FD114" s="112"/>
      <c r="FE114" s="112"/>
      <c r="FF114" s="112"/>
      <c r="FG114" s="112"/>
      <c r="FH114" s="112"/>
      <c r="FI114" s="112"/>
      <c r="FJ114" s="112"/>
      <c r="FK114" s="112"/>
      <c r="FL114" s="112"/>
      <c r="FM114" s="112"/>
      <c r="FN114" s="112"/>
      <c r="FO114" s="112"/>
      <c r="FP114" s="112"/>
      <c r="FQ114" s="112"/>
      <c r="FR114" s="112"/>
      <c r="FS114" s="112"/>
      <c r="FT114" s="112"/>
      <c r="FU114" s="112"/>
      <c r="FV114" s="112"/>
      <c r="FW114" s="112"/>
      <c r="FX114" s="112"/>
      <c r="FY114" s="112"/>
      <c r="FZ114" s="112"/>
      <c r="GA114" s="112"/>
      <c r="GB114" s="112"/>
      <c r="GC114" s="112"/>
      <c r="GD114" s="112"/>
      <c r="GE114" s="112"/>
      <c r="GF114" s="112"/>
      <c r="GG114" s="112"/>
      <c r="GH114" s="112"/>
      <c r="GI114" s="112"/>
      <c r="GJ114" s="112"/>
      <c r="GK114" s="112"/>
      <c r="GL114" s="112"/>
      <c r="GM114" s="112"/>
      <c r="GN114" s="112"/>
      <c r="GO114" s="112"/>
      <c r="GP114" s="112"/>
      <c r="GQ114" s="112"/>
      <c r="GR114" s="112"/>
      <c r="GS114" s="112"/>
      <c r="GT114" s="112"/>
      <c r="GU114" s="112"/>
      <c r="GV114" s="112"/>
      <c r="GW114" s="112"/>
      <c r="GX114" s="112"/>
      <c r="GY114" s="112"/>
      <c r="GZ114" s="112"/>
      <c r="HA114" s="112"/>
      <c r="HB114" s="112"/>
      <c r="HC114" s="112"/>
      <c r="HD114" s="112"/>
      <c r="HE114" s="112"/>
      <c r="HF114" s="112"/>
      <c r="HG114" s="112"/>
      <c r="HH114" s="112"/>
      <c r="HI114" s="112"/>
      <c r="HJ114" s="112"/>
      <c r="HK114" s="112"/>
      <c r="HL114" s="112"/>
      <c r="HM114" s="112"/>
      <c r="HN114" s="112"/>
      <c r="HO114" s="112"/>
      <c r="HP114" s="112"/>
      <c r="HQ114" s="112"/>
      <c r="HR114" s="112"/>
      <c r="HS114" s="112"/>
      <c r="HT114" s="112"/>
      <c r="HU114" s="112"/>
      <c r="HV114" s="112"/>
      <c r="HW114" s="112"/>
      <c r="HX114" s="112"/>
      <c r="HY114" s="112"/>
      <c r="HZ114" s="112"/>
      <c r="IA114" s="112"/>
      <c r="IB114" s="112"/>
      <c r="IC114" s="112"/>
      <c r="ID114" s="112"/>
      <c r="IE114" s="112"/>
      <c r="IF114" s="112"/>
      <c r="IG114" s="112"/>
      <c r="IH114" s="112"/>
      <c r="II114" s="112"/>
      <c r="IJ114" s="112"/>
      <c r="IK114" s="112"/>
      <c r="IL114" s="112"/>
      <c r="IM114" s="112"/>
      <c r="IN114" s="112"/>
      <c r="IO114" s="112"/>
      <c r="IP114" s="112"/>
      <c r="IQ114" s="112"/>
      <c r="IR114" s="112"/>
      <c r="IS114" s="112"/>
      <c r="IT114" s="112"/>
      <c r="IU114" s="112"/>
      <c r="IV114" s="112"/>
    </row>
    <row r="115" customFormat="false" ht="12.75" hidden="false" customHeight="false" outlineLevel="0" collapsed="false">
      <c r="A115" s="27" t="n">
        <v>1</v>
      </c>
      <c r="B115" s="1" t="s">
        <v>53</v>
      </c>
    </row>
    <row r="116" customFormat="false" ht="12.75" hidden="false" customHeight="false" outlineLevel="0" collapsed="false">
      <c r="A116" s="27" t="n">
        <v>2</v>
      </c>
      <c r="B116" s="1" t="s">
        <v>54</v>
      </c>
    </row>
    <row r="117" customFormat="false" ht="12.75" hidden="false" customHeight="false" outlineLevel="0" collapsed="false">
      <c r="A117" s="1" t="n">
        <v>3</v>
      </c>
      <c r="B117" s="27" t="s">
        <v>55</v>
      </c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  <c r="AX117" s="27"/>
      <c r="AY117" s="27"/>
      <c r="AZ117" s="27"/>
      <c r="BA117" s="27"/>
      <c r="BB117" s="27"/>
      <c r="BC117" s="27"/>
      <c r="BD117" s="27"/>
      <c r="BE117" s="27"/>
      <c r="BF117" s="27"/>
      <c r="BG117" s="27"/>
    </row>
    <row r="118" customFormat="false" ht="12.75" hidden="false" customHeight="false" outlineLevel="0" collapsed="false">
      <c r="A118" s="1" t="n">
        <v>4</v>
      </c>
      <c r="B118" s="27" t="s">
        <v>56</v>
      </c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27"/>
      <c r="BG118" s="27"/>
    </row>
    <row r="119" customFormat="false" ht="12.75" hidden="false" customHeight="false" outlineLevel="0" collapsed="false">
      <c r="B119" s="113" t="s">
        <v>57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  <c r="S119" s="113"/>
      <c r="T119" s="113"/>
      <c r="U119" s="112"/>
      <c r="V119" s="113"/>
      <c r="W119" s="113"/>
      <c r="X119" s="113"/>
      <c r="Y119" s="113"/>
      <c r="Z119" s="113"/>
      <c r="AA119" s="113"/>
      <c r="AB119" s="113"/>
      <c r="AC119" s="113"/>
      <c r="AD119" s="113"/>
      <c r="AE119" s="11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2"/>
      <c r="BI119" s="112"/>
      <c r="BJ119" s="112"/>
      <c r="BK119" s="112"/>
      <c r="BL119" s="112"/>
      <c r="BM119" s="112"/>
      <c r="BN119" s="112"/>
      <c r="BO119" s="112"/>
      <c r="BP119" s="112"/>
      <c r="BQ119" s="112"/>
      <c r="BR119" s="112"/>
      <c r="BS119" s="112"/>
      <c r="BT119" s="112"/>
      <c r="BU119" s="112"/>
      <c r="BV119" s="112"/>
      <c r="BW119" s="112"/>
      <c r="BX119" s="112"/>
      <c r="BY119" s="112"/>
      <c r="BZ119" s="112"/>
      <c r="CA119" s="112"/>
      <c r="CB119" s="112"/>
      <c r="CC119" s="112"/>
      <c r="CD119" s="112"/>
      <c r="CE119" s="112"/>
      <c r="CF119" s="112"/>
      <c r="CG119" s="112"/>
      <c r="CH119" s="112"/>
      <c r="CI119" s="112"/>
      <c r="CJ119" s="112"/>
      <c r="CK119" s="112"/>
      <c r="CL119" s="112"/>
      <c r="CM119" s="112"/>
      <c r="CN119" s="112"/>
      <c r="CO119" s="112"/>
      <c r="CP119" s="112"/>
      <c r="CQ119" s="112"/>
      <c r="CR119" s="112"/>
      <c r="CS119" s="112"/>
      <c r="CT119" s="112"/>
      <c r="CU119" s="112"/>
      <c r="CV119" s="112"/>
      <c r="CW119" s="112"/>
      <c r="CX119" s="112"/>
      <c r="CY119" s="112"/>
      <c r="CZ119" s="112"/>
      <c r="DA119" s="112"/>
      <c r="DB119" s="112"/>
      <c r="DC119" s="112"/>
      <c r="DD119" s="112"/>
      <c r="DE119" s="112"/>
      <c r="DF119" s="112"/>
      <c r="DG119" s="112"/>
      <c r="DH119" s="112"/>
      <c r="DI119" s="112"/>
      <c r="DJ119" s="112"/>
      <c r="DK119" s="112"/>
      <c r="DL119" s="112"/>
      <c r="DM119" s="112"/>
      <c r="DN119" s="112"/>
      <c r="DO119" s="112"/>
      <c r="DP119" s="112"/>
      <c r="DQ119" s="112"/>
      <c r="DR119" s="112"/>
      <c r="DS119" s="112"/>
      <c r="DT119" s="112"/>
      <c r="DU119" s="112"/>
      <c r="DV119" s="112"/>
      <c r="DW119" s="112"/>
      <c r="DX119" s="112"/>
      <c r="DY119" s="112"/>
      <c r="DZ119" s="112"/>
      <c r="EA119" s="112"/>
      <c r="EB119" s="112"/>
      <c r="EC119" s="112"/>
      <c r="ED119" s="112"/>
      <c r="EE119" s="112"/>
      <c r="EF119" s="112"/>
      <c r="EG119" s="112"/>
      <c r="EH119" s="112"/>
      <c r="EI119" s="112"/>
      <c r="EJ119" s="112"/>
      <c r="EK119" s="112"/>
      <c r="EL119" s="112"/>
      <c r="EM119" s="112"/>
      <c r="EN119" s="112"/>
      <c r="EO119" s="112"/>
      <c r="EP119" s="112"/>
      <c r="EQ119" s="112"/>
      <c r="ER119" s="112"/>
      <c r="ES119" s="112"/>
      <c r="ET119" s="112"/>
      <c r="EU119" s="112"/>
      <c r="EV119" s="112"/>
      <c r="EW119" s="112"/>
      <c r="EX119" s="112"/>
      <c r="EY119" s="112"/>
      <c r="EZ119" s="112"/>
      <c r="FA119" s="112"/>
      <c r="FB119" s="112"/>
      <c r="FC119" s="112"/>
      <c r="FD119" s="112"/>
      <c r="FE119" s="112"/>
      <c r="FF119" s="112"/>
      <c r="FG119" s="112"/>
      <c r="FH119" s="112"/>
      <c r="FI119" s="112"/>
      <c r="FJ119" s="112"/>
      <c r="FK119" s="112"/>
      <c r="FL119" s="112"/>
      <c r="FM119" s="112"/>
      <c r="FN119" s="112"/>
      <c r="FO119" s="112"/>
      <c r="FP119" s="112"/>
      <c r="FQ119" s="112"/>
      <c r="FR119" s="112"/>
      <c r="FS119" s="112"/>
      <c r="FT119" s="112"/>
      <c r="FU119" s="112"/>
      <c r="FV119" s="112"/>
      <c r="FW119" s="112"/>
      <c r="FX119" s="112"/>
      <c r="FY119" s="112"/>
      <c r="FZ119" s="112"/>
      <c r="GA119" s="112"/>
      <c r="GB119" s="112"/>
      <c r="GC119" s="112"/>
      <c r="GD119" s="112"/>
      <c r="GE119" s="112"/>
      <c r="GF119" s="112"/>
      <c r="GG119" s="112"/>
      <c r="GH119" s="112"/>
      <c r="GI119" s="112"/>
      <c r="GJ119" s="112"/>
      <c r="GK119" s="112"/>
      <c r="GL119" s="112"/>
      <c r="GM119" s="112"/>
      <c r="GN119" s="112"/>
      <c r="GO119" s="112"/>
      <c r="GP119" s="112"/>
      <c r="GQ119" s="112"/>
      <c r="GR119" s="112"/>
      <c r="GS119" s="112"/>
      <c r="GT119" s="112"/>
      <c r="GU119" s="112"/>
      <c r="GV119" s="112"/>
      <c r="GW119" s="112"/>
      <c r="GX119" s="112"/>
      <c r="GY119" s="112"/>
      <c r="GZ119" s="112"/>
      <c r="HA119" s="112"/>
      <c r="HB119" s="112"/>
      <c r="HC119" s="112"/>
      <c r="HD119" s="112"/>
      <c r="HE119" s="112"/>
      <c r="HF119" s="112"/>
      <c r="HG119" s="112"/>
      <c r="HH119" s="112"/>
      <c r="HI119" s="112"/>
      <c r="HJ119" s="112"/>
      <c r="HK119" s="112"/>
      <c r="HL119" s="112"/>
      <c r="HM119" s="112"/>
      <c r="HN119" s="112"/>
      <c r="HO119" s="112"/>
      <c r="HP119" s="112"/>
      <c r="HQ119" s="112"/>
      <c r="HR119" s="112"/>
      <c r="HS119" s="112"/>
      <c r="HT119" s="112"/>
      <c r="HU119" s="112"/>
      <c r="HV119" s="112"/>
      <c r="HW119" s="112"/>
      <c r="HX119" s="112"/>
      <c r="HY119" s="112"/>
      <c r="HZ119" s="112"/>
      <c r="IA119" s="112"/>
      <c r="IB119" s="112"/>
      <c r="IC119" s="112"/>
      <c r="ID119" s="112"/>
      <c r="IE119" s="112"/>
      <c r="IF119" s="112"/>
      <c r="IG119" s="112"/>
      <c r="IH119" s="112"/>
      <c r="II119" s="112"/>
      <c r="IJ119" s="112"/>
      <c r="IK119" s="112"/>
      <c r="IL119" s="112"/>
      <c r="IM119" s="112"/>
      <c r="IN119" s="112"/>
      <c r="IO119" s="112"/>
      <c r="IP119" s="112"/>
      <c r="IQ119" s="112"/>
      <c r="IR119" s="112"/>
      <c r="IS119" s="112"/>
      <c r="IT119" s="112"/>
      <c r="IU119" s="112"/>
      <c r="IV119" s="112"/>
    </row>
    <row r="120" customFormat="false" ht="12.75" hidden="false" customHeight="false" outlineLevel="0" collapsed="false">
      <c r="A120" s="1" t="n">
        <v>1</v>
      </c>
      <c r="B120" s="27" t="s">
        <v>58</v>
      </c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</row>
    <row r="121" customFormat="false" ht="12.75" hidden="false" customHeight="false" outlineLevel="0" collapsed="false">
      <c r="A121" s="1" t="n">
        <v>2</v>
      </c>
      <c r="B121" s="27" t="s">
        <v>59</v>
      </c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</row>
    <row r="122" customFormat="false" ht="15.75" hidden="false" customHeight="false" outlineLevel="0" collapsed="false">
      <c r="B122" s="27"/>
      <c r="C122" s="27"/>
      <c r="G122" s="77"/>
      <c r="H122" s="77"/>
      <c r="I122" s="77"/>
    </row>
    <row r="123" customFormat="false" ht="15.75" hidden="false" customHeight="false" outlineLevel="0" collapsed="false">
      <c r="G123" s="77"/>
      <c r="H123" s="77"/>
      <c r="I123" s="77"/>
    </row>
    <row r="124" customFormat="false" ht="15.75" hidden="false" customHeight="false" outlineLevel="0" collapsed="false">
      <c r="A124" s="77"/>
      <c r="B124" s="27"/>
      <c r="C124" s="27"/>
      <c r="G124" s="77"/>
      <c r="H124" s="77"/>
      <c r="I124" s="77"/>
    </row>
    <row r="125" customFormat="false" ht="15.75" hidden="false" customHeight="false" outlineLevel="0" collapsed="false">
      <c r="A125" s="77"/>
      <c r="B125" s="27"/>
      <c r="C125" s="27"/>
      <c r="G125" s="77"/>
      <c r="H125" s="77"/>
      <c r="I125" s="77"/>
    </row>
    <row r="126" customFormat="false" ht="15.75" hidden="false" customHeight="false" outlineLevel="0" collapsed="false">
      <c r="A126" s="77"/>
      <c r="B126" s="27"/>
      <c r="C126" s="27"/>
      <c r="G126" s="77"/>
      <c r="H126" s="77"/>
      <c r="I126" s="77"/>
    </row>
    <row r="127" customFormat="false" ht="15.75" hidden="false" customHeight="false" outlineLevel="0" collapsed="false">
      <c r="A127" s="77"/>
      <c r="B127" s="27"/>
      <c r="C127" s="27"/>
      <c r="G127" s="77"/>
      <c r="H127" s="77"/>
    </row>
    <row r="128" customFormat="false" ht="15.75" hidden="false" customHeight="false" outlineLevel="0" collapsed="false">
      <c r="A128" s="77"/>
      <c r="G128" s="77"/>
      <c r="H128" s="77"/>
    </row>
    <row r="129" customFormat="false" ht="15.75" hidden="false" customHeight="false" outlineLevel="0" collapsed="false">
      <c r="G129" s="77"/>
      <c r="H129" s="77"/>
    </row>
    <row r="130" customFormat="false" ht="15.75" hidden="false" customHeight="false" outlineLevel="0" collapsed="false">
      <c r="G130" s="77"/>
      <c r="H130" s="77"/>
    </row>
    <row r="131" customFormat="false" ht="15.75" hidden="false" customHeight="false" outlineLevel="0" collapsed="false">
      <c r="G131" s="77"/>
      <c r="H131" s="77"/>
    </row>
    <row r="132" customFormat="false" ht="15.75" hidden="false" customHeight="false" outlineLevel="0" collapsed="false">
      <c r="G132" s="77"/>
      <c r="H132" s="77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58.41"/>
    <col collapsed="false" customWidth="true" hidden="false" outlineLevel="0" max="5" min="2" style="6" width="15.7"/>
    <col collapsed="false" customWidth="true" hidden="false" outlineLevel="0" max="37" min="6" style="2" width="15.7"/>
    <col collapsed="false" customWidth="true" hidden="false" outlineLevel="0" max="38" min="38" style="2" width="15.85"/>
    <col collapsed="false" customWidth="false" hidden="false" outlineLevel="0" max="257" min="39" style="2" width="9.14"/>
  </cols>
  <sheetData>
    <row r="2" customFormat="false" ht="20.25" hidden="false" customHeight="false" outlineLevel="0" collapsed="false">
      <c r="A2" s="311" t="s">
        <v>194</v>
      </c>
      <c r="C2" s="312"/>
      <c r="D2" s="312"/>
      <c r="E2" s="312"/>
    </row>
    <row r="3" customFormat="false" ht="12.75" hidden="false" customHeight="false" outlineLevel="0" collapsed="false">
      <c r="A3" s="118"/>
    </row>
    <row r="4" customFormat="false" ht="13.5" hidden="false" customHeight="false" outlineLevel="0" collapsed="false">
      <c r="A4" s="313" t="s">
        <v>174</v>
      </c>
      <c r="B4" s="314" t="n">
        <v>36526</v>
      </c>
      <c r="C4" s="314" t="n">
        <v>36891</v>
      </c>
      <c r="D4" s="314" t="n">
        <v>37256</v>
      </c>
      <c r="E4" s="314" t="n">
        <v>37621</v>
      </c>
      <c r="G4" s="334" t="s">
        <v>170</v>
      </c>
    </row>
    <row r="5" customFormat="false" ht="12.75" hidden="false" customHeight="false" outlineLevel="0" collapsed="false">
      <c r="A5" s="221"/>
      <c r="B5" s="222"/>
      <c r="C5" s="222"/>
      <c r="D5" s="222"/>
      <c r="E5" s="222"/>
    </row>
    <row r="6" customFormat="false" ht="12.75" hidden="false" customHeight="false" outlineLevel="0" collapsed="false">
      <c r="A6" s="221" t="s">
        <v>175</v>
      </c>
      <c r="B6" s="222"/>
      <c r="C6" s="63" t="n">
        <f aca="false">'Spark-Spread'!B88</f>
        <v>5.39595718684309</v>
      </c>
      <c r="D6" s="63" t="n">
        <f aca="false">'Spark-Spread'!C88</f>
        <v>6.29027250303339</v>
      </c>
      <c r="E6" s="63" t="n">
        <f aca="false">'Spark-Spread'!D88</f>
        <v>4.92841385024633</v>
      </c>
    </row>
    <row r="7" customFormat="false" ht="12.75" hidden="false" customHeight="false" outlineLevel="0" collapsed="false">
      <c r="A7" s="221"/>
      <c r="B7" s="222"/>
      <c r="C7" s="222"/>
      <c r="D7" s="222"/>
      <c r="E7" s="222"/>
    </row>
    <row r="8" customFormat="false" ht="12.75" hidden="false" customHeight="false" outlineLevel="0" collapsed="false">
      <c r="A8" s="221" t="s">
        <v>109</v>
      </c>
      <c r="B8" s="1"/>
      <c r="C8" s="90" t="n">
        <f aca="false">'Spark-Spread'!B66</f>
        <v>20644.3605909101</v>
      </c>
      <c r="D8" s="90" t="n">
        <f aca="false">'Spark-Spread'!C66</f>
        <v>22518.4959035072</v>
      </c>
      <c r="E8" s="90" t="n">
        <f aca="false">'Spark-Spread'!D66</f>
        <v>16455.4875696957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2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221" t="s">
        <v>117</v>
      </c>
      <c r="B10" s="1"/>
      <c r="C10" s="99" t="n">
        <f aca="false">'Spark-Spread'!B77</f>
        <v>20796.0189980933</v>
      </c>
      <c r="D10" s="99" t="n">
        <f aca="false">'Spark-Spread'!C77</f>
        <v>24242.7102266907</v>
      </c>
      <c r="E10" s="99" t="n">
        <f aca="false">'Spark-Spread'!D77</f>
        <v>18994.1069788494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21"/>
      <c r="B11" s="90"/>
      <c r="C11" s="90"/>
      <c r="D11" s="90"/>
      <c r="E11" s="90"/>
    </row>
    <row r="12" customFormat="false" ht="12.75" hidden="false" customHeight="false" outlineLevel="0" collapsed="false">
      <c r="A12" s="118" t="s">
        <v>176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7" t="s">
        <v>177</v>
      </c>
      <c r="B13" s="1"/>
      <c r="C13" s="90" t="n">
        <f aca="false">Assumptions!D35</f>
        <v>0</v>
      </c>
      <c r="D13" s="90" t="n">
        <f aca="false">C13*(1+Assumptions!$B$33)</f>
        <v>0</v>
      </c>
      <c r="E13" s="90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29" t="s">
        <v>178</v>
      </c>
      <c r="B14" s="1"/>
      <c r="C14" s="90" t="n">
        <f aca="false">Assumptions!D36</f>
        <v>1878.06659</v>
      </c>
      <c r="D14" s="90" t="n">
        <f aca="false">C14*(1+Assumptions!$B$33)</f>
        <v>1934.4085877</v>
      </c>
      <c r="E14" s="90" t="n">
        <f aca="false">D14*(1+Assumptions!$B$33)</f>
        <v>1992.440845331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29" t="s">
        <v>179</v>
      </c>
      <c r="B15" s="1"/>
      <c r="C15" s="90" t="n">
        <f aca="false">Assumptions!D37</f>
        <v>224.73815</v>
      </c>
      <c r="D15" s="90" t="n">
        <f aca="false">C15*(1+Assumptions!$B$33)</f>
        <v>231.4802945</v>
      </c>
      <c r="E15" s="90" t="n">
        <f aca="false">D15*(1+Assumptions!$B$33)</f>
        <v>238.424703335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7" t="s">
        <v>180</v>
      </c>
      <c r="B16" s="1"/>
      <c r="C16" s="90" t="n">
        <f aca="false">Assumptions!D38</f>
        <v>1000</v>
      </c>
      <c r="D16" s="90" t="n">
        <f aca="false">C16*(1+Assumptions!$B$33)</f>
        <v>1030</v>
      </c>
      <c r="E16" s="90" t="n">
        <f aca="false">D16*(1+Assumptions!$B$33)</f>
        <v>1060.9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7" t="s">
        <v>181</v>
      </c>
      <c r="B17" s="1"/>
      <c r="C17" s="90" t="n">
        <f aca="false">Assumptions!D39</f>
        <v>207.019</v>
      </c>
      <c r="D17" s="90" t="n">
        <f aca="false">C17*(1+Assumptions!$B$33)</f>
        <v>213.22957</v>
      </c>
      <c r="E17" s="90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7" t="s">
        <v>182</v>
      </c>
      <c r="B18" s="1"/>
      <c r="C18" s="90" t="n">
        <f aca="false">Assumptions!D40</f>
        <v>362.672166666667</v>
      </c>
      <c r="D18" s="90" t="n">
        <f aca="false">C18*(1+Assumptions!$B$33)</f>
        <v>373.552331666667</v>
      </c>
      <c r="E18" s="90" t="n">
        <f aca="false">D18*(1+Assumptions!$B$33)</f>
        <v>384.758901616667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7" t="s">
        <v>183</v>
      </c>
      <c r="B19" s="1"/>
      <c r="C19" s="90" t="n">
        <f aca="false">Assumptions!D41</f>
        <v>488.8</v>
      </c>
      <c r="D19" s="90" t="n">
        <f aca="false">C19</f>
        <v>488.8</v>
      </c>
      <c r="E19" s="90" t="n">
        <f aca="false">D19</f>
        <v>488.8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18" t="s">
        <v>184</v>
      </c>
      <c r="B20" s="319"/>
      <c r="C20" s="319" t="n">
        <f aca="false">SUM(C13:C19)</f>
        <v>4161.29590666667</v>
      </c>
      <c r="D20" s="319" t="n">
        <f aca="false">SUM(D13:D19)</f>
        <v>4271.47078386667</v>
      </c>
      <c r="E20" s="319" t="n">
        <f aca="false">SUM(E13:E19)</f>
        <v>4384.95090738267</v>
      </c>
      <c r="F20" s="1"/>
      <c r="G20" s="317" t="n">
        <f aca="false">'99 Acct Sumry'!E55/1000</f>
        <v>4161.29590666667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20"/>
      <c r="B21" s="321"/>
      <c r="C21" s="321"/>
      <c r="D21" s="322"/>
      <c r="E21" s="32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323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323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323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323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</row>
    <row r="22" customFormat="false" ht="12.75" hidden="false" customHeight="false" outlineLevel="0" collapsed="false">
      <c r="A22" s="118" t="s">
        <v>185</v>
      </c>
      <c r="B22" s="324"/>
      <c r="C22" s="324" t="n">
        <f aca="false">C10-C20</f>
        <v>16634.7230914266</v>
      </c>
      <c r="D22" s="324" t="n">
        <f aca="false">D10-D20</f>
        <v>19971.239442824</v>
      </c>
      <c r="E22" s="324" t="n">
        <f aca="false">E10-E20</f>
        <v>14609.1560714667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12.75" hidden="false" customHeight="false" outlineLevel="0" collapsed="false">
      <c r="A23" s="325"/>
      <c r="B23" s="326"/>
      <c r="C23" s="326"/>
      <c r="D23" s="326"/>
      <c r="E23" s="326"/>
    </row>
    <row r="24" customFormat="false" ht="12.75" hidden="false" customHeight="false" outlineLevel="0" collapsed="false">
      <c r="A24" s="64"/>
      <c r="B24" s="90"/>
      <c r="C24" s="90"/>
      <c r="D24" s="90"/>
      <c r="E24" s="90"/>
    </row>
    <row r="25" customFormat="false" ht="12.75" hidden="false" customHeight="false" outlineLevel="0" collapsed="false">
      <c r="A25" s="1" t="s">
        <v>186</v>
      </c>
      <c r="B25" s="1"/>
      <c r="C25" s="90" t="n">
        <v>0</v>
      </c>
      <c r="D25" s="90" t="n">
        <v>0</v>
      </c>
      <c r="E25" s="90" t="n">
        <f aca="false">Summary!$B$28*Assumptions!$D$9</f>
        <v>121266.63683762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90"/>
      <c r="D26" s="90"/>
      <c r="E26" s="9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27" t="s">
        <v>187</v>
      </c>
      <c r="B27" s="1"/>
      <c r="C27" s="328"/>
      <c r="D27" s="328"/>
      <c r="E27" s="32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188</v>
      </c>
      <c r="B28" s="90" t="n">
        <v>0</v>
      </c>
      <c r="C28" s="329" t="n">
        <f aca="false">C22</f>
        <v>16634.7230914266</v>
      </c>
      <c r="D28" s="329" t="n">
        <f aca="false">D22</f>
        <v>19971.239442824</v>
      </c>
      <c r="E28" s="329" t="n">
        <f aca="false">E22</f>
        <v>14609.1560714667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28"/>
      <c r="D29" s="328"/>
      <c r="E29" s="328"/>
    </row>
    <row r="30" customFormat="false" ht="12.75" hidden="false" customHeight="false" outlineLevel="0" collapsed="false">
      <c r="A30" s="1" t="s">
        <v>189</v>
      </c>
      <c r="B30" s="120" t="n">
        <f aca="false">Summary!$F$25</f>
        <v>0.144985</v>
      </c>
      <c r="C30" s="2"/>
      <c r="D30" s="2"/>
      <c r="E30" s="2"/>
    </row>
    <row r="31" customFormat="false" ht="13.5" hidden="false" customHeight="false" outlineLevel="0" collapsed="false">
      <c r="A31" s="1"/>
      <c r="B31" s="1"/>
      <c r="C31" s="328"/>
      <c r="D31" s="328"/>
      <c r="E31" s="328"/>
    </row>
    <row r="32" customFormat="false" ht="16.5" hidden="false" customHeight="false" outlineLevel="0" collapsed="false">
      <c r="A32" s="330" t="s">
        <v>190</v>
      </c>
      <c r="B32" s="331" t="n">
        <f aca="false">XNPV(B30,B28:E28,B$4:E$4)</f>
        <v>39494.5633491863</v>
      </c>
      <c r="C32" s="328"/>
      <c r="D32" s="328"/>
      <c r="E32" s="328"/>
    </row>
    <row r="33" customFormat="false" ht="12.75" hidden="false" customHeight="false" outlineLevel="0" collapsed="false">
      <c r="A33" s="1"/>
      <c r="B33" s="1"/>
      <c r="C33" s="328"/>
      <c r="D33" s="328"/>
      <c r="E33" s="328"/>
    </row>
    <row r="34" customFormat="false" ht="12.75" hidden="false" customHeight="false" outlineLevel="0" collapsed="false">
      <c r="A34" s="1"/>
      <c r="B34" s="332"/>
      <c r="C34" s="328"/>
      <c r="D34" s="328"/>
      <c r="E34" s="328"/>
    </row>
    <row r="35" customFormat="false" ht="12.75" hidden="false" customHeight="false" outlineLevel="0" collapsed="false">
      <c r="A35" s="327" t="s">
        <v>191</v>
      </c>
      <c r="B35" s="332"/>
      <c r="C35" s="328"/>
      <c r="D35" s="328"/>
      <c r="E35" s="328"/>
    </row>
    <row r="36" customFormat="false" ht="12.75" hidden="false" customHeight="false" outlineLevel="0" collapsed="false">
      <c r="A36" s="1" t="s">
        <v>188</v>
      </c>
      <c r="B36" s="90" t="n">
        <v>0</v>
      </c>
      <c r="C36" s="329" t="n">
        <f aca="false">C28+C25</f>
        <v>16634.7230914266</v>
      </c>
      <c r="D36" s="329" t="n">
        <f aca="false">D28+D25</f>
        <v>19971.239442824</v>
      </c>
      <c r="E36" s="329" t="n">
        <f aca="false">E28+E25</f>
        <v>135875.792909087</v>
      </c>
    </row>
    <row r="37" customFormat="false" ht="12.75" hidden="false" customHeight="false" outlineLevel="0" collapsed="false">
      <c r="A37" s="1"/>
      <c r="B37" s="1"/>
      <c r="C37" s="328"/>
      <c r="D37" s="328"/>
      <c r="E37" s="328"/>
    </row>
    <row r="38" customFormat="false" ht="12.75" hidden="false" customHeight="false" outlineLevel="0" collapsed="false">
      <c r="A38" s="1" t="s">
        <v>189</v>
      </c>
      <c r="B38" s="120" t="n">
        <f aca="false">Summary!$F$25</f>
        <v>0.144985</v>
      </c>
      <c r="C38" s="2"/>
      <c r="D38" s="2"/>
      <c r="E38" s="2"/>
    </row>
    <row r="39" customFormat="false" ht="13.5" hidden="false" customHeight="false" outlineLevel="0" collapsed="false">
      <c r="A39" s="1"/>
      <c r="B39" s="1"/>
      <c r="C39" s="328"/>
      <c r="D39" s="328"/>
      <c r="E39" s="328"/>
    </row>
    <row r="40" customFormat="false" ht="16.5" hidden="false" customHeight="false" outlineLevel="0" collapsed="false">
      <c r="A40" s="330" t="s">
        <v>190</v>
      </c>
      <c r="B40" s="331" t="n">
        <f aca="false">XNPV(B38,B36:E36,B$4:E$4)</f>
        <v>120281.649023217</v>
      </c>
      <c r="C40" s="328"/>
      <c r="D40" s="328"/>
      <c r="E40" s="328"/>
    </row>
    <row r="41" customFormat="false" ht="12.75" hidden="false" customHeight="false" outlineLevel="0" collapsed="false">
      <c r="A41" s="1"/>
      <c r="B41" s="1"/>
      <c r="C41" s="333"/>
      <c r="D41" s="2"/>
      <c r="E41" s="2"/>
    </row>
    <row r="42" customFormat="false" ht="12.75" hidden="false" customHeight="false" outlineLevel="0" collapsed="false">
      <c r="A42" s="1"/>
      <c r="B42" s="1"/>
      <c r="C42" s="2"/>
      <c r="D42" s="2"/>
      <c r="E42" s="2"/>
    </row>
    <row r="43" customFormat="false" ht="12.75" hidden="false" customHeight="false" outlineLevel="0" collapsed="false">
      <c r="A43" s="223"/>
      <c r="B43" s="2"/>
      <c r="C43" s="90"/>
      <c r="D43" s="90"/>
      <c r="E43" s="90"/>
    </row>
    <row r="44" customFormat="false" ht="12.75" hidden="false" customHeight="false" outlineLevel="0" collapsed="false">
      <c r="A44" s="223"/>
      <c r="B44" s="2"/>
      <c r="C44" s="90"/>
      <c r="D44" s="90"/>
      <c r="E44" s="90"/>
    </row>
    <row r="45" customFormat="false" ht="12.75" hidden="false" customHeight="false" outlineLevel="0" collapsed="false">
      <c r="A45" s="223"/>
      <c r="B45" s="2"/>
      <c r="C45" s="90"/>
      <c r="D45" s="90"/>
      <c r="E45" s="90"/>
    </row>
    <row r="46" customFormat="false" ht="12.75" hidden="false" customHeight="false" outlineLevel="0" collapsed="false">
      <c r="A46" s="223"/>
      <c r="B46" s="2"/>
      <c r="C46" s="90"/>
      <c r="D46" s="90"/>
      <c r="E46" s="90"/>
    </row>
    <row r="47" customFormat="false" ht="12.75" hidden="false" customHeight="false" outlineLevel="0" collapsed="false">
      <c r="A47" s="223"/>
      <c r="B47" s="2"/>
      <c r="C47" s="90"/>
      <c r="D47" s="90"/>
      <c r="E47" s="90"/>
    </row>
    <row r="48" customFormat="false" ht="12.75" hidden="false" customHeight="false" outlineLevel="0" collapsed="false">
      <c r="A48" s="223"/>
      <c r="B48" s="2"/>
      <c r="C48" s="90"/>
      <c r="D48" s="90"/>
      <c r="E48" s="90"/>
    </row>
    <row r="49" customFormat="false" ht="12.75" hidden="false" customHeight="false" outlineLevel="0" collapsed="false">
      <c r="A49" s="223"/>
      <c r="B49" s="2"/>
      <c r="C49" s="90"/>
      <c r="D49" s="90"/>
      <c r="E49" s="90"/>
    </row>
    <row r="50" customFormat="false" ht="12.75" hidden="false" customHeight="false" outlineLevel="0" collapsed="false">
      <c r="A50" s="217"/>
      <c r="B50" s="2"/>
      <c r="C50" s="90"/>
      <c r="D50" s="90"/>
      <c r="E50" s="90"/>
    </row>
    <row r="51" customFormat="false" ht="12.75" hidden="false" customHeight="false" outlineLevel="0" collapsed="false">
      <c r="A51" s="226"/>
      <c r="B51" s="2"/>
      <c r="C51" s="90"/>
      <c r="D51" s="90"/>
      <c r="E51" s="90"/>
    </row>
    <row r="52" customFormat="false" ht="12.75" hidden="false" customHeight="false" outlineLevel="0" collapsed="false">
      <c r="A52" s="223"/>
      <c r="B52" s="2"/>
      <c r="C52" s="90"/>
      <c r="D52" s="90"/>
      <c r="E52" s="90"/>
    </row>
    <row r="53" customFormat="false" ht="12.75" hidden="false" customHeight="false" outlineLevel="0" collapsed="false">
      <c r="A53" s="223"/>
      <c r="B53" s="2"/>
      <c r="C53" s="90"/>
      <c r="D53" s="90"/>
      <c r="E53" s="90"/>
    </row>
    <row r="54" customFormat="false" ht="12.75" hidden="false" customHeight="false" outlineLevel="0" collapsed="false">
      <c r="A54" s="225"/>
      <c r="B54" s="2"/>
      <c r="C54" s="90"/>
      <c r="D54" s="90"/>
      <c r="E54" s="90"/>
    </row>
    <row r="55" customFormat="false" ht="12.75" hidden="false" customHeight="false" outlineLevel="0" collapsed="false">
      <c r="A55" s="225"/>
      <c r="B55" s="2"/>
      <c r="C55" s="90"/>
      <c r="D55" s="90"/>
      <c r="E55" s="90"/>
    </row>
    <row r="56" customFormat="false" ht="12.75" hidden="false" customHeight="false" outlineLevel="0" collapsed="false">
      <c r="A56" s="223"/>
      <c r="B56" s="2"/>
      <c r="C56" s="90"/>
      <c r="D56" s="90"/>
      <c r="E56" s="90"/>
    </row>
    <row r="57" customFormat="false" ht="12.75" hidden="false" customHeight="false" outlineLevel="0" collapsed="false">
      <c r="A57" s="225"/>
      <c r="B57" s="2"/>
      <c r="C57" s="90"/>
      <c r="D57" s="90"/>
      <c r="E57" s="90"/>
    </row>
    <row r="58" customFormat="false" ht="12.75" hidden="false" customHeight="false" outlineLevel="0" collapsed="false">
      <c r="A58" s="223"/>
      <c r="B58" s="2"/>
      <c r="C58" s="90"/>
      <c r="D58" s="90"/>
      <c r="E58" s="90"/>
    </row>
    <row r="59" customFormat="false" ht="12.75" hidden="false" customHeight="false" outlineLevel="0" collapsed="false">
      <c r="A59" s="223"/>
      <c r="B59" s="2"/>
      <c r="C59" s="90"/>
      <c r="D59" s="90"/>
      <c r="E59" s="90"/>
    </row>
    <row r="60" customFormat="false" ht="12.75" hidden="false" customHeight="false" outlineLevel="0" collapsed="false">
      <c r="A60" s="223"/>
      <c r="B60" s="2"/>
      <c r="C60" s="90"/>
      <c r="D60" s="90"/>
      <c r="E60" s="90"/>
    </row>
    <row r="61" customFormat="false" ht="12.75" hidden="false" customHeight="false" outlineLevel="0" collapsed="false">
      <c r="A61" s="225"/>
      <c r="B61" s="2"/>
      <c r="C61" s="90"/>
      <c r="D61" s="90"/>
      <c r="E61" s="90"/>
    </row>
    <row r="62" customFormat="false" ht="12.75" hidden="false" customHeight="false" outlineLevel="0" collapsed="false">
      <c r="A62" s="224"/>
      <c r="B62" s="2"/>
      <c r="C62" s="90"/>
      <c r="D62" s="90"/>
      <c r="E62" s="90"/>
    </row>
    <row r="63" customFormat="false" ht="12.75" hidden="false" customHeight="false" outlineLevel="0" collapsed="false">
      <c r="A63" s="217"/>
      <c r="B63" s="2"/>
      <c r="C63" s="90"/>
      <c r="D63" s="90"/>
      <c r="E63" s="90"/>
    </row>
    <row r="64" customFormat="false" ht="12.75" hidden="false" customHeight="false" outlineLevel="0" collapsed="false">
      <c r="A64" s="217"/>
      <c r="B64" s="2"/>
      <c r="C64" s="90"/>
      <c r="D64" s="90"/>
      <c r="E64" s="90"/>
    </row>
    <row r="65" customFormat="false" ht="15" hidden="false" customHeight="true" outlineLevel="0" collapsed="false">
      <c r="A65" s="217"/>
      <c r="B65" s="2"/>
      <c r="C65" s="2"/>
      <c r="D65" s="64"/>
      <c r="E65" s="64"/>
    </row>
    <row r="66" customFormat="false" ht="12.75" hidden="false" customHeight="false" outlineLevel="0" collapsed="false">
      <c r="A66" s="217"/>
      <c r="B66" s="2"/>
      <c r="C66" s="2"/>
      <c r="D66" s="64"/>
      <c r="E66" s="64"/>
    </row>
    <row r="67" customFormat="false" ht="14.25" hidden="false" customHeight="true" outlineLevel="0" collapsed="false">
      <c r="A67" s="217"/>
      <c r="B67" s="2"/>
      <c r="C67" s="2"/>
      <c r="D67" s="64"/>
      <c r="E67" s="64"/>
    </row>
    <row r="68" customFormat="false" ht="12.75" hidden="false" customHeight="false" outlineLevel="0" collapsed="false">
      <c r="A68" s="217"/>
      <c r="B68" s="2"/>
      <c r="C68" s="2"/>
      <c r="D68" s="64"/>
      <c r="E68" s="64"/>
    </row>
    <row r="69" customFormat="false" ht="12.75" hidden="false" customHeight="false" outlineLevel="0" collapsed="false">
      <c r="A69" s="217"/>
      <c r="B69" s="2"/>
      <c r="C69" s="2"/>
      <c r="D69" s="64"/>
      <c r="E69" s="64"/>
    </row>
    <row r="70" customFormat="false" ht="12.75" hidden="false" customHeight="false" outlineLevel="0" collapsed="false">
      <c r="A70" s="218"/>
      <c r="B70" s="2"/>
      <c r="C70" s="2"/>
      <c r="D70" s="64"/>
      <c r="E70" s="64"/>
    </row>
    <row r="71" customFormat="false" ht="12.75" hidden="false" customHeight="false" outlineLevel="0" collapsed="false">
      <c r="A71" s="218"/>
      <c r="B71" s="2"/>
      <c r="C71" s="2"/>
      <c r="D71" s="64"/>
      <c r="E71" s="64"/>
    </row>
    <row r="72" customFormat="false" ht="12.75" hidden="false" customHeight="false" outlineLevel="0" collapsed="false">
      <c r="A72" s="218"/>
      <c r="B72" s="2"/>
      <c r="C72" s="2"/>
      <c r="D72" s="64"/>
      <c r="E72" s="64"/>
    </row>
    <row r="73" customFormat="false" ht="12.75" hidden="false" customHeight="false" outlineLevel="0" collapsed="false">
      <c r="A73" s="64"/>
      <c r="B73" s="2"/>
      <c r="C73" s="2"/>
      <c r="D73" s="64"/>
      <c r="E73" s="64"/>
    </row>
    <row r="74" customFormat="false" ht="12.75" hidden="false" customHeight="false" outlineLevel="0" collapsed="false">
      <c r="A74" s="2"/>
      <c r="B74" s="2"/>
      <c r="C74" s="2"/>
      <c r="D74" s="64"/>
      <c r="E74" s="64"/>
    </row>
    <row r="75" customFormat="false" ht="12.75" hidden="false" customHeight="false" outlineLevel="0" collapsed="false">
      <c r="A75" s="2"/>
      <c r="B75" s="2"/>
      <c r="C75" s="2"/>
      <c r="D75" s="64"/>
      <c r="E75" s="64"/>
    </row>
    <row r="76" customFormat="false" ht="12.75" hidden="false" customHeight="false" outlineLevel="0" collapsed="false">
      <c r="A76" s="2"/>
      <c r="B76" s="2"/>
      <c r="C76" s="2"/>
      <c r="D76" s="64"/>
      <c r="E76" s="64"/>
    </row>
    <row r="77" customFormat="false" ht="18.75" hidden="false" customHeight="false" outlineLevel="0" collapsed="false">
      <c r="A77" s="219"/>
      <c r="B77" s="2"/>
      <c r="C77" s="2"/>
      <c r="D77" s="64"/>
      <c r="E77" s="64"/>
    </row>
    <row r="78" customFormat="false" ht="12.75" hidden="false" customHeight="false" outlineLevel="0" collapsed="false">
      <c r="A78" s="220"/>
      <c r="B78" s="2"/>
      <c r="C78" s="2"/>
      <c r="D78" s="64"/>
      <c r="E78" s="64"/>
    </row>
    <row r="79" customFormat="false" ht="12.75" hidden="false" customHeight="false" outlineLevel="0" collapsed="false">
      <c r="A79" s="220"/>
      <c r="B79" s="2"/>
      <c r="C79" s="2"/>
      <c r="D79" s="64"/>
      <c r="E79" s="64"/>
    </row>
    <row r="80" customFormat="false" ht="12.75" hidden="false" customHeight="false" outlineLevel="0" collapsed="false">
      <c r="A80" s="2"/>
      <c r="B80" s="2"/>
      <c r="C80" s="2"/>
      <c r="D80" s="64"/>
      <c r="E80" s="64"/>
    </row>
    <row r="81" customFormat="false" ht="12.75" hidden="false" customHeight="false" outlineLevel="0" collapsed="false">
      <c r="A81" s="2"/>
      <c r="B81" s="2"/>
      <c r="C81" s="2"/>
      <c r="D81" s="64"/>
      <c r="E81" s="64"/>
    </row>
    <row r="82" customFormat="false" ht="12.75" hidden="false" customHeight="false" outlineLevel="0" collapsed="false">
      <c r="A82" s="221"/>
      <c r="B82" s="221"/>
      <c r="C82" s="222"/>
      <c r="D82" s="222"/>
      <c r="E82" s="222"/>
    </row>
    <row r="83" customFormat="false" ht="12.75" hidden="false" customHeight="false" outlineLevel="0" collapsed="false">
      <c r="A83" s="217"/>
      <c r="B83" s="2"/>
      <c r="C83" s="2"/>
      <c r="D83" s="64"/>
      <c r="E83" s="64"/>
    </row>
    <row r="84" customFormat="false" ht="12.75" hidden="false" customHeight="false" outlineLevel="0" collapsed="false">
      <c r="A84" s="223"/>
      <c r="B84" s="2"/>
      <c r="C84" s="2"/>
      <c r="D84" s="64"/>
      <c r="E84" s="64"/>
    </row>
    <row r="85" customFormat="false" ht="12.75" hidden="false" customHeight="false" outlineLevel="0" collapsed="false">
      <c r="A85" s="223"/>
      <c r="B85" s="2"/>
      <c r="C85" s="2"/>
      <c r="D85" s="64"/>
      <c r="E85" s="64"/>
    </row>
    <row r="86" customFormat="false" ht="12.75" hidden="false" customHeight="false" outlineLevel="0" collapsed="false">
      <c r="A86" s="224"/>
      <c r="B86" s="2"/>
      <c r="C86" s="2"/>
      <c r="D86" s="64"/>
      <c r="E86" s="64"/>
    </row>
    <row r="87" customFormat="false" ht="12.75" hidden="false" customHeight="false" outlineLevel="0" collapsed="false">
      <c r="A87" s="64"/>
      <c r="B87" s="2"/>
      <c r="C87" s="2"/>
      <c r="D87" s="64"/>
      <c r="E87" s="64"/>
    </row>
    <row r="88" customFormat="false" ht="12.75" hidden="false" customHeight="false" outlineLevel="0" collapsed="false">
      <c r="A88" s="217"/>
      <c r="B88" s="2"/>
      <c r="C88" s="2"/>
      <c r="D88" s="64"/>
      <c r="E88" s="64"/>
    </row>
    <row r="89" customFormat="false" ht="12.75" hidden="false" customHeight="false" outlineLevel="0" collapsed="false">
      <c r="A89" s="223"/>
      <c r="B89" s="2"/>
      <c r="C89" s="2"/>
      <c r="D89" s="64"/>
      <c r="E89" s="64"/>
    </row>
    <row r="90" customFormat="false" ht="12.75" hidden="false" customHeight="false" outlineLevel="0" collapsed="false">
      <c r="A90" s="223"/>
      <c r="B90" s="2"/>
      <c r="C90" s="2"/>
      <c r="D90" s="64"/>
      <c r="E90" s="64"/>
    </row>
    <row r="91" customFormat="false" ht="12.75" hidden="false" customHeight="false" outlineLevel="0" collapsed="false">
      <c r="A91" s="223"/>
      <c r="B91" s="2"/>
      <c r="C91" s="90"/>
      <c r="D91" s="64"/>
      <c r="E91" s="64"/>
    </row>
    <row r="92" customFormat="false" ht="12.75" hidden="false" customHeight="false" outlineLevel="0" collapsed="false">
      <c r="A92" s="223"/>
      <c r="B92" s="2"/>
      <c r="C92" s="2"/>
      <c r="D92" s="64"/>
      <c r="E92" s="64"/>
    </row>
    <row r="93" customFormat="false" ht="12.75" hidden="false" customHeight="false" outlineLevel="0" collapsed="false">
      <c r="A93" s="64"/>
      <c r="B93" s="2"/>
      <c r="C93" s="2"/>
      <c r="D93" s="64"/>
      <c r="E93" s="64"/>
    </row>
    <row r="94" customFormat="false" ht="12.75" hidden="false" customHeight="false" outlineLevel="0" collapsed="false">
      <c r="A94" s="217"/>
      <c r="B94" s="2"/>
      <c r="C94" s="2"/>
      <c r="D94" s="64"/>
      <c r="E94" s="64"/>
    </row>
    <row r="95" customFormat="false" ht="12.75" hidden="false" customHeight="false" outlineLevel="0" collapsed="false">
      <c r="A95" s="64"/>
      <c r="B95" s="2"/>
      <c r="C95" s="2"/>
      <c r="D95" s="64"/>
      <c r="E95" s="64"/>
    </row>
    <row r="96" customFormat="false" ht="12.75" hidden="false" customHeight="false" outlineLevel="0" collapsed="false">
      <c r="A96" s="217"/>
      <c r="B96" s="2"/>
      <c r="C96" s="2"/>
      <c r="D96" s="64"/>
      <c r="E96" s="64"/>
    </row>
    <row r="97" customFormat="false" ht="12.75" hidden="false" customHeight="false" outlineLevel="0" collapsed="false">
      <c r="A97" s="223"/>
      <c r="B97" s="2"/>
      <c r="C97" s="2"/>
      <c r="D97" s="64"/>
      <c r="E97" s="64"/>
    </row>
    <row r="98" customFormat="false" ht="12.75" hidden="false" customHeight="false" outlineLevel="0" collapsed="false">
      <c r="A98" s="217"/>
      <c r="B98" s="2"/>
      <c r="C98" s="2"/>
      <c r="D98" s="64"/>
      <c r="E98" s="64"/>
    </row>
    <row r="99" customFormat="false" ht="12.75" hidden="false" customHeight="false" outlineLevel="0" collapsed="false">
      <c r="A99" s="225"/>
      <c r="B99" s="2"/>
      <c r="C99" s="2"/>
      <c r="D99" s="64"/>
      <c r="E99" s="64"/>
    </row>
    <row r="100" customFormat="false" ht="12.75" hidden="false" customHeight="false" outlineLevel="0" collapsed="false">
      <c r="A100" s="223"/>
      <c r="B100" s="2"/>
      <c r="C100" s="2"/>
      <c r="D100" s="64"/>
      <c r="E100" s="64"/>
    </row>
    <row r="101" customFormat="false" ht="12.75" hidden="false" customHeight="false" outlineLevel="0" collapsed="false">
      <c r="A101" s="224"/>
      <c r="B101" s="2"/>
      <c r="C101" s="2"/>
      <c r="D101" s="64"/>
      <c r="E101" s="64"/>
    </row>
    <row r="102" customFormat="false" ht="12.75" hidden="false" customHeight="false" outlineLevel="0" collapsed="false">
      <c r="A102" s="223"/>
      <c r="B102" s="2"/>
      <c r="C102" s="2"/>
      <c r="D102" s="64"/>
      <c r="E102" s="64"/>
    </row>
    <row r="103" customFormat="false" ht="12.75" hidden="false" customHeight="false" outlineLevel="0" collapsed="false">
      <c r="A103" s="224"/>
      <c r="B103" s="2"/>
      <c r="C103" s="2"/>
      <c r="D103" s="64"/>
      <c r="E103" s="64"/>
    </row>
    <row r="104" customFormat="false" ht="12.75" hidden="false" customHeight="false" outlineLevel="0" collapsed="false">
      <c r="A104" s="223"/>
      <c r="B104" s="2"/>
      <c r="C104" s="2"/>
      <c r="D104" s="64"/>
      <c r="E104" s="64"/>
    </row>
    <row r="105" customFormat="false" ht="12.75" hidden="false" customHeight="false" outlineLevel="0" collapsed="false">
      <c r="A105" s="223"/>
      <c r="B105" s="2"/>
      <c r="C105" s="2"/>
      <c r="D105" s="64"/>
      <c r="E105" s="64"/>
    </row>
    <row r="106" customFormat="false" ht="12.75" hidden="false" customHeight="false" outlineLevel="0" collapsed="false">
      <c r="A106" s="223"/>
      <c r="B106" s="2"/>
      <c r="C106" s="2"/>
      <c r="D106" s="64"/>
      <c r="E106" s="64"/>
    </row>
    <row r="107" customFormat="false" ht="12.75" hidden="false" customHeight="false" outlineLevel="0" collapsed="false">
      <c r="A107" s="223"/>
      <c r="B107" s="2"/>
      <c r="C107" s="2"/>
      <c r="D107" s="64"/>
      <c r="E107" s="64"/>
    </row>
    <row r="108" customFormat="false" ht="12.75" hidden="false" customHeight="false" outlineLevel="0" collapsed="false">
      <c r="A108" s="223"/>
      <c r="B108" s="2"/>
      <c r="C108" s="2"/>
      <c r="D108" s="64"/>
      <c r="E108" s="64"/>
    </row>
    <row r="109" customFormat="false" ht="12.75" hidden="false" customHeight="false" outlineLevel="0" collapsed="false">
      <c r="A109" s="223"/>
      <c r="B109" s="2"/>
      <c r="C109" s="2"/>
      <c r="D109" s="64"/>
      <c r="E109" s="64"/>
    </row>
    <row r="110" customFormat="false" ht="12.75" hidden="false" customHeight="false" outlineLevel="0" collapsed="false">
      <c r="A110" s="217"/>
      <c r="B110" s="2"/>
      <c r="C110" s="2"/>
      <c r="D110" s="64"/>
      <c r="E110" s="64"/>
    </row>
    <row r="111" customFormat="false" ht="12.75" hidden="false" customHeight="false" outlineLevel="0" collapsed="false">
      <c r="A111" s="226"/>
      <c r="B111" s="2"/>
      <c r="C111" s="2"/>
      <c r="D111" s="64"/>
      <c r="E111" s="64"/>
    </row>
    <row r="112" customFormat="false" ht="12.75" hidden="false" customHeight="false" outlineLevel="0" collapsed="false">
      <c r="A112" s="223"/>
      <c r="B112" s="2"/>
      <c r="C112" s="2"/>
      <c r="D112" s="64"/>
      <c r="E112" s="64"/>
    </row>
    <row r="113" customFormat="false" ht="12.75" hidden="false" customHeight="false" outlineLevel="0" collapsed="false">
      <c r="A113" s="225"/>
      <c r="B113" s="2"/>
      <c r="C113" s="2"/>
      <c r="D113" s="64"/>
      <c r="E113" s="64"/>
    </row>
    <row r="114" customFormat="false" ht="12.75" hidden="false" customHeight="false" outlineLevel="0" collapsed="false">
      <c r="A114" s="225"/>
      <c r="B114" s="2"/>
      <c r="C114" s="2"/>
      <c r="D114" s="64"/>
      <c r="E114" s="64"/>
    </row>
    <row r="115" customFormat="false" ht="12.75" hidden="false" customHeight="false" outlineLevel="0" collapsed="false">
      <c r="A115" s="223"/>
      <c r="B115" s="2"/>
      <c r="C115" s="2"/>
      <c r="D115" s="64"/>
      <c r="E115" s="64"/>
    </row>
    <row r="116" customFormat="false" ht="12.75" hidden="false" customHeight="false" outlineLevel="0" collapsed="false">
      <c r="A116" s="223"/>
      <c r="B116" s="2"/>
      <c r="C116" s="2"/>
      <c r="D116" s="64"/>
      <c r="E116" s="64"/>
    </row>
    <row r="117" customFormat="false" ht="12.75" hidden="false" customHeight="false" outlineLevel="0" collapsed="false">
      <c r="A117" s="224"/>
      <c r="B117" s="2"/>
      <c r="C117" s="2"/>
      <c r="D117" s="64"/>
      <c r="E117" s="64"/>
    </row>
    <row r="118" customFormat="false" ht="12.75" hidden="false" customHeight="false" outlineLevel="0" collapsed="false">
      <c r="A118" s="217"/>
      <c r="B118" s="2"/>
      <c r="C118" s="2"/>
      <c r="D118" s="64"/>
      <c r="E118" s="64"/>
    </row>
    <row r="119" customFormat="false" ht="12.75" hidden="false" customHeight="false" outlineLevel="0" collapsed="false">
      <c r="A119" s="217"/>
      <c r="B119" s="2"/>
      <c r="C119" s="2"/>
      <c r="D119" s="64"/>
      <c r="E119" s="64"/>
    </row>
    <row r="120" customFormat="false" ht="12.75" hidden="false" customHeight="false" outlineLevel="0" collapsed="false">
      <c r="A120" s="217"/>
      <c r="B120" s="2"/>
      <c r="C120" s="2"/>
      <c r="D120" s="64"/>
      <c r="E120" s="64"/>
    </row>
    <row r="121" customFormat="false" ht="12.75" hidden="false" customHeight="false" outlineLevel="0" collapsed="false">
      <c r="A121" s="217"/>
      <c r="B121" s="2"/>
      <c r="C121" s="2"/>
      <c r="D121" s="64"/>
      <c r="E121" s="64"/>
    </row>
    <row r="122" customFormat="false" ht="12.75" hidden="false" customHeight="false" outlineLevel="0" collapsed="false">
      <c r="A122" s="217"/>
      <c r="B122" s="2"/>
      <c r="C122" s="2"/>
      <c r="D122" s="64"/>
      <c r="E122" s="64"/>
    </row>
    <row r="123" customFormat="false" ht="12.75" hidden="false" customHeight="fals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2.75" hidden="false" customHeight="false" outlineLevel="0" collapsed="false">
      <c r="A125" s="2"/>
      <c r="B125" s="2"/>
      <c r="C125" s="2"/>
      <c r="D125" s="64"/>
      <c r="E125" s="64"/>
    </row>
    <row r="126" customFormat="false" ht="12.75" hidden="false" customHeight="false" outlineLevel="0" collapsed="false">
      <c r="A126" s="2"/>
      <c r="B126" s="2"/>
      <c r="C126" s="2"/>
      <c r="D126" s="64"/>
      <c r="E126" s="64"/>
    </row>
    <row r="127" customFormat="false" ht="12.75" hidden="false" customHeight="false" outlineLevel="0" collapsed="false">
      <c r="A127" s="2"/>
      <c r="B127" s="2"/>
      <c r="C127" s="2"/>
      <c r="D127" s="2"/>
      <c r="E127" s="2"/>
    </row>
    <row r="128" customFormat="false" ht="18.75" hidden="false" customHeight="false" outlineLevel="0" collapsed="false">
      <c r="A128" s="227"/>
      <c r="B128" s="227"/>
      <c r="C128" s="2"/>
      <c r="D128" s="2"/>
      <c r="E128" s="2"/>
    </row>
    <row r="129" customFormat="false" ht="12.75" hidden="false" customHeight="false" outlineLevel="0" collapsed="false">
      <c r="A129" s="220"/>
      <c r="B129" s="220"/>
      <c r="C129" s="2"/>
      <c r="D129" s="2"/>
      <c r="E129" s="2"/>
    </row>
    <row r="130" customFormat="false" ht="12.75" hidden="false" customHeight="false" outlineLevel="0" collapsed="false">
      <c r="A130" s="220"/>
      <c r="B130" s="228"/>
      <c r="C130" s="2"/>
      <c r="D130" s="2"/>
      <c r="E130" s="2"/>
    </row>
    <row r="131" customFormat="false" ht="12.75" hidden="false" customHeight="false" outlineLevel="0" collapsed="false">
      <c r="A131" s="2"/>
      <c r="B131" s="2"/>
      <c r="C131" s="2"/>
      <c r="D131" s="2"/>
      <c r="E131" s="2"/>
    </row>
    <row r="132" customFormat="false" ht="12.75" hidden="false" customHeight="false" outlineLevel="0" collapsed="false">
      <c r="A132" s="221"/>
      <c r="B132" s="222"/>
      <c r="C132" s="222"/>
      <c r="D132" s="222"/>
      <c r="E132" s="222"/>
    </row>
    <row r="133" customFormat="false" ht="12.75" hidden="false" customHeight="false" outlineLevel="0" collapsed="false">
      <c r="A133" s="220"/>
      <c r="B133" s="220"/>
      <c r="C133" s="220"/>
      <c r="D133" s="2"/>
      <c r="E133" s="2"/>
    </row>
    <row r="134" customFormat="false" ht="12.75" hidden="false" customHeight="false" outlineLevel="0" collapsed="false">
      <c r="A134" s="229"/>
      <c r="B134" s="220"/>
      <c r="C134" s="220"/>
      <c r="D134" s="230"/>
      <c r="E134" s="230"/>
    </row>
    <row r="135" customFormat="false" ht="12.75" hidden="false" customHeight="false" outlineLevel="0" collapsed="false">
      <c r="A135" s="229"/>
      <c r="B135" s="220"/>
      <c r="C135" s="220"/>
      <c r="D135" s="230"/>
      <c r="E135" s="230"/>
    </row>
    <row r="136" customFormat="false" ht="12.75" hidden="false" customHeight="false" outlineLevel="0" collapsed="false">
      <c r="A136" s="229"/>
      <c r="B136" s="229"/>
      <c r="C136" s="229"/>
      <c r="D136" s="230"/>
      <c r="E136" s="230"/>
    </row>
    <row r="137" customFormat="false" ht="12.75" hidden="false" customHeight="false" outlineLevel="0" collapsed="false">
      <c r="A137" s="229"/>
      <c r="B137" s="229"/>
      <c r="C137" s="229"/>
      <c r="D137" s="230"/>
      <c r="E137" s="230"/>
    </row>
    <row r="138" customFormat="false" ht="12.75" hidden="false" customHeight="false" outlineLevel="0" collapsed="false">
      <c r="A138" s="229"/>
      <c r="B138" s="221"/>
      <c r="C138" s="221"/>
      <c r="D138" s="230"/>
      <c r="E138" s="230"/>
    </row>
    <row r="139" customFormat="false" ht="12.75" hidden="false" customHeight="false" outlineLevel="0" collapsed="false">
      <c r="A139" s="2"/>
      <c r="B139" s="2"/>
      <c r="C139" s="2"/>
      <c r="D139" s="230"/>
      <c r="E139" s="230"/>
    </row>
    <row r="140" customFormat="false" ht="12.75" hidden="false" customHeight="false" outlineLevel="0" collapsed="false">
      <c r="A140" s="220"/>
      <c r="B140" s="220"/>
      <c r="C140" s="220"/>
      <c r="D140" s="230"/>
      <c r="E140" s="230"/>
    </row>
    <row r="141" customFormat="false" ht="12.75" hidden="false" customHeight="false" outlineLevel="0" collapsed="false">
      <c r="A141" s="229"/>
      <c r="B141" s="220"/>
      <c r="C141" s="220"/>
      <c r="D141" s="230"/>
      <c r="E141" s="230"/>
    </row>
    <row r="142" customFormat="false" ht="12.75" hidden="false" customHeight="false" outlineLevel="0" collapsed="false">
      <c r="A142" s="229"/>
      <c r="B142" s="220"/>
      <c r="C142" s="220"/>
      <c r="D142" s="230"/>
      <c r="E142" s="230"/>
    </row>
    <row r="143" customFormat="false" ht="12.75" hidden="false" customHeight="false" outlineLevel="0" collapsed="false">
      <c r="A143" s="229"/>
      <c r="B143" s="220"/>
      <c r="C143" s="220"/>
      <c r="D143" s="230"/>
      <c r="E143" s="230"/>
    </row>
    <row r="144" customFormat="false" ht="12.75" hidden="false" customHeight="false" outlineLevel="0" collapsed="false">
      <c r="A144" s="229"/>
      <c r="B144" s="220"/>
      <c r="C144" s="220"/>
      <c r="D144" s="230"/>
      <c r="E144" s="230"/>
    </row>
    <row r="145" customFormat="false" ht="12.75" hidden="false" customHeight="false" outlineLevel="0" collapsed="false">
      <c r="A145" s="229"/>
      <c r="B145" s="220"/>
      <c r="C145" s="220"/>
      <c r="D145" s="230"/>
      <c r="E145" s="230"/>
    </row>
    <row r="146" customFormat="false" ht="12.75" hidden="false" customHeight="false" outlineLevel="0" collapsed="false">
      <c r="A146" s="229"/>
      <c r="B146" s="220"/>
      <c r="C146" s="220"/>
      <c r="D146" s="230"/>
      <c r="E146" s="230"/>
    </row>
    <row r="147" customFormat="false" ht="12.75" hidden="false" customHeight="false" outlineLevel="0" collapsed="false">
      <c r="A147" s="229"/>
      <c r="B147" s="220"/>
      <c r="C147" s="220"/>
      <c r="D147" s="230"/>
      <c r="E147" s="230"/>
    </row>
    <row r="148" customFormat="false" ht="12.75" hidden="false" customHeight="false" outlineLevel="0" collapsed="false">
      <c r="A148" s="229"/>
      <c r="B148" s="220"/>
      <c r="C148" s="220"/>
      <c r="D148" s="230"/>
      <c r="E148" s="230"/>
    </row>
    <row r="149" customFormat="false" ht="12.75" hidden="false" customHeight="false" outlineLevel="0" collapsed="false">
      <c r="A149" s="229"/>
      <c r="B149" s="220"/>
      <c r="C149" s="220"/>
      <c r="D149" s="230"/>
      <c r="E149" s="230"/>
    </row>
    <row r="150" customFormat="false" ht="12.75" hidden="false" customHeight="false" outlineLevel="0" collapsed="false">
      <c r="A150" s="229"/>
      <c r="B150" s="229"/>
      <c r="C150" s="229"/>
      <c r="D150" s="230"/>
      <c r="E150" s="230"/>
    </row>
    <row r="151" customFormat="false" ht="12.75" hidden="false" customHeight="false" outlineLevel="0" collapsed="false">
      <c r="A151" s="229"/>
      <c r="B151" s="229"/>
      <c r="C151" s="229"/>
      <c r="D151" s="230"/>
      <c r="E151" s="230"/>
    </row>
    <row r="152" customFormat="false" ht="12.75" hidden="false" customHeight="false" outlineLevel="0" collapsed="false">
      <c r="A152" s="220"/>
      <c r="B152" s="220"/>
      <c r="C152" s="220"/>
      <c r="D152" s="230"/>
      <c r="E152" s="230"/>
    </row>
    <row r="153" customFormat="false" ht="12.75" hidden="false" customHeight="false" outlineLevel="0" collapsed="false">
      <c r="A153" s="229"/>
      <c r="B153" s="229"/>
      <c r="C153" s="229"/>
      <c r="D153" s="230"/>
      <c r="E153" s="230"/>
    </row>
    <row r="154" customFormat="false" ht="12.75" hidden="false" customHeight="false" outlineLevel="0" collapsed="false">
      <c r="A154" s="229"/>
      <c r="B154" s="229"/>
      <c r="C154" s="229"/>
      <c r="D154" s="230"/>
      <c r="E154" s="230"/>
    </row>
    <row r="155" customFormat="false" ht="12.75" hidden="false" customHeight="false" outlineLevel="0" collapsed="false">
      <c r="A155" s="220"/>
      <c r="B155" s="220"/>
      <c r="C155" s="220"/>
      <c r="D155" s="230"/>
      <c r="E155" s="230"/>
    </row>
    <row r="156" customFormat="false" ht="12.75" hidden="false" customHeight="false" outlineLevel="0" collapsed="false">
      <c r="A156" s="220"/>
      <c r="B156" s="220"/>
      <c r="C156" s="220"/>
      <c r="D156" s="230"/>
      <c r="E156" s="230"/>
    </row>
    <row r="157" customFormat="false" ht="12.75" hidden="false" customHeight="false" outlineLevel="0" collapsed="false">
      <c r="A157" s="2"/>
      <c r="B157" s="220"/>
      <c r="C157" s="220"/>
      <c r="D157" s="230"/>
      <c r="E157" s="230"/>
    </row>
    <row r="158" customFormat="false" ht="12.75" hidden="false" customHeight="false" outlineLevel="0" collapsed="false">
      <c r="A158" s="2"/>
      <c r="B158" s="231"/>
      <c r="C158" s="231"/>
      <c r="D158" s="230"/>
      <c r="E158" s="230"/>
    </row>
    <row r="159" customFormat="false" ht="12.75" hidden="false" customHeight="false" outlineLevel="0" collapsed="false">
      <c r="A159" s="220"/>
      <c r="B159" s="231"/>
      <c r="C159" s="231"/>
      <c r="D159" s="230"/>
      <c r="E159" s="230"/>
    </row>
    <row r="160" customFormat="false" ht="12.75" hidden="false" customHeight="false" outlineLevel="0" collapsed="false">
      <c r="A160" s="229"/>
      <c r="B160" s="231"/>
      <c r="C160" s="231"/>
      <c r="D160" s="230"/>
      <c r="E160" s="230"/>
    </row>
    <row r="161" customFormat="false" ht="12.75" hidden="false" customHeight="false" outlineLevel="0" collapsed="false">
      <c r="A161" s="220"/>
      <c r="B161" s="220"/>
      <c r="C161" s="220"/>
      <c r="D161" s="230"/>
      <c r="E161" s="230"/>
    </row>
    <row r="162" customFormat="false" ht="12.75" hidden="false" customHeight="false" outlineLevel="0" collapsed="false">
      <c r="A162" s="2"/>
      <c r="B162" s="2"/>
      <c r="C162" s="2"/>
      <c r="D162" s="230"/>
      <c r="E162" s="230"/>
    </row>
    <row r="163" customFormat="false" ht="12.75" hidden="false" customHeight="false" outlineLevel="0" collapsed="false">
      <c r="A163" s="220"/>
      <c r="B163" s="220"/>
      <c r="C163" s="220"/>
      <c r="D163" s="230"/>
      <c r="E163" s="230"/>
    </row>
    <row r="164" customFormat="false" ht="12.75" hidden="false" customHeight="false" outlineLevel="0" collapsed="false">
      <c r="A164" s="229"/>
      <c r="B164" s="229"/>
      <c r="C164" s="229"/>
      <c r="D164" s="230"/>
      <c r="E164" s="230"/>
    </row>
    <row r="165" customFormat="false" ht="12.75" hidden="false" customHeight="false" outlineLevel="0" collapsed="false">
      <c r="A165" s="229"/>
      <c r="B165" s="229"/>
      <c r="C165" s="229"/>
      <c r="D165" s="230"/>
      <c r="E165" s="230"/>
    </row>
    <row r="166" customFormat="false" ht="12.75" hidden="false" customHeight="false" outlineLevel="0" collapsed="false">
      <c r="A166" s="229"/>
      <c r="B166" s="229"/>
      <c r="C166" s="229"/>
      <c r="D166" s="230"/>
      <c r="E166" s="230"/>
    </row>
    <row r="167" customFormat="false" ht="12.75" hidden="false" customHeight="false" outlineLevel="0" collapsed="false">
      <c r="A167" s="229"/>
      <c r="B167" s="229"/>
      <c r="C167" s="229"/>
      <c r="D167" s="230"/>
      <c r="E167" s="230"/>
    </row>
    <row r="168" customFormat="false" ht="12.75" hidden="false" customHeight="false" outlineLevel="0" collapsed="false">
      <c r="A168" s="229"/>
      <c r="B168" s="229"/>
      <c r="C168" s="229"/>
      <c r="D168" s="230"/>
      <c r="E168" s="230"/>
    </row>
    <row r="169" customFormat="false" ht="12.75" hidden="false" customHeight="false" outlineLevel="0" collapsed="false">
      <c r="A169" s="229"/>
      <c r="B169" s="2"/>
      <c r="C169" s="2"/>
      <c r="D169" s="230"/>
      <c r="E169" s="230"/>
    </row>
    <row r="170" customFormat="false" ht="12.75" hidden="false" customHeight="false" outlineLevel="0" collapsed="false">
      <c r="A170" s="220"/>
      <c r="B170" s="220"/>
      <c r="C170" s="220"/>
      <c r="D170" s="230"/>
      <c r="E170" s="230"/>
    </row>
    <row r="171" customFormat="false" ht="12.75" hidden="false" customHeight="false" outlineLevel="0" collapsed="false">
      <c r="A171" s="220"/>
      <c r="B171" s="220"/>
      <c r="C171" s="220"/>
      <c r="D171" s="230"/>
      <c r="E171" s="230"/>
    </row>
    <row r="172" customFormat="false" ht="12.75" hidden="false" customHeight="false" outlineLevel="0" collapsed="false">
      <c r="A172" s="2"/>
      <c r="B172" s="2"/>
      <c r="C172" s="2"/>
      <c r="D172" s="230"/>
      <c r="E172" s="230"/>
    </row>
    <row r="173" customFormat="false" ht="12.75" hidden="false" customHeight="false" outlineLevel="0" collapsed="false">
      <c r="A173" s="220"/>
      <c r="B173" s="232"/>
      <c r="C173" s="2"/>
      <c r="D173" s="230"/>
      <c r="E173" s="230"/>
    </row>
    <row r="174" customFormat="false" ht="12.75" hidden="false" customHeight="false" outlineLevel="0" collapsed="false">
      <c r="A174" s="220"/>
      <c r="B174" s="228"/>
      <c r="C174" s="228"/>
      <c r="D174" s="230"/>
      <c r="E174" s="230"/>
    </row>
    <row r="175" customFormat="false" ht="12.75" hidden="false" customHeight="false" outlineLevel="0" collapsed="false">
      <c r="A175" s="2"/>
      <c r="B175" s="2"/>
      <c r="C175" s="2"/>
      <c r="D175" s="2"/>
      <c r="E175" s="2"/>
    </row>
    <row r="176" customFormat="false" ht="12.75" hidden="false" customHeight="false" outlineLevel="0" collapsed="false">
      <c r="A176" s="220"/>
      <c r="B176" s="233"/>
      <c r="C176" s="2"/>
      <c r="D176" s="2"/>
      <c r="E176" s="2"/>
    </row>
    <row r="177" customFormat="false" ht="12.75" hidden="false" customHeight="false" outlineLevel="0" collapsed="false">
      <c r="A177" s="220"/>
      <c r="B177" s="2"/>
      <c r="C177" s="2"/>
      <c r="D177" s="2"/>
      <c r="E177" s="2"/>
    </row>
    <row r="178" customFormat="false" ht="12.75" hidden="false" customHeight="false" outlineLevel="0" collapsed="false">
      <c r="A178" s="220"/>
      <c r="B178" s="2"/>
      <c r="C178" s="2"/>
      <c r="D178" s="2"/>
      <c r="E178" s="2"/>
    </row>
    <row r="179" customFormat="false" ht="12.75" hidden="false" customHeight="false" outlineLevel="0" collapsed="false">
      <c r="A179" s="220"/>
      <c r="B179" s="2"/>
      <c r="C179" s="2"/>
      <c r="D179" s="2"/>
      <c r="E179" s="2"/>
    </row>
    <row r="180" customFormat="false" ht="12.75" hidden="false" customHeight="false" outlineLevel="0" collapsed="false">
      <c r="A180" s="2"/>
      <c r="B180" s="2"/>
      <c r="C180" s="2"/>
      <c r="D180" s="2"/>
      <c r="E180" s="2"/>
    </row>
    <row r="181" customFormat="false" ht="18.75" hidden="false" customHeight="false" outlineLevel="0" collapsed="false">
      <c r="A181" s="219"/>
      <c r="B181" s="2"/>
      <c r="C181" s="2"/>
      <c r="D181" s="2"/>
      <c r="E181" s="2"/>
    </row>
    <row r="182" customFormat="false" ht="12.75" hidden="false" customHeight="false" outlineLevel="0" collapsed="false">
      <c r="A182" s="220"/>
      <c r="B182" s="2"/>
      <c r="C182" s="2"/>
      <c r="D182" s="2"/>
      <c r="E182" s="2"/>
    </row>
    <row r="183" customFormat="false" ht="12.75" hidden="false" customHeight="false" outlineLevel="0" collapsed="false">
      <c r="A183" s="2"/>
      <c r="B183" s="2"/>
      <c r="C183" s="2"/>
      <c r="D183" s="2"/>
      <c r="E183" s="2"/>
    </row>
    <row r="184" customFormat="false" ht="12.75" hidden="false" customHeight="false" outlineLevel="0" collapsed="false">
      <c r="A184" s="2"/>
      <c r="B184" s="2"/>
      <c r="C184" s="2"/>
      <c r="D184" s="2"/>
      <c r="E184" s="2"/>
    </row>
    <row r="185" customFormat="false" ht="12.75" hidden="false" customHeight="false" outlineLevel="0" collapsed="false">
      <c r="A185" s="234"/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35"/>
      <c r="AT185" s="235"/>
      <c r="AU185" s="235"/>
      <c r="AV185" s="235"/>
      <c r="AW185" s="235"/>
      <c r="AX185" s="235"/>
      <c r="AY185" s="235"/>
      <c r="AZ185" s="235"/>
      <c r="BA185" s="235"/>
      <c r="BB185" s="235"/>
      <c r="BC185" s="235"/>
      <c r="BD185" s="235"/>
      <c r="BE185" s="235"/>
      <c r="BF185" s="235"/>
      <c r="BG185" s="235"/>
      <c r="BH185" s="235"/>
      <c r="BI185" s="235"/>
      <c r="BJ185" s="235"/>
      <c r="BK185" s="235"/>
      <c r="BL185" s="235"/>
      <c r="BM185" s="235"/>
      <c r="BN185" s="235"/>
      <c r="BO185" s="235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5"/>
      <c r="ER185" s="235"/>
      <c r="ES185" s="235"/>
      <c r="ET185" s="235"/>
      <c r="EU185" s="235"/>
      <c r="EV185" s="235"/>
      <c r="EW185" s="235"/>
      <c r="EX185" s="235"/>
      <c r="EY185" s="235"/>
      <c r="EZ185" s="235"/>
      <c r="FA185" s="235"/>
      <c r="FB185" s="235"/>
      <c r="FC185" s="235"/>
      <c r="FD185" s="235"/>
      <c r="FE185" s="235"/>
      <c r="FF185" s="235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235"/>
      <c r="GN185" s="235"/>
      <c r="GO185" s="235"/>
      <c r="GP185" s="235"/>
      <c r="GQ185" s="235"/>
      <c r="GR185" s="235"/>
      <c r="GS185" s="235"/>
      <c r="GT185" s="235"/>
      <c r="GU185" s="235"/>
      <c r="GV185" s="235"/>
      <c r="GW185" s="235"/>
      <c r="GX185" s="235"/>
      <c r="GY185" s="235"/>
      <c r="GZ185" s="235"/>
      <c r="HA185" s="235"/>
      <c r="HB185" s="235"/>
      <c r="HC185" s="235"/>
      <c r="HD185" s="235"/>
      <c r="HE185" s="235"/>
      <c r="HF185" s="235"/>
      <c r="HG185" s="235"/>
      <c r="HH185" s="235"/>
      <c r="HI185" s="235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</row>
    <row r="186" customFormat="false" ht="12.75" hidden="false" customHeight="false" outlineLevel="0" collapsed="false">
      <c r="A186" s="220"/>
      <c r="B186" s="2"/>
      <c r="C186" s="2"/>
      <c r="D186" s="2"/>
      <c r="E186" s="2"/>
    </row>
    <row r="187" customFormat="false" ht="12.75" hidden="false" customHeight="false" outlineLevel="0" collapsed="false">
      <c r="A187" s="220"/>
      <c r="B187" s="2"/>
      <c r="C187" s="2"/>
      <c r="D187" s="2"/>
      <c r="E187" s="2"/>
    </row>
    <row r="188" customFormat="false" ht="12.75" hidden="false" customHeight="false" outlineLevel="0" collapsed="false">
      <c r="A188" s="220"/>
      <c r="B188" s="2"/>
      <c r="C188" s="2"/>
      <c r="D188" s="2"/>
      <c r="E188" s="2"/>
    </row>
    <row r="189" customFormat="false" ht="12.75" hidden="false" customHeight="false" outlineLevel="0" collapsed="false">
      <c r="A189" s="2"/>
      <c r="B189" s="236"/>
      <c r="C189" s="236"/>
      <c r="D189" s="2"/>
      <c r="E189" s="2"/>
    </row>
    <row r="190" customFormat="false" ht="12.75" hidden="false" customHeight="false" outlineLevel="0" collapsed="false">
      <c r="A190" s="220"/>
      <c r="B190" s="237"/>
      <c r="C190" s="237"/>
      <c r="D190" s="2"/>
      <c r="E190" s="2"/>
    </row>
    <row r="191" customFormat="false" ht="12.75" hidden="false" customHeight="false" outlineLevel="0" collapsed="false">
      <c r="A191" s="234"/>
      <c r="B191" s="2"/>
      <c r="C191" s="2"/>
      <c r="D191" s="2"/>
      <c r="E191" s="2"/>
    </row>
    <row r="192" customFormat="false" ht="12.75" hidden="false" customHeight="false" outlineLevel="0" collapsed="false">
      <c r="A192" s="238"/>
      <c r="B192" s="2"/>
      <c r="C192" s="2"/>
      <c r="D192" s="2"/>
      <c r="E192" s="2"/>
    </row>
    <row r="193" customFormat="false" ht="12.75" hidden="false" customHeight="false" outlineLevel="0" collapsed="false">
      <c r="A193" s="238"/>
      <c r="B193" s="2"/>
      <c r="C193" s="2"/>
      <c r="D193" s="2"/>
      <c r="E193" s="2"/>
    </row>
    <row r="194" customFormat="false" ht="12.75" hidden="false" customHeight="false" outlineLevel="0" collapsed="false">
      <c r="A194" s="238"/>
      <c r="B194" s="2"/>
      <c r="C194" s="2"/>
      <c r="D194" s="2"/>
      <c r="E194" s="2"/>
    </row>
    <row r="195" customFormat="false" ht="12.75" hidden="false" customHeight="false" outlineLevel="0" collapsed="false">
      <c r="A195" s="238"/>
      <c r="B195" s="2"/>
      <c r="C195" s="2"/>
      <c r="D195" s="2"/>
      <c r="E195" s="2"/>
    </row>
    <row r="196" customFormat="false" ht="12.75" hidden="false" customHeight="false" outlineLevel="0" collapsed="false">
      <c r="A196" s="238"/>
      <c r="B196" s="2"/>
      <c r="C196" s="2"/>
      <c r="D196" s="2"/>
      <c r="E196" s="2"/>
    </row>
    <row r="197" customFormat="false" ht="12.75" hidden="false" customHeight="false" outlineLevel="0" collapsed="false">
      <c r="A197" s="220"/>
      <c r="B197" s="2"/>
      <c r="C197" s="2"/>
      <c r="D197" s="2"/>
      <c r="E197" s="2"/>
    </row>
    <row r="198" customFormat="false" ht="12.75" hidden="false" customHeight="false" outlineLevel="0" collapsed="false">
      <c r="A198" s="238"/>
      <c r="B198" s="239"/>
      <c r="C198" s="239"/>
      <c r="D198" s="2"/>
      <c r="E198" s="2"/>
    </row>
    <row r="199" customFormat="false" ht="12.75" hidden="false" customHeight="false" outlineLevel="0" collapsed="false">
      <c r="A199" s="238"/>
      <c r="B199" s="2"/>
      <c r="C199" s="2"/>
      <c r="D199" s="2"/>
      <c r="E199" s="2"/>
    </row>
    <row r="200" customFormat="false" ht="12.75" hidden="false" customHeight="false" outlineLevel="0" collapsed="false">
      <c r="A200" s="238"/>
      <c r="B200" s="2"/>
      <c r="C200" s="2"/>
      <c r="D200" s="2"/>
      <c r="E200" s="2"/>
    </row>
    <row r="201" customFormat="false" ht="12.75" hidden="false" customHeight="false" outlineLevel="0" collapsed="false">
      <c r="A201" s="238"/>
      <c r="B201" s="2"/>
      <c r="C201" s="2"/>
      <c r="D201" s="2"/>
      <c r="E201" s="2"/>
    </row>
    <row r="202" customFormat="false" ht="12.75" hidden="false" customHeight="false" outlineLevel="0" collapsed="false">
      <c r="A202" s="238"/>
      <c r="B202" s="2"/>
      <c r="C202" s="2"/>
      <c r="D202" s="2"/>
      <c r="E202" s="2"/>
    </row>
    <row r="203" customFormat="false" ht="12.75" hidden="false" customHeight="false" outlineLevel="0" collapsed="false">
      <c r="A203" s="220"/>
      <c r="B203" s="2"/>
      <c r="C203" s="2"/>
      <c r="D203" s="2"/>
      <c r="E203" s="2"/>
    </row>
    <row r="204" customFormat="false" ht="12.75" hidden="false" customHeight="false" outlineLevel="0" collapsed="false">
      <c r="A204" s="2"/>
      <c r="B204" s="2"/>
      <c r="C204" s="2"/>
      <c r="D204" s="2"/>
      <c r="E204" s="2"/>
    </row>
    <row r="205" customFormat="false" ht="12.75" hidden="false" customHeight="false" outlineLevel="0" collapsed="false">
      <c r="A205" s="2"/>
      <c r="B205" s="2"/>
      <c r="C205" s="2"/>
      <c r="D205" s="2"/>
      <c r="E205" s="2"/>
    </row>
    <row r="206" customFormat="false" ht="12.75" hidden="false" customHeight="false" outlineLevel="0" collapsed="false">
      <c r="A206" s="2"/>
      <c r="B206" s="2"/>
      <c r="C206" s="2"/>
      <c r="D206" s="2"/>
      <c r="E206" s="2"/>
    </row>
    <row r="207" customFormat="false" ht="12.75" hidden="false" customHeight="false" outlineLevel="0" collapsed="false">
      <c r="A207" s="2"/>
      <c r="B207" s="2"/>
      <c r="C207" s="2"/>
      <c r="D207" s="240"/>
      <c r="E207" s="240"/>
    </row>
    <row r="208" customFormat="false" ht="12.75" hidden="false" customHeight="false" outlineLevel="0" collapsed="false">
      <c r="A208" s="2"/>
      <c r="B208" s="2"/>
      <c r="C208" s="2"/>
      <c r="D208" s="2"/>
      <c r="E208" s="2"/>
    </row>
    <row r="209" customFormat="false" ht="12.75" hidden="false" customHeight="false" outlineLevel="0" collapsed="false">
      <c r="A209" s="220"/>
      <c r="B209" s="2"/>
      <c r="C209" s="2"/>
      <c r="D209" s="2"/>
      <c r="E209" s="2"/>
    </row>
    <row r="210" customFormat="false" ht="12.75" hidden="false" customHeight="false" outlineLevel="0" collapsed="false">
      <c r="A210" s="2"/>
      <c r="B210" s="2"/>
      <c r="C210" s="2"/>
      <c r="D210" s="2"/>
      <c r="E210" s="2"/>
    </row>
    <row r="211" customFormat="false" ht="12.75" hidden="false" customHeight="false" outlineLevel="0" collapsed="false">
      <c r="A211" s="238"/>
      <c r="B211" s="2"/>
      <c r="C211" s="2"/>
      <c r="D211" s="2"/>
      <c r="E211" s="2"/>
    </row>
    <row r="212" customFormat="false" ht="12.75" hidden="false" customHeight="false" outlineLevel="0" collapsed="false">
      <c r="A212" s="238"/>
      <c r="B212" s="2"/>
      <c r="C212" s="2"/>
      <c r="D212" s="2"/>
      <c r="E212" s="2"/>
    </row>
    <row r="213" customFormat="false" ht="12.75" hidden="false" customHeight="false" outlineLevel="0" collapsed="false">
      <c r="A213" s="238"/>
      <c r="B213" s="2"/>
      <c r="C213" s="2"/>
      <c r="D213" s="240"/>
      <c r="E213" s="240"/>
    </row>
    <row r="214" customFormat="false" ht="12.75" hidden="false" customHeight="false" outlineLevel="0" collapsed="false">
      <c r="A214" s="2"/>
      <c r="B214" s="2"/>
      <c r="C214" s="2"/>
      <c r="D214" s="2"/>
      <c r="E214" s="2"/>
    </row>
    <row r="215" customFormat="false" ht="12.75" hidden="false" customHeight="false" outlineLevel="0" collapsed="false">
      <c r="A215" s="2"/>
      <c r="B215" s="2"/>
      <c r="C215" s="2"/>
      <c r="D215" s="2"/>
      <c r="E215" s="2"/>
    </row>
    <row r="216" customFormat="false" ht="12.75" hidden="false" customHeight="false" outlineLevel="0" collapsed="false">
      <c r="A216" s="2"/>
      <c r="B216" s="2"/>
      <c r="C216" s="2"/>
      <c r="D216" s="2"/>
      <c r="E216" s="2"/>
    </row>
    <row r="217" customFormat="false" ht="12.75" hidden="false" customHeight="false" outlineLevel="0" collapsed="false">
      <c r="A217" s="2"/>
      <c r="B217" s="2"/>
      <c r="C217" s="2"/>
      <c r="D217" s="2"/>
      <c r="E217" s="2"/>
    </row>
    <row r="218" customFormat="false" ht="12.75" hidden="false" customHeight="false" outlineLevel="0" collapsed="false">
      <c r="A218" s="2"/>
      <c r="B218" s="2"/>
      <c r="C218" s="2"/>
      <c r="D218" s="2"/>
      <c r="E218" s="2"/>
    </row>
    <row r="219" customFormat="false" ht="12.75" hidden="false" customHeight="false" outlineLevel="0" collapsed="false">
      <c r="A219" s="2"/>
      <c r="B219" s="2"/>
      <c r="C219" s="2"/>
      <c r="D219" s="2"/>
      <c r="E219" s="2"/>
    </row>
    <row r="220" customFormat="false" ht="12.75" hidden="false" customHeight="false" outlineLevel="0" collapsed="false">
      <c r="A220" s="2"/>
      <c r="B220" s="2"/>
      <c r="C220" s="2"/>
      <c r="D220" s="2"/>
      <c r="E220" s="2"/>
    </row>
    <row r="221" customFormat="false" ht="12.75" hidden="false" customHeight="false" outlineLevel="0" collapsed="false">
      <c r="A221" s="220"/>
      <c r="B221" s="2"/>
      <c r="C221" s="2"/>
      <c r="D221" s="100"/>
      <c r="E221" s="100"/>
    </row>
    <row r="222" customFormat="false" ht="12.75" hidden="false" customHeight="false" outlineLevel="0" collapsed="false">
      <c r="A222" s="220"/>
      <c r="B222" s="2"/>
      <c r="C222" s="239"/>
      <c r="D222" s="240"/>
      <c r="E222" s="240"/>
    </row>
    <row r="223" customFormat="false" ht="12.75" hidden="false" customHeight="false" outlineLevel="0" collapsed="false">
      <c r="A223" s="220"/>
      <c r="B223" s="2"/>
      <c r="C223" s="2"/>
      <c r="D223" s="100"/>
      <c r="E223" s="100"/>
    </row>
    <row r="224" customFormat="false" ht="12.75" hidden="false" customHeight="false" outlineLevel="0" collapsed="false">
      <c r="A224" s="220"/>
      <c r="B224" s="2"/>
      <c r="C224" s="2"/>
      <c r="D224" s="2"/>
      <c r="E224" s="2"/>
    </row>
    <row r="225" customFormat="false" ht="12.75" hidden="false" customHeight="false" outlineLevel="0" collapsed="false">
      <c r="A225" s="2"/>
      <c r="B225" s="2"/>
      <c r="C225" s="2"/>
      <c r="D225" s="2"/>
      <c r="E225" s="2"/>
    </row>
    <row r="226" customFormat="false" ht="12.75" hidden="false" customHeight="false" outlineLevel="0" collapsed="false">
      <c r="A226" s="220"/>
      <c r="B226" s="2"/>
      <c r="C226" s="2"/>
      <c r="D226" s="2"/>
      <c r="E226" s="2"/>
    </row>
    <row r="227" customFormat="false" ht="12.75" hidden="false" customHeight="false" outlineLevel="0" collapsed="false">
      <c r="A227" s="220"/>
      <c r="B227" s="2"/>
      <c r="C227" s="2"/>
      <c r="D227" s="2"/>
      <c r="E227" s="2"/>
    </row>
    <row r="228" customFormat="false" ht="12.75" hidden="false" customHeight="false" outlineLevel="0" collapsed="false">
      <c r="A228" s="2"/>
      <c r="B228" s="2"/>
      <c r="C228" s="2"/>
      <c r="D228" s="2"/>
      <c r="E228" s="2"/>
    </row>
    <row r="229" customFormat="false" ht="12.75" hidden="false" customHeight="false" outlineLevel="0" collapsed="false">
      <c r="A229" s="2"/>
      <c r="B229" s="2"/>
      <c r="C229" s="2"/>
      <c r="D229" s="2"/>
      <c r="E229" s="2"/>
    </row>
    <row r="230" customFormat="false" ht="12.75" hidden="false" customHeight="false" outlineLevel="0" collapsed="false">
      <c r="A230" s="2"/>
      <c r="B230" s="2"/>
      <c r="C230" s="2"/>
      <c r="D230" s="2"/>
      <c r="E230" s="2"/>
    </row>
    <row r="231" customFormat="false" ht="12.75" hidden="false" customHeight="false" outlineLevel="0" collapsed="false">
      <c r="A231" s="2"/>
      <c r="B231" s="2"/>
      <c r="C231" s="2"/>
      <c r="D231" s="2"/>
      <c r="E231" s="2"/>
    </row>
    <row r="232" customFormat="false" ht="12.75" hidden="false" customHeight="false" outlineLevel="0" collapsed="false">
      <c r="A232" s="2"/>
      <c r="B232" s="2"/>
      <c r="C232" s="2"/>
      <c r="D232" s="2"/>
      <c r="E232" s="2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"/>
      <c r="B234" s="2"/>
      <c r="C234" s="2"/>
      <c r="D234" s="2"/>
      <c r="E234" s="2"/>
    </row>
    <row r="235" customFormat="false" ht="12.75" hidden="false" customHeight="false" outlineLevel="0" collapsed="false">
      <c r="A235" s="2"/>
      <c r="B235" s="2"/>
      <c r="C235" s="2"/>
      <c r="D235" s="2"/>
      <c r="E235" s="2"/>
    </row>
    <row r="236" customFormat="false" ht="18.75" hidden="false" customHeight="false" outlineLevel="0" collapsed="false">
      <c r="A236" s="219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2.75" hidden="false" customHeight="false" outlineLevel="0" collapsed="false">
      <c r="A239" s="220"/>
      <c r="B239" s="222"/>
      <c r="C239" s="222"/>
      <c r="D239" s="142"/>
      <c r="E239" s="14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30"/>
      <c r="C242" s="230"/>
      <c r="D242" s="230"/>
      <c r="E242" s="230"/>
    </row>
    <row r="243" customFormat="false" ht="12.75" hidden="false" customHeight="false" outlineLevel="0" collapsed="false">
      <c r="A243" s="2"/>
      <c r="B243" s="2"/>
      <c r="C243" s="2"/>
      <c r="D243" s="2"/>
      <c r="E243" s="2"/>
    </row>
    <row r="244" customFormat="false" ht="12.75" hidden="false" customHeight="false" outlineLevel="0" collapsed="false">
      <c r="A244" s="2"/>
      <c r="B244" s="100"/>
      <c r="C244" s="100"/>
      <c r="D244" s="100"/>
      <c r="E244" s="100"/>
    </row>
    <row r="245" customFormat="false" ht="12.75" hidden="false" customHeight="false" outlineLevel="0" collapsed="false">
      <c r="A245" s="2"/>
      <c r="B245" s="2"/>
      <c r="C245" s="2"/>
      <c r="D245" s="2"/>
      <c r="E245" s="2"/>
    </row>
    <row r="246" customFormat="false" ht="12.75" hidden="false" customHeight="false" outlineLevel="0" collapsed="false">
      <c r="A246" s="2"/>
      <c r="B246" s="230"/>
      <c r="C246" s="230"/>
      <c r="D246" s="230"/>
      <c r="E246" s="230"/>
    </row>
    <row r="247" customFormat="false" ht="12.75" hidden="false" customHeight="false" outlineLevel="0" collapsed="false">
      <c r="A247" s="2"/>
      <c r="B247" s="2"/>
      <c r="C247" s="2"/>
      <c r="D247" s="2"/>
      <c r="E247" s="2"/>
    </row>
    <row r="248" customFormat="false" ht="12.75" hidden="false" customHeight="false" outlineLevel="0" collapsed="false">
      <c r="A248" s="2"/>
      <c r="B248" s="230"/>
      <c r="C248" s="230"/>
      <c r="D248" s="230"/>
      <c r="E248" s="230"/>
    </row>
    <row r="249" customFormat="false" ht="12.75" hidden="false" customHeight="false" outlineLevel="0" collapsed="false">
      <c r="A249" s="2"/>
      <c r="B249" s="2"/>
      <c r="C249" s="2"/>
      <c r="D249" s="2"/>
      <c r="E249" s="2"/>
    </row>
    <row r="250" customFormat="false" ht="12.75" hidden="false" customHeight="false" outlineLevel="0" collapsed="false">
      <c r="A250" s="2"/>
      <c r="B250" s="230"/>
      <c r="C250" s="230"/>
      <c r="D250" s="230"/>
      <c r="E250" s="230"/>
    </row>
    <row r="251" customFormat="false" ht="12.75" hidden="false" customHeight="false" outlineLevel="0" collapsed="false">
      <c r="A251" s="2"/>
      <c r="B251" s="2"/>
      <c r="C251" s="2"/>
      <c r="D251" s="2"/>
      <c r="E251" s="2"/>
    </row>
    <row r="252" customFormat="false" ht="12.75" hidden="false" customHeight="false" outlineLevel="0" collapsed="false">
      <c r="A252" s="2"/>
      <c r="B252" s="230"/>
      <c r="C252" s="230"/>
      <c r="D252" s="230"/>
      <c r="E252" s="230"/>
    </row>
    <row r="253" customFormat="false" ht="12.75" hidden="false" customHeight="false" outlineLevel="0" collapsed="false">
      <c r="A253" s="2"/>
      <c r="B253" s="2"/>
      <c r="C253" s="2"/>
      <c r="D253" s="2"/>
      <c r="E253" s="2"/>
    </row>
    <row r="254" customFormat="false" ht="12.75" hidden="false" customHeight="false" outlineLevel="0" collapsed="false">
      <c r="A254" s="2"/>
      <c r="B254" s="2"/>
      <c r="C254" s="2"/>
      <c r="D254" s="2"/>
      <c r="E254" s="2"/>
    </row>
    <row r="255" customFormat="false" ht="12.75" hidden="false" customHeight="false" outlineLevel="0" collapsed="false">
      <c r="A255" s="2"/>
      <c r="B255" s="2"/>
      <c r="C255" s="2"/>
      <c r="D255" s="2"/>
      <c r="E255" s="2"/>
    </row>
    <row r="256" customFormat="false" ht="12.75" hidden="false" customHeight="false" outlineLevel="0" collapsed="false">
      <c r="A256" s="2"/>
      <c r="B256" s="2"/>
      <c r="C256" s="2"/>
      <c r="D256" s="2"/>
      <c r="E256" s="2"/>
    </row>
    <row r="257" customFormat="false" ht="18.75" hidden="false" customHeight="false" outlineLevel="0" collapsed="false">
      <c r="A257" s="227"/>
      <c r="B257" s="227"/>
      <c r="C257" s="2"/>
      <c r="D257" s="2"/>
      <c r="E257" s="2"/>
    </row>
    <row r="258" customFormat="false" ht="12.75" hidden="false" customHeight="false" outlineLevel="0" collapsed="false">
      <c r="A258" s="220"/>
      <c r="B258" s="220"/>
      <c r="C258" s="2"/>
      <c r="D258" s="2"/>
      <c r="E258" s="2"/>
    </row>
    <row r="259" customFormat="false" ht="12.75" hidden="false" customHeight="false" outlineLevel="0" collapsed="false">
      <c r="A259" s="220"/>
      <c r="B259" s="228"/>
      <c r="C259" s="2"/>
      <c r="D259" s="2"/>
      <c r="E259" s="2"/>
    </row>
    <row r="260" customFormat="false" ht="12.75" hidden="false" customHeight="false" outlineLevel="0" collapsed="false">
      <c r="A260" s="2"/>
      <c r="B260" s="2"/>
      <c r="C260" s="2"/>
      <c r="D260" s="2"/>
      <c r="E260" s="2"/>
    </row>
    <row r="261" customFormat="false" ht="12.75" hidden="false" customHeight="false" outlineLevel="0" collapsed="false">
      <c r="A261" s="221"/>
      <c r="B261" s="222"/>
      <c r="C261" s="222"/>
      <c r="D261" s="222"/>
      <c r="E261" s="222"/>
    </row>
    <row r="262" customFormat="false" ht="12.75" hidden="false" customHeight="false" outlineLevel="0" collapsed="false">
      <c r="A262" s="220"/>
      <c r="B262" s="220"/>
      <c r="C262" s="2"/>
      <c r="D262" s="2"/>
      <c r="E262" s="2"/>
    </row>
    <row r="263" customFormat="false" ht="12.75" hidden="false" customHeight="false" outlineLevel="0" collapsed="false">
      <c r="A263" s="229"/>
      <c r="B263" s="220"/>
      <c r="C263" s="230"/>
      <c r="D263" s="230"/>
      <c r="E263" s="230"/>
    </row>
    <row r="264" customFormat="false" ht="12.75" hidden="false" customHeight="false" outlineLevel="0" collapsed="false">
      <c r="A264" s="229"/>
      <c r="B264" s="220"/>
      <c r="C264" s="230"/>
      <c r="D264" s="230"/>
      <c r="E264" s="230"/>
    </row>
    <row r="265" customFormat="false" ht="12.75" hidden="false" customHeight="false" outlineLevel="0" collapsed="false">
      <c r="A265" s="229"/>
      <c r="B265" s="229"/>
      <c r="C265" s="230"/>
      <c r="D265" s="230"/>
      <c r="E265" s="230"/>
    </row>
    <row r="266" customFormat="false" ht="12.75" hidden="false" customHeight="false" outlineLevel="0" collapsed="false">
      <c r="A266" s="229"/>
      <c r="B266" s="229"/>
      <c r="C266" s="230"/>
      <c r="D266" s="230"/>
      <c r="E266" s="230"/>
    </row>
    <row r="267" customFormat="false" ht="12.75" hidden="false" customHeight="false" outlineLevel="0" collapsed="false">
      <c r="A267" s="229"/>
      <c r="B267" s="221"/>
      <c r="C267" s="230"/>
      <c r="D267" s="230"/>
      <c r="E267" s="230"/>
    </row>
    <row r="268" customFormat="false" ht="12.75" hidden="false" customHeight="false" outlineLevel="0" collapsed="false">
      <c r="A268" s="2"/>
      <c r="B268" s="2"/>
      <c r="C268" s="230"/>
      <c r="D268" s="230"/>
      <c r="E268" s="230"/>
    </row>
    <row r="269" customFormat="false" ht="12.75" hidden="false" customHeight="false" outlineLevel="0" collapsed="false">
      <c r="A269" s="220"/>
      <c r="B269" s="220"/>
      <c r="C269" s="230"/>
      <c r="D269" s="230"/>
      <c r="E269" s="230"/>
    </row>
    <row r="270" customFormat="false" ht="12.75" hidden="false" customHeight="false" outlineLevel="0" collapsed="false">
      <c r="A270" s="229"/>
      <c r="B270" s="220"/>
      <c r="C270" s="230"/>
      <c r="D270" s="230"/>
      <c r="E270" s="230"/>
    </row>
    <row r="271" customFormat="false" ht="12.75" hidden="false" customHeight="false" outlineLevel="0" collapsed="false">
      <c r="A271" s="229"/>
      <c r="B271" s="220"/>
      <c r="C271" s="230"/>
      <c r="D271" s="230"/>
      <c r="E271" s="230"/>
    </row>
    <row r="272" customFormat="false" ht="12.75" hidden="false" customHeight="false" outlineLevel="0" collapsed="false">
      <c r="A272" s="229"/>
      <c r="B272" s="220"/>
      <c r="C272" s="230"/>
      <c r="D272" s="230"/>
      <c r="E272" s="230"/>
    </row>
    <row r="273" customFormat="false" ht="12.75" hidden="false" customHeight="false" outlineLevel="0" collapsed="false">
      <c r="A273" s="229"/>
      <c r="B273" s="220"/>
      <c r="C273" s="230"/>
      <c r="D273" s="230"/>
      <c r="E273" s="230"/>
    </row>
    <row r="274" customFormat="false" ht="12.75" hidden="false" customHeight="false" outlineLevel="0" collapsed="false">
      <c r="A274" s="229"/>
      <c r="B274" s="220"/>
      <c r="C274" s="230"/>
      <c r="D274" s="230"/>
      <c r="E274" s="230"/>
    </row>
    <row r="275" customFormat="false" ht="12.75" hidden="false" customHeight="false" outlineLevel="0" collapsed="false">
      <c r="A275" s="229"/>
      <c r="B275" s="220"/>
      <c r="C275" s="230"/>
      <c r="D275" s="230"/>
      <c r="E275" s="230"/>
    </row>
    <row r="276" customFormat="false" ht="12.75" hidden="false" customHeight="false" outlineLevel="0" collapsed="false">
      <c r="A276" s="229"/>
      <c r="B276" s="220"/>
      <c r="C276" s="230"/>
      <c r="D276" s="230"/>
      <c r="E276" s="230"/>
    </row>
    <row r="277" customFormat="false" ht="12.75" hidden="false" customHeight="false" outlineLevel="0" collapsed="false">
      <c r="A277" s="229"/>
      <c r="B277" s="220"/>
      <c r="C277" s="230"/>
      <c r="D277" s="230"/>
      <c r="E277" s="230"/>
    </row>
    <row r="278" customFormat="false" ht="12.75" hidden="false" customHeight="false" outlineLevel="0" collapsed="false">
      <c r="A278" s="229"/>
      <c r="B278" s="220"/>
      <c r="C278" s="230"/>
      <c r="D278" s="230"/>
      <c r="E278" s="230"/>
    </row>
    <row r="279" customFormat="false" ht="12.75" hidden="false" customHeight="false" outlineLevel="0" collapsed="false">
      <c r="A279" s="229"/>
      <c r="B279" s="229"/>
      <c r="C279" s="230"/>
      <c r="D279" s="230"/>
      <c r="E279" s="230"/>
    </row>
    <row r="280" customFormat="false" ht="12.75" hidden="false" customHeight="false" outlineLevel="0" collapsed="false">
      <c r="A280" s="229"/>
      <c r="B280" s="229"/>
      <c r="C280" s="230"/>
      <c r="D280" s="230"/>
      <c r="E280" s="230"/>
    </row>
    <row r="281" customFormat="false" ht="12.75" hidden="false" customHeight="false" outlineLevel="0" collapsed="false">
      <c r="A281" s="220"/>
      <c r="B281" s="220"/>
      <c r="C281" s="230"/>
      <c r="D281" s="230"/>
      <c r="E281" s="230"/>
    </row>
    <row r="282" customFormat="false" ht="12.75" hidden="false" customHeight="false" outlineLevel="0" collapsed="false">
      <c r="A282" s="229"/>
      <c r="B282" s="229"/>
      <c r="C282" s="230"/>
      <c r="D282" s="230"/>
      <c r="E282" s="230"/>
    </row>
    <row r="283" customFormat="false" ht="12.75" hidden="false" customHeight="false" outlineLevel="0" collapsed="false">
      <c r="A283" s="220"/>
      <c r="B283" s="220"/>
      <c r="C283" s="230"/>
      <c r="D283" s="230"/>
      <c r="E283" s="230"/>
    </row>
    <row r="284" customFormat="false" ht="12.75" hidden="false" customHeight="false" outlineLevel="0" collapsed="false">
      <c r="A284" s="229"/>
      <c r="B284" s="231"/>
      <c r="C284" s="230"/>
      <c r="D284" s="230"/>
      <c r="E284" s="230"/>
    </row>
    <row r="285" customFormat="false" ht="12.75" hidden="false" customHeight="false" outlineLevel="0" collapsed="false">
      <c r="A285" s="220"/>
      <c r="B285" s="220"/>
      <c r="C285" s="230"/>
      <c r="D285" s="230"/>
      <c r="E285" s="230"/>
    </row>
    <row r="286" customFormat="false" ht="12.75" hidden="false" customHeight="false" outlineLevel="0" collapsed="false">
      <c r="A286" s="2"/>
      <c r="B286" s="2"/>
      <c r="C286" s="230"/>
      <c r="D286" s="230"/>
      <c r="E286" s="230"/>
    </row>
    <row r="287" customFormat="false" ht="12.75" hidden="false" customHeight="false" outlineLevel="0" collapsed="false">
      <c r="A287" s="220"/>
      <c r="B287" s="220"/>
      <c r="C287" s="230"/>
      <c r="D287" s="230"/>
      <c r="E287" s="230"/>
    </row>
    <row r="288" customFormat="false" ht="12.75" hidden="false" customHeight="false" outlineLevel="0" collapsed="false">
      <c r="A288" s="229"/>
      <c r="B288" s="229"/>
      <c r="C288" s="230"/>
      <c r="D288" s="230"/>
      <c r="E288" s="230"/>
    </row>
    <row r="289" customFormat="false" ht="12.75" hidden="false" customHeight="false" outlineLevel="0" collapsed="false">
      <c r="A289" s="229"/>
      <c r="B289" s="229"/>
      <c r="C289" s="230"/>
      <c r="D289" s="230"/>
      <c r="E289" s="230"/>
    </row>
    <row r="290" customFormat="false" ht="12.75" hidden="false" customHeight="false" outlineLevel="0" collapsed="false">
      <c r="A290" s="229"/>
      <c r="B290" s="229"/>
      <c r="C290" s="230"/>
      <c r="D290" s="230"/>
      <c r="E290" s="230"/>
    </row>
    <row r="291" customFormat="false" ht="12.75" hidden="false" customHeight="false" outlineLevel="0" collapsed="false">
      <c r="A291" s="229"/>
      <c r="B291" s="2"/>
      <c r="C291" s="230"/>
      <c r="D291" s="230"/>
      <c r="E291" s="230"/>
    </row>
    <row r="292" customFormat="false" ht="12.75" hidden="false" customHeight="false" outlineLevel="0" collapsed="false">
      <c r="A292" s="220"/>
      <c r="B292" s="220"/>
      <c r="C292" s="230"/>
      <c r="D292" s="230"/>
      <c r="E292" s="230"/>
    </row>
    <row r="293" customFormat="false" ht="12.75" hidden="false" customHeight="false" outlineLevel="0" collapsed="false">
      <c r="A293" s="220"/>
      <c r="B293" s="220"/>
      <c r="C293" s="230"/>
      <c r="D293" s="230"/>
      <c r="E293" s="230"/>
    </row>
    <row r="294" customFormat="false" ht="12.75" hidden="false" customHeight="false" outlineLevel="0" collapsed="false">
      <c r="A294" s="229"/>
      <c r="B294" s="220"/>
      <c r="C294" s="230"/>
      <c r="D294" s="230"/>
      <c r="E294" s="230"/>
    </row>
    <row r="295" customFormat="false" ht="12.75" hidden="false" customHeight="false" outlineLevel="0" collapsed="false">
      <c r="A295" s="229"/>
      <c r="B295" s="220"/>
      <c r="C295" s="230"/>
      <c r="D295" s="230"/>
      <c r="E295" s="230"/>
    </row>
    <row r="296" customFormat="false" ht="12.75" hidden="false" customHeight="false" outlineLevel="0" collapsed="false">
      <c r="A296" s="229"/>
      <c r="B296" s="220"/>
      <c r="C296" s="230"/>
      <c r="D296" s="230"/>
      <c r="E296" s="230"/>
    </row>
    <row r="297" customFormat="false" ht="12.75" hidden="false" customHeight="false" outlineLevel="0" collapsed="false">
      <c r="A297" s="229"/>
      <c r="B297" s="220"/>
      <c r="C297" s="230"/>
      <c r="D297" s="230"/>
      <c r="E297" s="230"/>
    </row>
    <row r="298" customFormat="false" ht="12.75" hidden="false" customHeight="false" outlineLevel="0" collapsed="false">
      <c r="A298" s="229"/>
      <c r="B298" s="220"/>
      <c r="C298" s="230"/>
      <c r="D298" s="230"/>
      <c r="E298" s="230"/>
    </row>
    <row r="299" customFormat="false" ht="12.75" hidden="false" customHeight="false" outlineLevel="0" collapsed="false">
      <c r="A299" s="221"/>
      <c r="B299" s="231"/>
      <c r="C299" s="230"/>
      <c r="D299" s="230"/>
      <c r="E299" s="230"/>
    </row>
    <row r="300" customFormat="false" ht="12.75" hidden="false" customHeight="false" outlineLevel="0" collapsed="false">
      <c r="A300" s="220"/>
      <c r="B300" s="22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30"/>
      <c r="D301" s="230"/>
      <c r="E301" s="230"/>
    </row>
    <row r="302" customFormat="false" ht="12.75" hidden="false" customHeight="false" outlineLevel="0" collapsed="false">
      <c r="A302" s="220"/>
      <c r="B302" s="228"/>
      <c r="C302" s="230"/>
      <c r="D302" s="230"/>
      <c r="E302" s="230"/>
    </row>
    <row r="303" customFormat="false" ht="12.75" hidden="false" customHeight="false" outlineLevel="0" collapsed="false">
      <c r="A303" s="220"/>
      <c r="B303" s="228"/>
      <c r="C303" s="230"/>
      <c r="D303" s="230"/>
      <c r="E303" s="230"/>
    </row>
    <row r="304" customFormat="false" ht="12.75" hidden="false" customHeight="false" outlineLevel="0" collapsed="false">
      <c r="A304" s="220"/>
      <c r="B304" s="228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"/>
      <c r="C306" s="2"/>
      <c r="D306" s="2"/>
      <c r="E306" s="2"/>
    </row>
    <row r="307" customFormat="false" ht="18.75" hidden="false" customHeight="false" outlineLevel="0" collapsed="false">
      <c r="A307" s="227"/>
      <c r="B307" s="227"/>
      <c r="C307" s="2"/>
      <c r="D307" s="2"/>
      <c r="E307" s="2"/>
    </row>
    <row r="308" customFormat="false" ht="12.75" hidden="false" customHeight="false" outlineLevel="0" collapsed="false">
      <c r="A308" s="220"/>
      <c r="B308" s="220"/>
      <c r="C308" s="2"/>
      <c r="D308" s="2"/>
      <c r="E308" s="2"/>
    </row>
    <row r="309" customFormat="false" ht="12.75" hidden="false" customHeight="false" outlineLevel="0" collapsed="false">
      <c r="A309" s="220"/>
      <c r="B309" s="228"/>
      <c r="C309" s="2"/>
      <c r="D309" s="2"/>
      <c r="E309" s="2"/>
    </row>
    <row r="310" customFormat="false" ht="12.75" hidden="false" customHeight="false" outlineLevel="0" collapsed="false">
      <c r="A310" s="2"/>
      <c r="B310" s="2"/>
      <c r="C310" s="2"/>
      <c r="D310" s="2"/>
      <c r="E310" s="2"/>
    </row>
    <row r="311" customFormat="false" ht="12.75" hidden="false" customHeight="false" outlineLevel="0" collapsed="false">
      <c r="A311" s="221"/>
      <c r="B311" s="222"/>
      <c r="C311" s="222"/>
      <c r="D311" s="222"/>
      <c r="E311" s="222"/>
    </row>
    <row r="312" customFormat="false" ht="12.75" hidden="false" customHeight="false" outlineLevel="0" collapsed="false">
      <c r="A312" s="220"/>
      <c r="B312" s="220"/>
      <c r="C312" s="220"/>
      <c r="D312" s="2"/>
      <c r="E312" s="2"/>
    </row>
    <row r="313" customFormat="false" ht="12.75" hidden="false" customHeight="false" outlineLevel="0" collapsed="false">
      <c r="A313" s="229"/>
      <c r="B313" s="220"/>
      <c r="C313" s="220"/>
      <c r="D313" s="241"/>
      <c r="E313" s="241"/>
    </row>
    <row r="314" customFormat="false" ht="12.75" hidden="false" customHeight="false" outlineLevel="0" collapsed="false">
      <c r="A314" s="229"/>
      <c r="B314" s="220"/>
      <c r="C314" s="220"/>
      <c r="D314" s="241"/>
      <c r="E314" s="241"/>
    </row>
    <row r="315" customFormat="false" ht="12.75" hidden="false" customHeight="false" outlineLevel="0" collapsed="false">
      <c r="A315" s="229"/>
      <c r="B315" s="229"/>
      <c r="C315" s="229"/>
      <c r="D315" s="241"/>
      <c r="E315" s="241"/>
    </row>
    <row r="316" customFormat="false" ht="12.75" hidden="false" customHeight="false" outlineLevel="0" collapsed="false">
      <c r="A316" s="229"/>
      <c r="B316" s="229"/>
      <c r="C316" s="229"/>
      <c r="D316" s="241"/>
      <c r="E316" s="241"/>
    </row>
    <row r="317" customFormat="false" ht="12.75" hidden="false" customHeight="false" outlineLevel="0" collapsed="false">
      <c r="A317" s="229"/>
      <c r="B317" s="221"/>
      <c r="C317" s="221"/>
      <c r="D317" s="241"/>
      <c r="E317" s="241"/>
    </row>
    <row r="318" customFormat="false" ht="12.75" hidden="false" customHeight="false" outlineLevel="0" collapsed="false">
      <c r="A318" s="229"/>
      <c r="B318" s="221"/>
      <c r="C318" s="221"/>
      <c r="D318" s="241"/>
      <c r="E318" s="241"/>
    </row>
    <row r="319" customFormat="false" ht="12.75" hidden="false" customHeight="false" outlineLevel="0" collapsed="false">
      <c r="A319" s="220"/>
      <c r="B319" s="220"/>
      <c r="C319" s="220"/>
      <c r="D319" s="241"/>
      <c r="E319" s="241"/>
    </row>
    <row r="320" customFormat="false" ht="12.75" hidden="false" customHeight="false" outlineLevel="0" collapsed="false">
      <c r="A320" s="229"/>
      <c r="B320" s="220"/>
      <c r="C320" s="220"/>
      <c r="D320" s="241"/>
      <c r="E320" s="241"/>
    </row>
    <row r="321" customFormat="false" ht="12.75" hidden="false" customHeight="false" outlineLevel="0" collapsed="false">
      <c r="A321" s="229"/>
      <c r="B321" s="220"/>
      <c r="C321" s="220"/>
      <c r="D321" s="241"/>
      <c r="E321" s="241"/>
    </row>
    <row r="322" customFormat="false" ht="12.75" hidden="false" customHeight="false" outlineLevel="0" collapsed="false">
      <c r="A322" s="229"/>
      <c r="B322" s="220"/>
      <c r="C322" s="220"/>
      <c r="D322" s="241"/>
      <c r="E322" s="241"/>
    </row>
    <row r="323" customFormat="false" ht="12.75" hidden="false" customHeight="false" outlineLevel="0" collapsed="false">
      <c r="A323" s="229"/>
      <c r="B323" s="220"/>
      <c r="C323" s="220"/>
      <c r="D323" s="241"/>
      <c r="E323" s="241"/>
    </row>
    <row r="324" customFormat="false" ht="12.75" hidden="false" customHeight="false" outlineLevel="0" collapsed="false">
      <c r="A324" s="229"/>
      <c r="B324" s="220"/>
      <c r="C324" s="220"/>
      <c r="D324" s="241"/>
      <c r="E324" s="241"/>
    </row>
    <row r="325" customFormat="false" ht="12.75" hidden="false" customHeight="false" outlineLevel="0" collapsed="false">
      <c r="A325" s="229"/>
      <c r="B325" s="220"/>
      <c r="C325" s="220"/>
      <c r="D325" s="241"/>
      <c r="E325" s="241"/>
    </row>
    <row r="326" customFormat="false" ht="12.75" hidden="false" customHeight="false" outlineLevel="0" collapsed="false">
      <c r="A326" s="229"/>
      <c r="B326" s="220"/>
      <c r="C326" s="220"/>
      <c r="D326" s="241"/>
      <c r="E326" s="241"/>
    </row>
    <row r="327" customFormat="false" ht="12.75" hidden="false" customHeight="false" outlineLevel="0" collapsed="false">
      <c r="A327" s="229"/>
      <c r="B327" s="220"/>
      <c r="C327" s="220"/>
      <c r="D327" s="241"/>
      <c r="E327" s="241"/>
    </row>
    <row r="328" customFormat="false" ht="12.75" hidden="false" customHeight="false" outlineLevel="0" collapsed="false">
      <c r="A328" s="229"/>
      <c r="B328" s="220"/>
      <c r="C328" s="220"/>
      <c r="D328" s="241"/>
      <c r="E328" s="241"/>
    </row>
    <row r="329" customFormat="false" ht="12.75" hidden="false" customHeight="false" outlineLevel="0" collapsed="false">
      <c r="A329" s="229"/>
      <c r="B329" s="220"/>
      <c r="C329" s="220"/>
      <c r="D329" s="241"/>
      <c r="E329" s="241"/>
    </row>
    <row r="330" customFormat="false" ht="12.75" hidden="false" customHeight="false" outlineLevel="0" collapsed="false">
      <c r="A330" s="229"/>
      <c r="B330" s="229"/>
      <c r="C330" s="229"/>
      <c r="D330" s="241"/>
      <c r="E330" s="241"/>
    </row>
    <row r="331" customFormat="false" ht="12.75" hidden="false" customHeight="false" outlineLevel="0" collapsed="false">
      <c r="A331" s="229"/>
      <c r="B331" s="229"/>
      <c r="C331" s="229"/>
      <c r="D331" s="241"/>
      <c r="E331" s="241"/>
    </row>
    <row r="332" customFormat="false" ht="12.75" hidden="false" customHeight="false" outlineLevel="0" collapsed="false">
      <c r="A332" s="220"/>
      <c r="B332" s="220"/>
      <c r="C332" s="220"/>
      <c r="D332" s="241"/>
      <c r="E332" s="241"/>
    </row>
    <row r="333" customFormat="false" ht="12.75" hidden="false" customHeight="false" outlineLevel="0" collapsed="false">
      <c r="A333" s="2"/>
      <c r="B333" s="220"/>
      <c r="C333" s="220"/>
      <c r="D333" s="241"/>
      <c r="E333" s="241"/>
    </row>
    <row r="334" customFormat="false" ht="12.75" hidden="false" customHeight="false" outlineLevel="0" collapsed="false">
      <c r="A334" s="229"/>
      <c r="B334" s="229"/>
      <c r="C334" s="229"/>
      <c r="D334" s="241"/>
      <c r="E334" s="241"/>
    </row>
    <row r="335" customFormat="false" ht="12.75" hidden="false" customHeight="false" outlineLevel="0" collapsed="false">
      <c r="A335" s="220"/>
      <c r="B335" s="220"/>
      <c r="C335" s="220"/>
      <c r="D335" s="241"/>
      <c r="E335" s="241"/>
    </row>
    <row r="336" customFormat="false" ht="12.75" hidden="false" customHeight="false" outlineLevel="0" collapsed="false">
      <c r="A336" s="229"/>
      <c r="B336" s="231"/>
      <c r="C336" s="231"/>
      <c r="D336" s="241"/>
      <c r="E336" s="241"/>
    </row>
    <row r="337" customFormat="false" ht="12.75" hidden="false" customHeight="false" outlineLevel="0" collapsed="false">
      <c r="A337" s="220"/>
      <c r="B337" s="220"/>
      <c r="C337" s="220"/>
      <c r="D337" s="241"/>
      <c r="E337" s="241"/>
    </row>
    <row r="338" customFormat="false" ht="12.75" hidden="false" customHeight="false" outlineLevel="0" collapsed="false">
      <c r="A338" s="220"/>
      <c r="B338" s="220"/>
      <c r="C338" s="220"/>
      <c r="D338" s="241"/>
      <c r="E338" s="241"/>
    </row>
    <row r="339" customFormat="false" ht="12.75" hidden="false" customHeight="false" outlineLevel="0" collapsed="false">
      <c r="A339" s="220"/>
      <c r="B339" s="220"/>
      <c r="C339" s="220"/>
      <c r="D339" s="241"/>
      <c r="E339" s="241"/>
    </row>
    <row r="340" customFormat="false" ht="12.75" hidden="false" customHeight="false" outlineLevel="0" collapsed="false">
      <c r="A340" s="220"/>
      <c r="B340" s="228"/>
      <c r="C340" s="228"/>
      <c r="D340" s="241"/>
      <c r="E340" s="241"/>
    </row>
    <row r="341" customFormat="false" ht="12.75" hidden="false" customHeight="false" outlineLevel="0" collapsed="false">
      <c r="A341" s="220"/>
      <c r="B341" s="228"/>
      <c r="C341" s="228"/>
      <c r="D341" s="241"/>
      <c r="E341" s="241"/>
    </row>
    <row r="342" customFormat="false" ht="12.75" hidden="false" customHeight="false" outlineLevel="0" collapsed="false">
      <c r="A342" s="220"/>
      <c r="B342" s="228"/>
      <c r="C342" s="228"/>
      <c r="D342" s="241"/>
      <c r="E342" s="241"/>
    </row>
    <row r="343" customFormat="false" ht="12.75" hidden="false" customHeight="false" outlineLevel="0" collapsed="false">
      <c r="A343" s="220"/>
      <c r="B343" s="228"/>
      <c r="C343" s="228"/>
      <c r="D343" s="241"/>
      <c r="E343" s="241"/>
    </row>
    <row r="344" customFormat="false" ht="12.75" hidden="false" customHeight="false" outlineLevel="0" collapsed="false">
      <c r="A344" s="220"/>
      <c r="B344" s="228"/>
      <c r="C344" s="228"/>
      <c r="D344" s="241"/>
      <c r="E344" s="241"/>
    </row>
    <row r="345" customFormat="false" ht="12.75" hidden="false" customHeight="false" outlineLevel="0" collapsed="false">
      <c r="A345" s="2"/>
      <c r="B345" s="228"/>
      <c r="C345" s="228"/>
      <c r="D345" s="241"/>
      <c r="E345" s="241"/>
    </row>
    <row r="346" customFormat="false" ht="12.75" hidden="false" customHeight="false" outlineLevel="0" collapsed="false">
      <c r="A346" s="2"/>
      <c r="B346" s="241"/>
      <c r="C346" s="228"/>
      <c r="D346" s="241"/>
      <c r="E346" s="241"/>
    </row>
    <row r="347" customFormat="false" ht="12.75" hidden="false" customHeight="false" outlineLevel="0" collapsed="false">
      <c r="A347" s="2"/>
      <c r="B347" s="228"/>
      <c r="C347" s="228"/>
      <c r="D347" s="241"/>
      <c r="E347" s="241"/>
    </row>
    <row r="348" customFormat="false" ht="12.75" hidden="false" customHeight="false" outlineLevel="0" collapsed="false">
      <c r="A348" s="2"/>
      <c r="B348" s="228"/>
      <c r="C348" s="228"/>
      <c r="D348" s="241"/>
      <c r="E348" s="241"/>
    </row>
    <row r="349" customFormat="false" ht="12.75" hidden="false" customHeight="false" outlineLevel="0" collapsed="false">
      <c r="A349" s="2"/>
      <c r="B349" s="228"/>
      <c r="C349" s="228"/>
      <c r="D349" s="241"/>
      <c r="E349" s="241"/>
    </row>
    <row r="350" customFormat="false" ht="12.75" hidden="false" customHeight="false" outlineLevel="0" collapsed="false">
      <c r="A350" s="2"/>
      <c r="B350" s="228"/>
      <c r="C350" s="228"/>
      <c r="D350" s="241"/>
      <c r="E350" s="241"/>
    </row>
    <row r="351" customFormat="false" ht="12.75" hidden="false" customHeight="false" outlineLevel="0" collapsed="false">
      <c r="A351" s="220"/>
      <c r="B351" s="228"/>
      <c r="C351" s="228"/>
      <c r="D351" s="241"/>
      <c r="E351" s="241"/>
    </row>
    <row r="352" customFormat="false" ht="12.75" hidden="false" customHeight="false" outlineLevel="0" collapsed="false">
      <c r="A352" s="2"/>
      <c r="B352" s="228"/>
      <c r="C352" s="228"/>
      <c r="D352" s="241"/>
      <c r="E352" s="241"/>
    </row>
    <row r="353" customFormat="false" ht="12.75" hidden="false" customHeight="false" outlineLevel="0" collapsed="false">
      <c r="A353" s="2"/>
      <c r="B353" s="228"/>
      <c r="C353" s="228"/>
      <c r="D353" s="241"/>
      <c r="E353" s="241"/>
    </row>
    <row r="354" customFormat="false" ht="12.75" hidden="false" customHeight="false" outlineLevel="0" collapsed="false">
      <c r="A354" s="220"/>
      <c r="B354" s="228"/>
      <c r="C354" s="228"/>
      <c r="D354" s="241"/>
      <c r="E354" s="241"/>
    </row>
    <row r="355" customFormat="false" ht="12.75" hidden="false" customHeight="false" outlineLevel="0" collapsed="false">
      <c r="A355" s="220"/>
      <c r="B355" s="228"/>
      <c r="C355" s="228"/>
      <c r="D355" s="241"/>
      <c r="E355" s="241"/>
    </row>
    <row r="356" customFormat="false" ht="12.75" hidden="false" customHeight="false" outlineLevel="0" collapsed="false">
      <c r="A356" s="2"/>
      <c r="B356" s="228"/>
      <c r="C356" s="228"/>
      <c r="D356" s="241"/>
      <c r="E356" s="241"/>
    </row>
    <row r="357" customFormat="false" ht="12.75" hidden="false" customHeight="false" outlineLevel="0" collapsed="false">
      <c r="A357" s="2"/>
      <c r="B357" s="228"/>
      <c r="C357" s="228"/>
      <c r="D357" s="241"/>
      <c r="E357" s="241"/>
    </row>
    <row r="358" customFormat="false" ht="12.75" hidden="false" customHeight="false" outlineLevel="0" collapsed="false">
      <c r="A358" s="2"/>
      <c r="B358" s="228"/>
      <c r="C358" s="228"/>
      <c r="D358" s="241"/>
      <c r="E358" s="241"/>
    </row>
    <row r="359" customFormat="false" ht="12.75" hidden="false" customHeight="false" outlineLevel="0" collapsed="false">
      <c r="A359" s="2"/>
      <c r="B359" s="228"/>
      <c r="C359" s="228"/>
      <c r="D359" s="241"/>
      <c r="E359" s="241"/>
    </row>
    <row r="360" customFormat="false" ht="12.75" hidden="false" customHeight="false" outlineLevel="0" collapsed="false">
      <c r="A360" s="2"/>
      <c r="B360" s="228"/>
      <c r="C360" s="228"/>
      <c r="D360" s="241"/>
      <c r="E360" s="241"/>
    </row>
    <row r="361" customFormat="false" ht="12.75" hidden="false" customHeight="false" outlineLevel="0" collapsed="false">
      <c r="A361" s="2"/>
      <c r="B361" s="228"/>
      <c r="C361" s="228"/>
      <c r="D361" s="241"/>
      <c r="E361" s="241"/>
    </row>
    <row r="362" customFormat="false" ht="12.75" hidden="false" customHeight="false" outlineLevel="0" collapsed="false">
      <c r="A362" s="2"/>
      <c r="B362" s="228"/>
      <c r="C362" s="228"/>
      <c r="D362" s="241"/>
      <c r="E362" s="241"/>
    </row>
    <row r="363" customFormat="false" ht="12.75" hidden="false" customHeight="false" outlineLevel="0" collapsed="false">
      <c r="A363" s="2"/>
      <c r="B363" s="228"/>
      <c r="C363" s="228"/>
      <c r="D363" s="241"/>
      <c r="E363" s="241"/>
    </row>
    <row r="364" customFormat="false" ht="12.75" hidden="false" customHeight="false" outlineLevel="0" collapsed="false">
      <c r="A364" s="220"/>
      <c r="B364" s="228"/>
      <c r="C364" s="228"/>
      <c r="D364" s="241"/>
      <c r="E364" s="241"/>
    </row>
    <row r="365" customFormat="false" ht="12.75" hidden="false" customHeight="false" outlineLevel="0" collapsed="false">
      <c r="A365" s="220"/>
      <c r="B365" s="228"/>
      <c r="C365" s="228"/>
      <c r="D365" s="241"/>
      <c r="E365" s="241"/>
    </row>
    <row r="366" customFormat="false" ht="12.75" hidden="false" customHeight="false" outlineLevel="0" collapsed="false">
      <c r="A366" s="220"/>
      <c r="B366" s="228"/>
      <c r="C366" s="228"/>
      <c r="D366" s="241"/>
      <c r="E366" s="241"/>
    </row>
    <row r="367" customFormat="false" ht="12.75" hidden="false" customHeight="false" outlineLevel="0" collapsed="false">
      <c r="A367" s="220"/>
      <c r="B367" s="228"/>
      <c r="C367" s="228"/>
      <c r="D367" s="241"/>
      <c r="E367" s="241"/>
    </row>
    <row r="368" customFormat="false" ht="12.75" hidden="false" customHeight="false" outlineLevel="0" collapsed="false">
      <c r="A368" s="220"/>
      <c r="B368" s="228"/>
      <c r="C368" s="228"/>
      <c r="D368" s="242"/>
      <c r="E368" s="242"/>
    </row>
    <row r="369" customFormat="false" ht="12.75" hidden="false" customHeight="false" outlineLevel="0" collapsed="false">
      <c r="A369" s="2"/>
      <c r="B369" s="2"/>
      <c r="C369" s="2"/>
      <c r="D369" s="2"/>
      <c r="E369" s="2"/>
    </row>
    <row r="370" customFormat="false" ht="18.75" hidden="false" customHeight="false" outlineLevel="0" collapsed="false">
      <c r="A370" s="219"/>
      <c r="B370" s="2"/>
      <c r="C370" s="2"/>
      <c r="D370" s="2"/>
      <c r="E370" s="2"/>
    </row>
    <row r="371" customFormat="false" ht="12.75" hidden="false" customHeight="false" outlineLevel="0" collapsed="false">
      <c r="A371" s="220"/>
      <c r="B371" s="2"/>
      <c r="C371" s="2"/>
      <c r="D371" s="2"/>
      <c r="E371" s="2"/>
    </row>
    <row r="372" customFormat="false" ht="12.75" hidden="false" customHeight="false" outlineLevel="0" collapsed="false">
      <c r="A372" s="2"/>
      <c r="B372" s="2"/>
      <c r="C372" s="2"/>
      <c r="D372" s="2"/>
      <c r="E372" s="2"/>
    </row>
    <row r="373" customFormat="false" ht="12.75" hidden="false" customHeight="false" outlineLevel="0" collapsed="false">
      <c r="A373" s="2"/>
      <c r="B373" s="2"/>
      <c r="C373" s="2"/>
      <c r="D373" s="2"/>
      <c r="E373" s="2"/>
    </row>
    <row r="374" customFormat="false" ht="12.75" hidden="false" customHeight="false" outlineLevel="0" collapsed="false">
      <c r="A374" s="221"/>
      <c r="B374" s="222"/>
      <c r="C374" s="222"/>
      <c r="D374" s="222"/>
      <c r="E374" s="222"/>
    </row>
    <row r="375" customFormat="false" ht="12.75" hidden="false" customHeight="false" outlineLevel="0" collapsed="false">
      <c r="A375" s="2"/>
      <c r="B375" s="2"/>
      <c r="C375" s="2"/>
      <c r="D375" s="2"/>
      <c r="E375" s="2"/>
    </row>
    <row r="376" customFormat="false" ht="12.75" hidden="false" customHeight="false" outlineLevel="0" collapsed="false">
      <c r="A376" s="220"/>
      <c r="B376" s="2"/>
      <c r="C376" s="2"/>
      <c r="D376" s="2"/>
      <c r="E376" s="2"/>
    </row>
    <row r="377" customFormat="false" ht="12.75" hidden="false" customHeight="false" outlineLevel="0" collapsed="false">
      <c r="A377" s="2"/>
      <c r="B377" s="2"/>
      <c r="C377" s="2"/>
      <c r="D377" s="2"/>
      <c r="E377" s="2"/>
    </row>
    <row r="378" customFormat="false" ht="12.75" hidden="false" customHeight="false" outlineLevel="0" collapsed="false">
      <c r="A378" s="2"/>
      <c r="B378" s="2"/>
      <c r="C378" s="2"/>
      <c r="D378" s="2"/>
      <c r="E378" s="2"/>
    </row>
    <row r="379" customFormat="false" ht="12.75" hidden="false" customHeight="false" outlineLevel="0" collapsed="false">
      <c r="A379" s="2"/>
      <c r="B379" s="2"/>
      <c r="C379" s="2"/>
      <c r="D379" s="2"/>
      <c r="E379" s="2"/>
    </row>
    <row r="380" customFormat="false" ht="12.75" hidden="false" customHeight="false" outlineLevel="0" collapsed="false">
      <c r="A380" s="2"/>
      <c r="B380" s="2"/>
      <c r="C380" s="2"/>
      <c r="D380" s="2"/>
      <c r="E380" s="2"/>
    </row>
    <row r="381" customFormat="false" ht="12.75" hidden="false" customHeight="false" outlineLevel="0" collapsed="false">
      <c r="A381" s="238"/>
      <c r="B381" s="2"/>
      <c r="C381" s="2"/>
      <c r="D381" s="2"/>
      <c r="E381" s="2"/>
    </row>
    <row r="382" customFormat="false" ht="12.75" hidden="false" customHeight="false" outlineLevel="0" collapsed="false">
      <c r="A382" s="238"/>
      <c r="B382" s="2"/>
      <c r="C382" s="2"/>
      <c r="D382" s="2"/>
      <c r="E382" s="2"/>
    </row>
    <row r="383" customFormat="false" ht="12.75" hidden="false" customHeight="false" outlineLevel="0" collapsed="false">
      <c r="A383" s="220"/>
      <c r="B383" s="2"/>
      <c r="C383" s="2"/>
      <c r="D383" s="2"/>
      <c r="E383" s="2"/>
    </row>
    <row r="384" customFormat="false" ht="12.75" hidden="false" customHeight="false" outlineLevel="0" collapsed="false">
      <c r="A384" s="2"/>
      <c r="B384" s="2"/>
      <c r="C384" s="242"/>
      <c r="D384" s="242"/>
      <c r="E384" s="242"/>
    </row>
    <row r="385" customFormat="false" ht="12.75" hidden="false" customHeight="false" outlineLevel="0" collapsed="false">
      <c r="A385" s="2"/>
      <c r="B385" s="2"/>
      <c r="C385" s="2"/>
      <c r="D385" s="2"/>
      <c r="E385" s="2"/>
    </row>
    <row r="386" customFormat="false" ht="12.75" hidden="false" customHeight="false" outlineLevel="0" collapsed="false">
      <c r="A386" s="220"/>
      <c r="B386" s="2"/>
      <c r="C386" s="2"/>
      <c r="D386" s="2"/>
      <c r="E386" s="2"/>
    </row>
    <row r="387" customFormat="false" ht="12.75" hidden="false" customHeight="false" outlineLevel="0" collapsed="false">
      <c r="A387" s="2"/>
      <c r="B387" s="243"/>
      <c r="C387" s="2"/>
      <c r="D387" s="2"/>
      <c r="E387" s="2"/>
    </row>
    <row r="388" customFormat="false" ht="12.75" hidden="false" customHeight="false" outlineLevel="0" collapsed="false">
      <c r="A388" s="220"/>
      <c r="B388" s="2"/>
      <c r="C388" s="2"/>
      <c r="D388" s="2"/>
      <c r="E388" s="2"/>
    </row>
    <row r="389" customFormat="false" ht="12.75" hidden="false" customHeight="false" outlineLevel="0" collapsed="false">
      <c r="A389" s="2"/>
      <c r="B389" s="2"/>
      <c r="C389" s="2"/>
      <c r="D389" s="2"/>
      <c r="E389" s="2"/>
    </row>
    <row r="390" customFormat="false" ht="12.75" hidden="false" customHeight="false" outlineLevel="0" collapsed="false">
      <c r="A390" s="2"/>
      <c r="B390" s="2"/>
      <c r="C390" s="2"/>
      <c r="D390" s="2"/>
      <c r="E390" s="2"/>
    </row>
    <row r="391" customFormat="false" ht="18.75" hidden="false" customHeight="false" outlineLevel="0" collapsed="false">
      <c r="A391" s="244"/>
      <c r="B391" s="245"/>
      <c r="C391" s="245"/>
      <c r="D391" s="245"/>
      <c r="E391" s="245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246"/>
      <c r="AP391" s="246"/>
      <c r="AQ391" s="246"/>
      <c r="AR391" s="246"/>
      <c r="AS391" s="246"/>
      <c r="AT391" s="246"/>
      <c r="AU391" s="246"/>
      <c r="AV391" s="246"/>
      <c r="AW391" s="246"/>
      <c r="AX391" s="246"/>
      <c r="AY391" s="246"/>
      <c r="AZ391" s="246"/>
      <c r="BA391" s="246"/>
      <c r="BB391" s="246"/>
      <c r="BC391" s="246"/>
      <c r="BD391" s="246"/>
      <c r="BE391" s="246"/>
      <c r="BF391" s="246"/>
      <c r="BG391" s="246"/>
      <c r="BH391" s="246"/>
      <c r="BI391" s="246"/>
      <c r="BJ391" s="246"/>
      <c r="BK391" s="246"/>
      <c r="BL391" s="246"/>
      <c r="BM391" s="246"/>
      <c r="BN391" s="246"/>
      <c r="BO391" s="246"/>
      <c r="BP391" s="246"/>
      <c r="BQ391" s="246"/>
      <c r="BR391" s="246"/>
      <c r="BS391" s="246"/>
      <c r="BT391" s="246"/>
      <c r="BU391" s="246"/>
      <c r="BV391" s="246"/>
      <c r="BW391" s="246"/>
      <c r="BX391" s="246"/>
      <c r="BY391" s="246"/>
      <c r="BZ391" s="246"/>
      <c r="CA391" s="246"/>
      <c r="CB391" s="246"/>
      <c r="CC391" s="246"/>
      <c r="CD391" s="246"/>
      <c r="CE391" s="246"/>
      <c r="CF391" s="246"/>
      <c r="CG391" s="246"/>
      <c r="CH391" s="246"/>
      <c r="CI391" s="246"/>
      <c r="CJ391" s="246"/>
      <c r="CK391" s="246"/>
      <c r="CL391" s="246"/>
      <c r="CM391" s="246"/>
      <c r="CN391" s="246"/>
      <c r="CO391" s="246"/>
      <c r="CP391" s="246"/>
      <c r="CQ391" s="246"/>
      <c r="CR391" s="246"/>
      <c r="CS391" s="246"/>
      <c r="CT391" s="246"/>
      <c r="CU391" s="246"/>
      <c r="CV391" s="246"/>
      <c r="CW391" s="246"/>
      <c r="CX391" s="246"/>
      <c r="CY391" s="246"/>
      <c r="CZ391" s="246"/>
      <c r="DA391" s="246"/>
      <c r="DB391" s="246"/>
      <c r="DC391" s="246"/>
      <c r="DD391" s="246"/>
      <c r="DE391" s="246"/>
      <c r="DF391" s="246"/>
      <c r="DG391" s="246"/>
      <c r="DH391" s="246"/>
      <c r="DI391" s="246"/>
      <c r="DJ391" s="246"/>
      <c r="DK391" s="246"/>
      <c r="DL391" s="246"/>
      <c r="DM391" s="246"/>
      <c r="DN391" s="246"/>
      <c r="DO391" s="246"/>
      <c r="DP391" s="246"/>
      <c r="DQ391" s="246"/>
      <c r="DR391" s="246"/>
      <c r="DS391" s="246"/>
      <c r="DT391" s="246"/>
      <c r="DU391" s="246"/>
      <c r="DV391" s="246"/>
      <c r="DW391" s="246"/>
      <c r="DX391" s="246"/>
      <c r="DY391" s="246"/>
      <c r="DZ391" s="246"/>
      <c r="EA391" s="246"/>
      <c r="EB391" s="246"/>
      <c r="EC391" s="246"/>
      <c r="ED391" s="246"/>
      <c r="EE391" s="246"/>
      <c r="EF391" s="246"/>
      <c r="EG391" s="246"/>
      <c r="EH391" s="246"/>
      <c r="EI391" s="246"/>
      <c r="EJ391" s="246"/>
      <c r="EK391" s="246"/>
      <c r="EL391" s="246"/>
      <c r="EM391" s="246"/>
      <c r="EN391" s="246"/>
      <c r="EO391" s="246"/>
      <c r="EP391" s="246"/>
      <c r="EQ391" s="246"/>
      <c r="ER391" s="246"/>
      <c r="ES391" s="246"/>
      <c r="ET391" s="246"/>
      <c r="EU391" s="246"/>
      <c r="EV391" s="246"/>
      <c r="EW391" s="246"/>
      <c r="EX391" s="246"/>
      <c r="EY391" s="246"/>
      <c r="EZ391" s="246"/>
      <c r="FA391" s="246"/>
      <c r="FB391" s="246"/>
      <c r="FC391" s="246"/>
      <c r="FD391" s="246"/>
      <c r="FE391" s="246"/>
      <c r="FF391" s="246"/>
      <c r="FG391" s="246"/>
      <c r="FH391" s="246"/>
      <c r="FI391" s="246"/>
      <c r="FJ391" s="246"/>
      <c r="FK391" s="246"/>
      <c r="FL391" s="246"/>
      <c r="FM391" s="246"/>
      <c r="FN391" s="246"/>
      <c r="FO391" s="246"/>
      <c r="FP391" s="246"/>
      <c r="FQ391" s="246"/>
      <c r="FR391" s="246"/>
      <c r="FS391" s="246"/>
      <c r="FT391" s="246"/>
      <c r="FU391" s="246"/>
      <c r="FV391" s="246"/>
      <c r="FW391" s="246"/>
      <c r="FX391" s="246"/>
      <c r="FY391" s="246"/>
      <c r="FZ391" s="246"/>
      <c r="GA391" s="246"/>
      <c r="GB391" s="246"/>
      <c r="GC391" s="246"/>
      <c r="GD391" s="246"/>
      <c r="GE391" s="246"/>
      <c r="GF391" s="246"/>
      <c r="GG391" s="246"/>
      <c r="GH391" s="246"/>
      <c r="GI391" s="246"/>
      <c r="GJ391" s="246"/>
      <c r="GK391" s="246"/>
      <c r="GL391" s="246"/>
      <c r="GM391" s="246"/>
      <c r="GN391" s="246"/>
      <c r="GO391" s="246"/>
      <c r="GP391" s="246"/>
      <c r="GQ391" s="246"/>
      <c r="GR391" s="246"/>
      <c r="GS391" s="246"/>
      <c r="GT391" s="246"/>
      <c r="GU391" s="246"/>
      <c r="GV391" s="246"/>
      <c r="GW391" s="246"/>
      <c r="GX391" s="246"/>
      <c r="GY391" s="246"/>
      <c r="GZ391" s="246"/>
      <c r="HA391" s="246"/>
      <c r="HB391" s="246"/>
      <c r="HC391" s="246"/>
      <c r="HD391" s="246"/>
      <c r="HE391" s="246"/>
      <c r="HF391" s="246"/>
      <c r="HG391" s="246"/>
      <c r="HH391" s="246"/>
      <c r="HI391" s="246"/>
      <c r="HJ391" s="246"/>
      <c r="HK391" s="246"/>
      <c r="HL391" s="246"/>
      <c r="HM391" s="246"/>
      <c r="HN391" s="246"/>
      <c r="HO391" s="246"/>
      <c r="HP391" s="246"/>
      <c r="HQ391" s="246"/>
      <c r="HR391" s="246"/>
      <c r="HS391" s="246"/>
      <c r="HT391" s="246"/>
      <c r="HU391" s="246"/>
      <c r="HV391" s="246"/>
      <c r="HW391" s="246"/>
      <c r="HX391" s="246"/>
      <c r="HY391" s="246"/>
      <c r="HZ391" s="246"/>
      <c r="IA391" s="246"/>
      <c r="IB391" s="246"/>
      <c r="IC391" s="246"/>
      <c r="ID391" s="246"/>
      <c r="IE391" s="246"/>
      <c r="IF391" s="246"/>
      <c r="IG391" s="246"/>
      <c r="IH391" s="246"/>
      <c r="II391" s="246"/>
      <c r="IJ391" s="246"/>
      <c r="IK391" s="246"/>
      <c r="IL391" s="246"/>
      <c r="IM391" s="246"/>
      <c r="IN391" s="246"/>
      <c r="IO391" s="246"/>
      <c r="IP391" s="246"/>
      <c r="IQ391" s="246"/>
      <c r="IR391" s="246"/>
      <c r="IS391" s="246"/>
      <c r="IT391" s="246"/>
      <c r="IU391" s="246"/>
      <c r="IV391" s="246"/>
      <c r="IW391" s="246"/>
    </row>
    <row r="392" customFormat="false" ht="12.75" hidden="false" customHeight="false" outlineLevel="0" collapsed="false">
      <c r="A392" s="245"/>
      <c r="B392" s="245"/>
      <c r="C392" s="245"/>
      <c r="D392" s="245"/>
      <c r="E392" s="247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246"/>
      <c r="AP392" s="246"/>
      <c r="AQ392" s="246"/>
      <c r="AR392" s="246"/>
      <c r="AS392" s="246"/>
      <c r="AT392" s="246"/>
      <c r="AU392" s="246"/>
      <c r="AV392" s="246"/>
      <c r="AW392" s="246"/>
      <c r="AX392" s="246"/>
      <c r="AY392" s="246"/>
      <c r="AZ392" s="246"/>
      <c r="BA392" s="246"/>
      <c r="BB392" s="246"/>
      <c r="BC392" s="246"/>
      <c r="BD392" s="246"/>
      <c r="BE392" s="246"/>
      <c r="BF392" s="246"/>
      <c r="BG392" s="246"/>
      <c r="BH392" s="246"/>
      <c r="BI392" s="246"/>
      <c r="BJ392" s="246"/>
      <c r="BK392" s="246"/>
      <c r="BL392" s="246"/>
      <c r="BM392" s="246"/>
      <c r="BN392" s="246"/>
      <c r="BO392" s="246"/>
      <c r="BP392" s="246"/>
      <c r="BQ392" s="246"/>
      <c r="BR392" s="246"/>
      <c r="BS392" s="246"/>
      <c r="BT392" s="246"/>
      <c r="BU392" s="246"/>
      <c r="BV392" s="246"/>
      <c r="BW392" s="246"/>
      <c r="BX392" s="246"/>
      <c r="BY392" s="246"/>
      <c r="BZ392" s="246"/>
      <c r="CA392" s="246"/>
      <c r="CB392" s="246"/>
      <c r="CC392" s="246"/>
      <c r="CD392" s="246"/>
      <c r="CE392" s="246"/>
      <c r="CF392" s="246"/>
      <c r="CG392" s="246"/>
      <c r="CH392" s="246"/>
      <c r="CI392" s="246"/>
      <c r="CJ392" s="246"/>
      <c r="CK392" s="246"/>
      <c r="CL392" s="246"/>
      <c r="CM392" s="246"/>
      <c r="CN392" s="246"/>
      <c r="CO392" s="246"/>
      <c r="CP392" s="246"/>
      <c r="CQ392" s="246"/>
      <c r="CR392" s="246"/>
      <c r="CS392" s="246"/>
      <c r="CT392" s="246"/>
      <c r="CU392" s="246"/>
      <c r="CV392" s="246"/>
      <c r="CW392" s="246"/>
      <c r="CX392" s="246"/>
      <c r="CY392" s="246"/>
      <c r="CZ392" s="246"/>
      <c r="DA392" s="246"/>
      <c r="DB392" s="246"/>
      <c r="DC392" s="246"/>
      <c r="DD392" s="246"/>
      <c r="DE392" s="246"/>
      <c r="DF392" s="246"/>
      <c r="DG392" s="246"/>
      <c r="DH392" s="246"/>
      <c r="DI392" s="246"/>
      <c r="DJ392" s="246"/>
      <c r="DK392" s="246"/>
      <c r="DL392" s="246"/>
      <c r="DM392" s="246"/>
      <c r="DN392" s="246"/>
      <c r="DO392" s="246"/>
      <c r="DP392" s="246"/>
      <c r="DQ392" s="246"/>
      <c r="DR392" s="246"/>
      <c r="DS392" s="246"/>
      <c r="DT392" s="246"/>
      <c r="DU392" s="246"/>
      <c r="DV392" s="246"/>
      <c r="DW392" s="246"/>
      <c r="DX392" s="246"/>
      <c r="DY392" s="246"/>
      <c r="DZ392" s="246"/>
      <c r="EA392" s="246"/>
      <c r="EB392" s="246"/>
      <c r="EC392" s="246"/>
      <c r="ED392" s="246"/>
      <c r="EE392" s="246"/>
      <c r="EF392" s="246"/>
      <c r="EG392" s="246"/>
      <c r="EH392" s="246"/>
      <c r="EI392" s="246"/>
      <c r="EJ392" s="246"/>
      <c r="EK392" s="246"/>
      <c r="EL392" s="246"/>
      <c r="EM392" s="246"/>
      <c r="EN392" s="246"/>
      <c r="EO392" s="246"/>
      <c r="EP392" s="246"/>
      <c r="EQ392" s="246"/>
      <c r="ER392" s="246"/>
      <c r="ES392" s="246"/>
      <c r="ET392" s="246"/>
      <c r="EU392" s="246"/>
      <c r="EV392" s="246"/>
      <c r="EW392" s="246"/>
      <c r="EX392" s="246"/>
      <c r="EY392" s="246"/>
      <c r="EZ392" s="246"/>
      <c r="FA392" s="246"/>
      <c r="FB392" s="246"/>
      <c r="FC392" s="246"/>
      <c r="FD392" s="246"/>
      <c r="FE392" s="246"/>
      <c r="FF392" s="246"/>
      <c r="FG392" s="246"/>
      <c r="FH392" s="246"/>
      <c r="FI392" s="246"/>
      <c r="FJ392" s="246"/>
      <c r="FK392" s="246"/>
      <c r="FL392" s="246"/>
      <c r="FM392" s="246"/>
      <c r="FN392" s="246"/>
      <c r="FO392" s="246"/>
      <c r="FP392" s="246"/>
      <c r="FQ392" s="246"/>
      <c r="FR392" s="246"/>
      <c r="FS392" s="246"/>
      <c r="FT392" s="246"/>
      <c r="FU392" s="246"/>
      <c r="FV392" s="246"/>
      <c r="FW392" s="246"/>
      <c r="FX392" s="246"/>
      <c r="FY392" s="246"/>
      <c r="FZ392" s="246"/>
      <c r="GA392" s="246"/>
      <c r="GB392" s="246"/>
      <c r="GC392" s="246"/>
      <c r="GD392" s="246"/>
      <c r="GE392" s="246"/>
      <c r="GF392" s="246"/>
      <c r="GG392" s="246"/>
      <c r="GH392" s="246"/>
      <c r="GI392" s="246"/>
      <c r="GJ392" s="246"/>
      <c r="GK392" s="246"/>
      <c r="GL392" s="246"/>
      <c r="GM392" s="246"/>
      <c r="GN392" s="246"/>
      <c r="GO392" s="246"/>
      <c r="GP392" s="246"/>
      <c r="GQ392" s="246"/>
      <c r="GR392" s="246"/>
      <c r="GS392" s="246"/>
      <c r="GT392" s="246"/>
      <c r="GU392" s="246"/>
      <c r="GV392" s="246"/>
      <c r="GW392" s="246"/>
      <c r="GX392" s="246"/>
      <c r="GY392" s="246"/>
      <c r="GZ392" s="246"/>
      <c r="HA392" s="246"/>
      <c r="HB392" s="246"/>
      <c r="HC392" s="246"/>
      <c r="HD392" s="246"/>
      <c r="HE392" s="246"/>
      <c r="HF392" s="246"/>
      <c r="HG392" s="246"/>
      <c r="HH392" s="246"/>
      <c r="HI392" s="246"/>
      <c r="HJ392" s="246"/>
      <c r="HK392" s="246"/>
      <c r="HL392" s="246"/>
      <c r="HM392" s="246"/>
      <c r="HN392" s="246"/>
      <c r="HO392" s="246"/>
      <c r="HP392" s="246"/>
      <c r="HQ392" s="246"/>
      <c r="HR392" s="246"/>
      <c r="HS392" s="246"/>
      <c r="HT392" s="246"/>
      <c r="HU392" s="246"/>
      <c r="HV392" s="246"/>
      <c r="HW392" s="246"/>
      <c r="HX392" s="246"/>
      <c r="HY392" s="246"/>
      <c r="HZ392" s="246"/>
      <c r="IA392" s="246"/>
      <c r="IB392" s="246"/>
      <c r="IC392" s="246"/>
      <c r="ID392" s="246"/>
      <c r="IE392" s="246"/>
      <c r="IF392" s="246"/>
      <c r="IG392" s="246"/>
      <c r="IH392" s="246"/>
      <c r="II392" s="246"/>
      <c r="IJ392" s="246"/>
      <c r="IK392" s="246"/>
      <c r="IL392" s="246"/>
      <c r="IM392" s="246"/>
      <c r="IN392" s="246"/>
      <c r="IO392" s="246"/>
      <c r="IP392" s="246"/>
      <c r="IQ392" s="246"/>
      <c r="IR392" s="246"/>
      <c r="IS392" s="246"/>
      <c r="IT392" s="246"/>
      <c r="IU392" s="246"/>
      <c r="IV392" s="246"/>
      <c r="IW392" s="246"/>
    </row>
    <row r="393" customFormat="false" ht="12.75" hidden="false" customHeight="false" outlineLevel="0" collapsed="false">
      <c r="A393" s="245"/>
      <c r="B393" s="248"/>
      <c r="C393" s="248"/>
      <c r="D393" s="248"/>
      <c r="E393" s="249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246"/>
      <c r="AP393" s="246"/>
      <c r="AQ393" s="246"/>
      <c r="AR393" s="246"/>
      <c r="AS393" s="246"/>
      <c r="AT393" s="246"/>
      <c r="AU393" s="246"/>
      <c r="AV393" s="246"/>
      <c r="AW393" s="246"/>
      <c r="AX393" s="246"/>
      <c r="AY393" s="246"/>
      <c r="AZ393" s="246"/>
      <c r="BA393" s="246"/>
      <c r="BB393" s="246"/>
      <c r="BC393" s="246"/>
      <c r="BD393" s="246"/>
      <c r="BE393" s="246"/>
      <c r="BF393" s="246"/>
      <c r="BG393" s="246"/>
      <c r="BH393" s="246"/>
      <c r="BI393" s="246"/>
      <c r="BJ393" s="246"/>
      <c r="BK393" s="246"/>
      <c r="BL393" s="246"/>
      <c r="BM393" s="246"/>
      <c r="BN393" s="246"/>
      <c r="BO393" s="246"/>
      <c r="BP393" s="246"/>
      <c r="BQ393" s="246"/>
      <c r="BR393" s="246"/>
      <c r="BS393" s="246"/>
      <c r="BT393" s="246"/>
      <c r="BU393" s="246"/>
      <c r="BV393" s="246"/>
      <c r="BW393" s="246"/>
      <c r="BX393" s="246"/>
      <c r="BY393" s="246"/>
      <c r="BZ393" s="246"/>
      <c r="CA393" s="246"/>
      <c r="CB393" s="246"/>
      <c r="CC393" s="246"/>
      <c r="CD393" s="246"/>
      <c r="CE393" s="246"/>
      <c r="CF393" s="246"/>
      <c r="CG393" s="246"/>
      <c r="CH393" s="246"/>
      <c r="CI393" s="246"/>
      <c r="CJ393" s="246"/>
      <c r="CK393" s="246"/>
      <c r="CL393" s="246"/>
      <c r="CM393" s="246"/>
      <c r="CN393" s="246"/>
      <c r="CO393" s="246"/>
      <c r="CP393" s="246"/>
      <c r="CQ393" s="246"/>
      <c r="CR393" s="246"/>
      <c r="CS393" s="246"/>
      <c r="CT393" s="246"/>
      <c r="CU393" s="246"/>
      <c r="CV393" s="246"/>
      <c r="CW393" s="246"/>
      <c r="CX393" s="246"/>
      <c r="CY393" s="246"/>
      <c r="CZ393" s="246"/>
      <c r="DA393" s="246"/>
      <c r="DB393" s="246"/>
      <c r="DC393" s="246"/>
      <c r="DD393" s="246"/>
      <c r="DE393" s="246"/>
      <c r="DF393" s="246"/>
      <c r="DG393" s="246"/>
      <c r="DH393" s="246"/>
      <c r="DI393" s="246"/>
      <c r="DJ393" s="246"/>
      <c r="DK393" s="246"/>
      <c r="DL393" s="246"/>
      <c r="DM393" s="246"/>
      <c r="DN393" s="246"/>
      <c r="DO393" s="246"/>
      <c r="DP393" s="246"/>
      <c r="DQ393" s="246"/>
      <c r="DR393" s="246"/>
      <c r="DS393" s="246"/>
      <c r="DT393" s="246"/>
      <c r="DU393" s="246"/>
      <c r="DV393" s="246"/>
      <c r="DW393" s="246"/>
      <c r="DX393" s="246"/>
      <c r="DY393" s="246"/>
      <c r="DZ393" s="246"/>
      <c r="EA393" s="246"/>
      <c r="EB393" s="246"/>
      <c r="EC393" s="246"/>
      <c r="ED393" s="246"/>
      <c r="EE393" s="246"/>
      <c r="EF393" s="246"/>
      <c r="EG393" s="246"/>
      <c r="EH393" s="246"/>
      <c r="EI393" s="246"/>
      <c r="EJ393" s="246"/>
      <c r="EK393" s="246"/>
      <c r="EL393" s="246"/>
      <c r="EM393" s="246"/>
      <c r="EN393" s="246"/>
      <c r="EO393" s="246"/>
      <c r="EP393" s="246"/>
      <c r="EQ393" s="246"/>
      <c r="ER393" s="246"/>
      <c r="ES393" s="246"/>
      <c r="ET393" s="246"/>
      <c r="EU393" s="246"/>
      <c r="EV393" s="246"/>
      <c r="EW393" s="246"/>
      <c r="EX393" s="246"/>
      <c r="EY393" s="246"/>
      <c r="EZ393" s="246"/>
      <c r="FA393" s="246"/>
      <c r="FB393" s="246"/>
      <c r="FC393" s="246"/>
      <c r="FD393" s="246"/>
      <c r="FE393" s="246"/>
      <c r="FF393" s="246"/>
      <c r="FG393" s="246"/>
      <c r="FH393" s="246"/>
      <c r="FI393" s="246"/>
      <c r="FJ393" s="246"/>
      <c r="FK393" s="246"/>
      <c r="FL393" s="246"/>
      <c r="FM393" s="246"/>
      <c r="FN393" s="246"/>
      <c r="FO393" s="246"/>
      <c r="FP393" s="246"/>
      <c r="FQ393" s="246"/>
      <c r="FR393" s="246"/>
      <c r="FS393" s="246"/>
      <c r="FT393" s="246"/>
      <c r="FU393" s="246"/>
      <c r="FV393" s="246"/>
      <c r="FW393" s="246"/>
      <c r="FX393" s="246"/>
      <c r="FY393" s="246"/>
      <c r="FZ393" s="246"/>
      <c r="GA393" s="246"/>
      <c r="GB393" s="246"/>
      <c r="GC393" s="246"/>
      <c r="GD393" s="246"/>
      <c r="GE393" s="246"/>
      <c r="GF393" s="246"/>
      <c r="GG393" s="246"/>
      <c r="GH393" s="246"/>
      <c r="GI393" s="246"/>
      <c r="GJ393" s="246"/>
      <c r="GK393" s="246"/>
      <c r="GL393" s="246"/>
      <c r="GM393" s="246"/>
      <c r="GN393" s="246"/>
      <c r="GO393" s="246"/>
      <c r="GP393" s="246"/>
      <c r="GQ393" s="246"/>
      <c r="GR393" s="246"/>
      <c r="GS393" s="246"/>
      <c r="GT393" s="246"/>
      <c r="GU393" s="246"/>
      <c r="GV393" s="246"/>
      <c r="GW393" s="246"/>
      <c r="GX393" s="246"/>
      <c r="GY393" s="246"/>
      <c r="GZ393" s="246"/>
      <c r="HA393" s="246"/>
      <c r="HB393" s="246"/>
      <c r="HC393" s="246"/>
      <c r="HD393" s="246"/>
      <c r="HE393" s="246"/>
      <c r="HF393" s="246"/>
      <c r="HG393" s="246"/>
      <c r="HH393" s="246"/>
      <c r="HI393" s="246"/>
      <c r="HJ393" s="246"/>
      <c r="HK393" s="246"/>
      <c r="HL393" s="246"/>
      <c r="HM393" s="246"/>
      <c r="HN393" s="246"/>
      <c r="HO393" s="246"/>
      <c r="HP393" s="246"/>
      <c r="HQ393" s="246"/>
      <c r="HR393" s="246"/>
      <c r="HS393" s="246"/>
      <c r="HT393" s="246"/>
      <c r="HU393" s="246"/>
      <c r="HV393" s="246"/>
      <c r="HW393" s="246"/>
      <c r="HX393" s="246"/>
      <c r="HY393" s="246"/>
      <c r="HZ393" s="246"/>
      <c r="IA393" s="246"/>
      <c r="IB393" s="246"/>
      <c r="IC393" s="246"/>
      <c r="ID393" s="246"/>
      <c r="IE393" s="246"/>
      <c r="IF393" s="246"/>
      <c r="IG393" s="246"/>
      <c r="IH393" s="246"/>
      <c r="II393" s="246"/>
      <c r="IJ393" s="246"/>
      <c r="IK393" s="246"/>
      <c r="IL393" s="246"/>
      <c r="IM393" s="246"/>
      <c r="IN393" s="246"/>
      <c r="IO393" s="246"/>
      <c r="IP393" s="246"/>
      <c r="IQ393" s="246"/>
      <c r="IR393" s="246"/>
      <c r="IS393" s="246"/>
      <c r="IT393" s="246"/>
      <c r="IU393" s="246"/>
      <c r="IV393" s="246"/>
      <c r="IW393" s="246"/>
    </row>
    <row r="394" customFormat="false" ht="12.75" hidden="false" customHeight="false" outlineLevel="0" collapsed="false">
      <c r="A394" s="245"/>
      <c r="B394" s="232"/>
      <c r="C394" s="232"/>
      <c r="D394" s="232"/>
      <c r="E394" s="232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246"/>
      <c r="AP394" s="246"/>
      <c r="AQ394" s="246"/>
      <c r="AR394" s="246"/>
      <c r="AS394" s="246"/>
      <c r="AT394" s="246"/>
      <c r="AU394" s="246"/>
      <c r="AV394" s="246"/>
      <c r="AW394" s="246"/>
      <c r="AX394" s="246"/>
      <c r="AY394" s="246"/>
      <c r="AZ394" s="246"/>
      <c r="BA394" s="246"/>
      <c r="BB394" s="246"/>
      <c r="BC394" s="246"/>
      <c r="BD394" s="246"/>
      <c r="BE394" s="246"/>
      <c r="BF394" s="246"/>
      <c r="BG394" s="246"/>
      <c r="BH394" s="246"/>
      <c r="BI394" s="246"/>
      <c r="BJ394" s="246"/>
      <c r="BK394" s="246"/>
      <c r="BL394" s="246"/>
      <c r="BM394" s="246"/>
      <c r="BN394" s="246"/>
      <c r="BO394" s="246"/>
      <c r="BP394" s="246"/>
      <c r="BQ394" s="246"/>
      <c r="BR394" s="246"/>
      <c r="BS394" s="246"/>
      <c r="BT394" s="246"/>
      <c r="BU394" s="246"/>
      <c r="BV394" s="246"/>
      <c r="BW394" s="246"/>
      <c r="BX394" s="246"/>
      <c r="BY394" s="246"/>
      <c r="BZ394" s="246"/>
      <c r="CA394" s="246"/>
      <c r="CB394" s="246"/>
      <c r="CC394" s="246"/>
      <c r="CD394" s="246"/>
      <c r="CE394" s="246"/>
      <c r="CF394" s="246"/>
      <c r="CG394" s="246"/>
      <c r="CH394" s="246"/>
      <c r="CI394" s="246"/>
      <c r="CJ394" s="246"/>
      <c r="CK394" s="246"/>
      <c r="CL394" s="246"/>
      <c r="CM394" s="246"/>
      <c r="CN394" s="246"/>
      <c r="CO394" s="246"/>
      <c r="CP394" s="246"/>
      <c r="CQ394" s="246"/>
      <c r="CR394" s="246"/>
      <c r="CS394" s="246"/>
      <c r="CT394" s="246"/>
      <c r="CU394" s="246"/>
      <c r="CV394" s="246"/>
      <c r="CW394" s="246"/>
      <c r="CX394" s="246"/>
      <c r="CY394" s="246"/>
      <c r="CZ394" s="246"/>
      <c r="DA394" s="246"/>
      <c r="DB394" s="246"/>
      <c r="DC394" s="246"/>
      <c r="DD394" s="246"/>
      <c r="DE394" s="246"/>
      <c r="DF394" s="246"/>
      <c r="DG394" s="246"/>
      <c r="DH394" s="246"/>
      <c r="DI394" s="246"/>
      <c r="DJ394" s="246"/>
      <c r="DK394" s="246"/>
      <c r="DL394" s="246"/>
      <c r="DM394" s="246"/>
      <c r="DN394" s="246"/>
      <c r="DO394" s="246"/>
      <c r="DP394" s="246"/>
      <c r="DQ394" s="246"/>
      <c r="DR394" s="246"/>
      <c r="DS394" s="246"/>
      <c r="DT394" s="246"/>
      <c r="DU394" s="246"/>
      <c r="DV394" s="246"/>
      <c r="DW394" s="246"/>
      <c r="DX394" s="246"/>
      <c r="DY394" s="246"/>
      <c r="DZ394" s="246"/>
      <c r="EA394" s="246"/>
      <c r="EB394" s="246"/>
      <c r="EC394" s="246"/>
      <c r="ED394" s="246"/>
      <c r="EE394" s="246"/>
      <c r="EF394" s="246"/>
      <c r="EG394" s="246"/>
      <c r="EH394" s="246"/>
      <c r="EI394" s="246"/>
      <c r="EJ394" s="246"/>
      <c r="EK394" s="246"/>
      <c r="EL394" s="246"/>
      <c r="EM394" s="246"/>
      <c r="EN394" s="246"/>
      <c r="EO394" s="246"/>
      <c r="EP394" s="246"/>
      <c r="EQ394" s="246"/>
      <c r="ER394" s="246"/>
      <c r="ES394" s="246"/>
      <c r="ET394" s="246"/>
      <c r="EU394" s="246"/>
      <c r="EV394" s="246"/>
      <c r="EW394" s="246"/>
      <c r="EX394" s="246"/>
      <c r="EY394" s="246"/>
      <c r="EZ394" s="246"/>
      <c r="FA394" s="246"/>
      <c r="FB394" s="246"/>
      <c r="FC394" s="246"/>
      <c r="FD394" s="246"/>
      <c r="FE394" s="246"/>
      <c r="FF394" s="246"/>
      <c r="FG394" s="246"/>
      <c r="FH394" s="246"/>
      <c r="FI394" s="246"/>
      <c r="FJ394" s="246"/>
      <c r="FK394" s="246"/>
      <c r="FL394" s="246"/>
      <c r="FM394" s="246"/>
      <c r="FN394" s="246"/>
      <c r="FO394" s="246"/>
      <c r="FP394" s="246"/>
      <c r="FQ394" s="246"/>
      <c r="FR394" s="246"/>
      <c r="FS394" s="246"/>
      <c r="FT394" s="246"/>
      <c r="FU394" s="246"/>
      <c r="FV394" s="246"/>
      <c r="FW394" s="246"/>
      <c r="FX394" s="246"/>
      <c r="FY394" s="246"/>
      <c r="FZ394" s="246"/>
      <c r="GA394" s="246"/>
      <c r="GB394" s="246"/>
      <c r="GC394" s="246"/>
      <c r="GD394" s="246"/>
      <c r="GE394" s="246"/>
      <c r="GF394" s="246"/>
      <c r="GG394" s="246"/>
      <c r="GH394" s="246"/>
      <c r="GI394" s="246"/>
      <c r="GJ394" s="246"/>
      <c r="GK394" s="246"/>
      <c r="GL394" s="246"/>
      <c r="GM394" s="246"/>
      <c r="GN394" s="246"/>
      <c r="GO394" s="246"/>
      <c r="GP394" s="246"/>
      <c r="GQ394" s="246"/>
      <c r="GR394" s="246"/>
      <c r="GS394" s="246"/>
      <c r="GT394" s="246"/>
      <c r="GU394" s="246"/>
      <c r="GV394" s="246"/>
      <c r="GW394" s="246"/>
      <c r="GX394" s="246"/>
      <c r="GY394" s="246"/>
      <c r="GZ394" s="246"/>
      <c r="HA394" s="246"/>
      <c r="HB394" s="246"/>
      <c r="HC394" s="246"/>
      <c r="HD394" s="246"/>
      <c r="HE394" s="246"/>
      <c r="HF394" s="246"/>
      <c r="HG394" s="246"/>
      <c r="HH394" s="246"/>
      <c r="HI394" s="246"/>
      <c r="HJ394" s="246"/>
      <c r="HK394" s="246"/>
      <c r="HL394" s="246"/>
      <c r="HM394" s="246"/>
      <c r="HN394" s="246"/>
      <c r="HO394" s="246"/>
      <c r="HP394" s="246"/>
      <c r="HQ394" s="246"/>
      <c r="HR394" s="246"/>
      <c r="HS394" s="246"/>
      <c r="HT394" s="246"/>
      <c r="HU394" s="246"/>
      <c r="HV394" s="246"/>
      <c r="HW394" s="246"/>
      <c r="HX394" s="246"/>
      <c r="HY394" s="246"/>
      <c r="HZ394" s="246"/>
      <c r="IA394" s="246"/>
      <c r="IB394" s="246"/>
      <c r="IC394" s="246"/>
      <c r="ID394" s="246"/>
      <c r="IE394" s="246"/>
      <c r="IF394" s="246"/>
      <c r="IG394" s="246"/>
      <c r="IH394" s="246"/>
      <c r="II394" s="246"/>
      <c r="IJ394" s="246"/>
      <c r="IK394" s="246"/>
      <c r="IL394" s="246"/>
      <c r="IM394" s="246"/>
      <c r="IN394" s="246"/>
      <c r="IO394" s="246"/>
      <c r="IP394" s="246"/>
      <c r="IQ394" s="246"/>
      <c r="IR394" s="246"/>
      <c r="IS394" s="246"/>
      <c r="IT394" s="246"/>
      <c r="IU394" s="246"/>
      <c r="IV394" s="246"/>
      <c r="IW394" s="246"/>
    </row>
    <row r="395" customFormat="false" ht="12.75" hidden="false" customHeight="false" outlineLevel="0" collapsed="false">
      <c r="A395" s="250"/>
      <c r="B395" s="247"/>
      <c r="C395" s="247"/>
      <c r="D395" s="247"/>
      <c r="E395" s="247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246"/>
      <c r="AP395" s="246"/>
      <c r="AQ395" s="246"/>
      <c r="AR395" s="246"/>
      <c r="AS395" s="246"/>
      <c r="AT395" s="246"/>
      <c r="AU395" s="246"/>
      <c r="AV395" s="246"/>
      <c r="AW395" s="246"/>
      <c r="AX395" s="246"/>
      <c r="AY395" s="246"/>
      <c r="AZ395" s="246"/>
      <c r="BA395" s="246"/>
      <c r="BB395" s="246"/>
      <c r="BC395" s="246"/>
      <c r="BD395" s="246"/>
      <c r="BE395" s="246"/>
      <c r="BF395" s="246"/>
      <c r="BG395" s="246"/>
      <c r="BH395" s="246"/>
      <c r="BI395" s="246"/>
      <c r="BJ395" s="246"/>
      <c r="BK395" s="246"/>
      <c r="BL395" s="246"/>
      <c r="BM395" s="246"/>
      <c r="BN395" s="246"/>
      <c r="BO395" s="246"/>
      <c r="BP395" s="246"/>
      <c r="BQ395" s="246"/>
      <c r="BR395" s="246"/>
      <c r="BS395" s="246"/>
      <c r="BT395" s="246"/>
      <c r="BU395" s="246"/>
      <c r="BV395" s="246"/>
      <c r="BW395" s="246"/>
      <c r="BX395" s="246"/>
      <c r="BY395" s="246"/>
      <c r="BZ395" s="246"/>
      <c r="CA395" s="246"/>
      <c r="CB395" s="246"/>
      <c r="CC395" s="246"/>
      <c r="CD395" s="246"/>
      <c r="CE395" s="246"/>
      <c r="CF395" s="246"/>
      <c r="CG395" s="246"/>
      <c r="CH395" s="246"/>
      <c r="CI395" s="246"/>
      <c r="CJ395" s="246"/>
      <c r="CK395" s="246"/>
      <c r="CL395" s="246"/>
      <c r="CM395" s="246"/>
      <c r="CN395" s="246"/>
      <c r="CO395" s="246"/>
      <c r="CP395" s="246"/>
      <c r="CQ395" s="246"/>
      <c r="CR395" s="246"/>
      <c r="CS395" s="246"/>
      <c r="CT395" s="246"/>
      <c r="CU395" s="246"/>
      <c r="CV395" s="246"/>
      <c r="CW395" s="246"/>
      <c r="CX395" s="246"/>
      <c r="CY395" s="246"/>
      <c r="CZ395" s="246"/>
      <c r="DA395" s="246"/>
      <c r="DB395" s="246"/>
      <c r="DC395" s="246"/>
      <c r="DD395" s="246"/>
      <c r="DE395" s="246"/>
      <c r="DF395" s="246"/>
      <c r="DG395" s="246"/>
      <c r="DH395" s="246"/>
      <c r="DI395" s="246"/>
      <c r="DJ395" s="246"/>
      <c r="DK395" s="246"/>
      <c r="DL395" s="246"/>
      <c r="DM395" s="246"/>
      <c r="DN395" s="246"/>
      <c r="DO395" s="246"/>
      <c r="DP395" s="246"/>
      <c r="DQ395" s="246"/>
      <c r="DR395" s="246"/>
      <c r="DS395" s="246"/>
      <c r="DT395" s="246"/>
      <c r="DU395" s="246"/>
      <c r="DV395" s="246"/>
      <c r="DW395" s="246"/>
      <c r="DX395" s="246"/>
      <c r="DY395" s="246"/>
      <c r="DZ395" s="246"/>
      <c r="EA395" s="246"/>
      <c r="EB395" s="246"/>
      <c r="EC395" s="246"/>
      <c r="ED395" s="246"/>
      <c r="EE395" s="246"/>
      <c r="EF395" s="246"/>
      <c r="EG395" s="246"/>
      <c r="EH395" s="246"/>
      <c r="EI395" s="246"/>
      <c r="EJ395" s="246"/>
      <c r="EK395" s="246"/>
      <c r="EL395" s="246"/>
      <c r="EM395" s="246"/>
      <c r="EN395" s="246"/>
      <c r="EO395" s="246"/>
      <c r="EP395" s="246"/>
      <c r="EQ395" s="246"/>
      <c r="ER395" s="246"/>
      <c r="ES395" s="246"/>
      <c r="ET395" s="246"/>
      <c r="EU395" s="246"/>
      <c r="EV395" s="246"/>
      <c r="EW395" s="246"/>
      <c r="EX395" s="246"/>
      <c r="EY395" s="246"/>
      <c r="EZ395" s="246"/>
      <c r="FA395" s="246"/>
      <c r="FB395" s="246"/>
      <c r="FC395" s="246"/>
      <c r="FD395" s="246"/>
      <c r="FE395" s="246"/>
      <c r="FF395" s="246"/>
      <c r="FG395" s="246"/>
      <c r="FH395" s="246"/>
      <c r="FI395" s="246"/>
      <c r="FJ395" s="246"/>
      <c r="FK395" s="246"/>
      <c r="FL395" s="246"/>
      <c r="FM395" s="246"/>
      <c r="FN395" s="246"/>
      <c r="FO395" s="246"/>
      <c r="FP395" s="246"/>
      <c r="FQ395" s="246"/>
      <c r="FR395" s="246"/>
      <c r="FS395" s="246"/>
      <c r="FT395" s="246"/>
      <c r="FU395" s="246"/>
      <c r="FV395" s="246"/>
      <c r="FW395" s="246"/>
      <c r="FX395" s="246"/>
      <c r="FY395" s="246"/>
      <c r="FZ395" s="246"/>
      <c r="GA395" s="246"/>
      <c r="GB395" s="246"/>
      <c r="GC395" s="246"/>
      <c r="GD395" s="246"/>
      <c r="GE395" s="246"/>
      <c r="GF395" s="246"/>
      <c r="GG395" s="246"/>
      <c r="GH395" s="246"/>
      <c r="GI395" s="246"/>
      <c r="GJ395" s="246"/>
      <c r="GK395" s="246"/>
      <c r="GL395" s="246"/>
      <c r="GM395" s="246"/>
      <c r="GN395" s="246"/>
      <c r="GO395" s="246"/>
      <c r="GP395" s="246"/>
      <c r="GQ395" s="246"/>
      <c r="GR395" s="246"/>
      <c r="GS395" s="246"/>
      <c r="GT395" s="246"/>
      <c r="GU395" s="246"/>
      <c r="GV395" s="246"/>
      <c r="GW395" s="246"/>
      <c r="GX395" s="246"/>
      <c r="GY395" s="246"/>
      <c r="GZ395" s="246"/>
      <c r="HA395" s="246"/>
      <c r="HB395" s="246"/>
      <c r="HC395" s="246"/>
      <c r="HD395" s="246"/>
      <c r="HE395" s="246"/>
      <c r="HF395" s="246"/>
      <c r="HG395" s="246"/>
      <c r="HH395" s="246"/>
      <c r="HI395" s="246"/>
      <c r="HJ395" s="246"/>
      <c r="HK395" s="246"/>
      <c r="HL395" s="246"/>
      <c r="HM395" s="246"/>
      <c r="HN395" s="246"/>
      <c r="HO395" s="246"/>
      <c r="HP395" s="246"/>
      <c r="HQ395" s="246"/>
      <c r="HR395" s="246"/>
      <c r="HS395" s="246"/>
      <c r="HT395" s="246"/>
      <c r="HU395" s="246"/>
      <c r="HV395" s="246"/>
      <c r="HW395" s="246"/>
      <c r="HX395" s="246"/>
      <c r="HY395" s="246"/>
      <c r="HZ395" s="246"/>
      <c r="IA395" s="246"/>
      <c r="IB395" s="246"/>
      <c r="IC395" s="246"/>
      <c r="ID395" s="246"/>
      <c r="IE395" s="246"/>
      <c r="IF395" s="246"/>
      <c r="IG395" s="246"/>
      <c r="IH395" s="246"/>
      <c r="II395" s="246"/>
      <c r="IJ395" s="246"/>
      <c r="IK395" s="246"/>
      <c r="IL395" s="246"/>
      <c r="IM395" s="246"/>
      <c r="IN395" s="246"/>
      <c r="IO395" s="246"/>
      <c r="IP395" s="246"/>
      <c r="IQ395" s="246"/>
      <c r="IR395" s="246"/>
      <c r="IS395" s="246"/>
      <c r="IT395" s="246"/>
      <c r="IU395" s="246"/>
      <c r="IV395" s="246"/>
      <c r="IW395" s="246"/>
    </row>
    <row r="396" customFormat="false" ht="12.75" hidden="false" customHeight="false" outlineLevel="0" collapsed="false">
      <c r="A396" s="217"/>
      <c r="B396" s="245"/>
      <c r="C396" s="245"/>
      <c r="D396" s="245"/>
      <c r="E396" s="245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  <c r="AJ396" s="246"/>
      <c r="AK396" s="246"/>
      <c r="AL396" s="246"/>
      <c r="AM396" s="246"/>
      <c r="AN396" s="246"/>
      <c r="AO396" s="246"/>
      <c r="AP396" s="246"/>
      <c r="AQ396" s="246"/>
      <c r="AR396" s="246"/>
      <c r="AS396" s="246"/>
      <c r="AT396" s="246"/>
      <c r="AU396" s="246"/>
      <c r="AV396" s="246"/>
      <c r="AW396" s="246"/>
      <c r="AX396" s="246"/>
      <c r="AY396" s="246"/>
      <c r="AZ396" s="246"/>
      <c r="BA396" s="246"/>
      <c r="BB396" s="246"/>
      <c r="BC396" s="246"/>
      <c r="BD396" s="246"/>
      <c r="BE396" s="246"/>
      <c r="BF396" s="246"/>
      <c r="BG396" s="246"/>
      <c r="BH396" s="246"/>
      <c r="BI396" s="246"/>
      <c r="BJ396" s="246"/>
      <c r="BK396" s="246"/>
      <c r="BL396" s="246"/>
      <c r="BM396" s="246"/>
      <c r="BN396" s="246"/>
      <c r="BO396" s="246"/>
      <c r="BP396" s="246"/>
      <c r="BQ396" s="246"/>
      <c r="BR396" s="246"/>
      <c r="BS396" s="246"/>
      <c r="BT396" s="246"/>
      <c r="BU396" s="246"/>
      <c r="BV396" s="246"/>
      <c r="BW396" s="246"/>
      <c r="BX396" s="246"/>
      <c r="BY396" s="246"/>
      <c r="BZ396" s="246"/>
      <c r="CA396" s="246"/>
      <c r="CB396" s="246"/>
      <c r="CC396" s="246"/>
      <c r="CD396" s="246"/>
      <c r="CE396" s="246"/>
      <c r="CF396" s="246"/>
      <c r="CG396" s="246"/>
      <c r="CH396" s="246"/>
      <c r="CI396" s="246"/>
      <c r="CJ396" s="246"/>
      <c r="CK396" s="246"/>
      <c r="CL396" s="246"/>
      <c r="CM396" s="246"/>
      <c r="CN396" s="246"/>
      <c r="CO396" s="246"/>
      <c r="CP396" s="246"/>
      <c r="CQ396" s="246"/>
      <c r="CR396" s="246"/>
      <c r="CS396" s="246"/>
      <c r="CT396" s="246"/>
      <c r="CU396" s="246"/>
      <c r="CV396" s="246"/>
      <c r="CW396" s="246"/>
      <c r="CX396" s="246"/>
      <c r="CY396" s="246"/>
      <c r="CZ396" s="246"/>
      <c r="DA396" s="246"/>
      <c r="DB396" s="246"/>
      <c r="DC396" s="246"/>
      <c r="DD396" s="246"/>
      <c r="DE396" s="246"/>
      <c r="DF396" s="246"/>
      <c r="DG396" s="246"/>
      <c r="DH396" s="246"/>
      <c r="DI396" s="246"/>
      <c r="DJ396" s="246"/>
      <c r="DK396" s="246"/>
      <c r="DL396" s="246"/>
      <c r="DM396" s="246"/>
      <c r="DN396" s="246"/>
      <c r="DO396" s="246"/>
      <c r="DP396" s="246"/>
      <c r="DQ396" s="246"/>
      <c r="DR396" s="246"/>
      <c r="DS396" s="246"/>
      <c r="DT396" s="246"/>
      <c r="DU396" s="246"/>
      <c r="DV396" s="246"/>
      <c r="DW396" s="246"/>
      <c r="DX396" s="246"/>
      <c r="DY396" s="246"/>
      <c r="DZ396" s="246"/>
      <c r="EA396" s="246"/>
      <c r="EB396" s="246"/>
      <c r="EC396" s="246"/>
      <c r="ED396" s="246"/>
      <c r="EE396" s="246"/>
      <c r="EF396" s="246"/>
      <c r="EG396" s="246"/>
      <c r="EH396" s="246"/>
      <c r="EI396" s="246"/>
      <c r="EJ396" s="246"/>
      <c r="EK396" s="246"/>
      <c r="EL396" s="246"/>
      <c r="EM396" s="246"/>
      <c r="EN396" s="246"/>
      <c r="EO396" s="246"/>
      <c r="EP396" s="246"/>
      <c r="EQ396" s="246"/>
      <c r="ER396" s="246"/>
      <c r="ES396" s="246"/>
      <c r="ET396" s="246"/>
      <c r="EU396" s="246"/>
      <c r="EV396" s="246"/>
      <c r="EW396" s="246"/>
      <c r="EX396" s="246"/>
      <c r="EY396" s="246"/>
      <c r="EZ396" s="246"/>
      <c r="FA396" s="246"/>
      <c r="FB396" s="246"/>
      <c r="FC396" s="246"/>
      <c r="FD396" s="246"/>
      <c r="FE396" s="246"/>
      <c r="FF396" s="246"/>
      <c r="FG396" s="246"/>
      <c r="FH396" s="246"/>
      <c r="FI396" s="246"/>
      <c r="FJ396" s="246"/>
      <c r="FK396" s="246"/>
      <c r="FL396" s="246"/>
      <c r="FM396" s="246"/>
      <c r="FN396" s="246"/>
      <c r="FO396" s="246"/>
      <c r="FP396" s="246"/>
      <c r="FQ396" s="246"/>
      <c r="FR396" s="246"/>
      <c r="FS396" s="246"/>
      <c r="FT396" s="246"/>
      <c r="FU396" s="246"/>
      <c r="FV396" s="246"/>
      <c r="FW396" s="246"/>
      <c r="FX396" s="246"/>
      <c r="FY396" s="246"/>
      <c r="FZ396" s="246"/>
      <c r="GA396" s="246"/>
      <c r="GB396" s="246"/>
      <c r="GC396" s="246"/>
      <c r="GD396" s="246"/>
      <c r="GE396" s="246"/>
      <c r="GF396" s="246"/>
      <c r="GG396" s="246"/>
      <c r="GH396" s="246"/>
      <c r="GI396" s="246"/>
      <c r="GJ396" s="246"/>
      <c r="GK396" s="246"/>
      <c r="GL396" s="246"/>
      <c r="GM396" s="246"/>
      <c r="GN396" s="246"/>
      <c r="GO396" s="246"/>
      <c r="GP396" s="246"/>
      <c r="GQ396" s="246"/>
      <c r="GR396" s="246"/>
      <c r="GS396" s="246"/>
      <c r="GT396" s="246"/>
      <c r="GU396" s="246"/>
      <c r="GV396" s="246"/>
      <c r="GW396" s="246"/>
      <c r="GX396" s="246"/>
      <c r="GY396" s="246"/>
      <c r="GZ396" s="246"/>
      <c r="HA396" s="246"/>
      <c r="HB396" s="246"/>
      <c r="HC396" s="246"/>
      <c r="HD396" s="246"/>
      <c r="HE396" s="246"/>
      <c r="HF396" s="246"/>
      <c r="HG396" s="246"/>
      <c r="HH396" s="246"/>
      <c r="HI396" s="246"/>
      <c r="HJ396" s="246"/>
      <c r="HK396" s="246"/>
      <c r="HL396" s="246"/>
      <c r="HM396" s="246"/>
      <c r="HN396" s="246"/>
      <c r="HO396" s="246"/>
      <c r="HP396" s="246"/>
      <c r="HQ396" s="246"/>
      <c r="HR396" s="246"/>
      <c r="HS396" s="246"/>
      <c r="HT396" s="246"/>
      <c r="HU396" s="246"/>
      <c r="HV396" s="246"/>
      <c r="HW396" s="246"/>
      <c r="HX396" s="246"/>
      <c r="HY396" s="246"/>
      <c r="HZ396" s="246"/>
      <c r="IA396" s="246"/>
      <c r="IB396" s="246"/>
      <c r="IC396" s="246"/>
      <c r="ID396" s="246"/>
      <c r="IE396" s="246"/>
      <c r="IF396" s="246"/>
      <c r="IG396" s="246"/>
      <c r="IH396" s="246"/>
      <c r="II396" s="246"/>
      <c r="IJ396" s="246"/>
      <c r="IK396" s="246"/>
      <c r="IL396" s="246"/>
      <c r="IM396" s="246"/>
      <c r="IN396" s="246"/>
      <c r="IO396" s="246"/>
      <c r="IP396" s="246"/>
      <c r="IQ396" s="246"/>
      <c r="IR396" s="246"/>
      <c r="IS396" s="246"/>
      <c r="IT396" s="246"/>
      <c r="IU396" s="246"/>
      <c r="IV396" s="246"/>
      <c r="IW396" s="246"/>
    </row>
    <row r="397" customFormat="false" ht="12.75" hidden="false" customHeight="false" outlineLevel="0" collapsed="false">
      <c r="A397" s="223"/>
      <c r="B397" s="245"/>
      <c r="C397" s="251"/>
      <c r="D397" s="251"/>
      <c r="E397" s="251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  <c r="AJ397" s="246"/>
      <c r="AK397" s="246"/>
      <c r="AL397" s="246"/>
      <c r="AM397" s="246"/>
      <c r="AN397" s="246"/>
      <c r="AO397" s="246"/>
      <c r="AP397" s="246"/>
      <c r="AQ397" s="246"/>
      <c r="AR397" s="246"/>
      <c r="AS397" s="246"/>
      <c r="AT397" s="246"/>
      <c r="AU397" s="246"/>
      <c r="AV397" s="246"/>
      <c r="AW397" s="246"/>
      <c r="AX397" s="246"/>
      <c r="AY397" s="246"/>
      <c r="AZ397" s="246"/>
      <c r="BA397" s="246"/>
      <c r="BB397" s="246"/>
      <c r="BC397" s="246"/>
      <c r="BD397" s="246"/>
      <c r="BE397" s="246"/>
      <c r="BF397" s="246"/>
      <c r="BG397" s="246"/>
      <c r="BH397" s="246"/>
      <c r="BI397" s="246"/>
      <c r="BJ397" s="246"/>
      <c r="BK397" s="246"/>
      <c r="BL397" s="246"/>
      <c r="BM397" s="246"/>
      <c r="BN397" s="246"/>
      <c r="BO397" s="246"/>
      <c r="BP397" s="246"/>
      <c r="BQ397" s="246"/>
      <c r="BR397" s="246"/>
      <c r="BS397" s="246"/>
      <c r="BT397" s="246"/>
      <c r="BU397" s="246"/>
      <c r="BV397" s="246"/>
      <c r="BW397" s="246"/>
      <c r="BX397" s="246"/>
      <c r="BY397" s="246"/>
      <c r="BZ397" s="246"/>
      <c r="CA397" s="246"/>
      <c r="CB397" s="246"/>
      <c r="CC397" s="246"/>
      <c r="CD397" s="246"/>
      <c r="CE397" s="246"/>
      <c r="CF397" s="246"/>
      <c r="CG397" s="246"/>
      <c r="CH397" s="246"/>
      <c r="CI397" s="246"/>
      <c r="CJ397" s="246"/>
      <c r="CK397" s="246"/>
      <c r="CL397" s="246"/>
      <c r="CM397" s="246"/>
      <c r="CN397" s="246"/>
      <c r="CO397" s="246"/>
      <c r="CP397" s="246"/>
      <c r="CQ397" s="246"/>
      <c r="CR397" s="246"/>
      <c r="CS397" s="246"/>
      <c r="CT397" s="246"/>
      <c r="CU397" s="246"/>
      <c r="CV397" s="246"/>
      <c r="CW397" s="246"/>
      <c r="CX397" s="246"/>
      <c r="CY397" s="246"/>
      <c r="CZ397" s="246"/>
      <c r="DA397" s="246"/>
      <c r="DB397" s="246"/>
      <c r="DC397" s="246"/>
      <c r="DD397" s="246"/>
      <c r="DE397" s="246"/>
      <c r="DF397" s="246"/>
      <c r="DG397" s="246"/>
      <c r="DH397" s="246"/>
      <c r="DI397" s="246"/>
      <c r="DJ397" s="246"/>
      <c r="DK397" s="246"/>
      <c r="DL397" s="246"/>
      <c r="DM397" s="246"/>
      <c r="DN397" s="246"/>
      <c r="DO397" s="246"/>
      <c r="DP397" s="246"/>
      <c r="DQ397" s="246"/>
      <c r="DR397" s="246"/>
      <c r="DS397" s="246"/>
      <c r="DT397" s="246"/>
      <c r="DU397" s="246"/>
      <c r="DV397" s="246"/>
      <c r="DW397" s="246"/>
      <c r="DX397" s="246"/>
      <c r="DY397" s="246"/>
      <c r="DZ397" s="246"/>
      <c r="EA397" s="246"/>
      <c r="EB397" s="246"/>
      <c r="EC397" s="246"/>
      <c r="ED397" s="246"/>
      <c r="EE397" s="246"/>
      <c r="EF397" s="246"/>
      <c r="EG397" s="246"/>
      <c r="EH397" s="246"/>
      <c r="EI397" s="246"/>
      <c r="EJ397" s="246"/>
      <c r="EK397" s="246"/>
      <c r="EL397" s="246"/>
      <c r="EM397" s="246"/>
      <c r="EN397" s="246"/>
      <c r="EO397" s="246"/>
      <c r="EP397" s="246"/>
      <c r="EQ397" s="246"/>
      <c r="ER397" s="246"/>
      <c r="ES397" s="246"/>
      <c r="ET397" s="246"/>
      <c r="EU397" s="246"/>
      <c r="EV397" s="246"/>
      <c r="EW397" s="246"/>
      <c r="EX397" s="246"/>
      <c r="EY397" s="246"/>
      <c r="EZ397" s="246"/>
      <c r="FA397" s="246"/>
      <c r="FB397" s="246"/>
      <c r="FC397" s="246"/>
      <c r="FD397" s="246"/>
      <c r="FE397" s="246"/>
      <c r="FF397" s="246"/>
      <c r="FG397" s="246"/>
      <c r="FH397" s="246"/>
      <c r="FI397" s="246"/>
      <c r="FJ397" s="246"/>
      <c r="FK397" s="246"/>
      <c r="FL397" s="246"/>
      <c r="FM397" s="246"/>
      <c r="FN397" s="246"/>
      <c r="FO397" s="246"/>
      <c r="FP397" s="246"/>
      <c r="FQ397" s="246"/>
      <c r="FR397" s="246"/>
      <c r="FS397" s="246"/>
      <c r="FT397" s="246"/>
      <c r="FU397" s="246"/>
      <c r="FV397" s="246"/>
      <c r="FW397" s="246"/>
      <c r="FX397" s="246"/>
      <c r="FY397" s="246"/>
      <c r="FZ397" s="246"/>
      <c r="GA397" s="246"/>
      <c r="GB397" s="246"/>
      <c r="GC397" s="246"/>
      <c r="GD397" s="246"/>
      <c r="GE397" s="246"/>
      <c r="GF397" s="246"/>
      <c r="GG397" s="246"/>
      <c r="GH397" s="246"/>
      <c r="GI397" s="246"/>
      <c r="GJ397" s="246"/>
      <c r="GK397" s="246"/>
      <c r="GL397" s="246"/>
      <c r="GM397" s="246"/>
      <c r="GN397" s="246"/>
      <c r="GO397" s="246"/>
      <c r="GP397" s="246"/>
      <c r="GQ397" s="246"/>
      <c r="GR397" s="246"/>
      <c r="GS397" s="246"/>
      <c r="GT397" s="246"/>
      <c r="GU397" s="246"/>
      <c r="GV397" s="246"/>
      <c r="GW397" s="246"/>
      <c r="GX397" s="246"/>
      <c r="GY397" s="246"/>
      <c r="GZ397" s="246"/>
      <c r="HA397" s="246"/>
      <c r="HB397" s="246"/>
      <c r="HC397" s="246"/>
      <c r="HD397" s="246"/>
      <c r="HE397" s="246"/>
      <c r="HF397" s="246"/>
      <c r="HG397" s="246"/>
      <c r="HH397" s="246"/>
      <c r="HI397" s="246"/>
      <c r="HJ397" s="246"/>
      <c r="HK397" s="246"/>
      <c r="HL397" s="246"/>
      <c r="HM397" s="246"/>
      <c r="HN397" s="246"/>
      <c r="HO397" s="246"/>
      <c r="HP397" s="246"/>
      <c r="HQ397" s="246"/>
      <c r="HR397" s="246"/>
      <c r="HS397" s="246"/>
      <c r="HT397" s="246"/>
      <c r="HU397" s="246"/>
      <c r="HV397" s="246"/>
      <c r="HW397" s="246"/>
      <c r="HX397" s="246"/>
      <c r="HY397" s="246"/>
      <c r="HZ397" s="246"/>
      <c r="IA397" s="246"/>
      <c r="IB397" s="246"/>
      <c r="IC397" s="246"/>
      <c r="ID397" s="246"/>
      <c r="IE397" s="246"/>
      <c r="IF397" s="246"/>
      <c r="IG397" s="246"/>
      <c r="IH397" s="246"/>
      <c r="II397" s="246"/>
      <c r="IJ397" s="246"/>
      <c r="IK397" s="246"/>
      <c r="IL397" s="246"/>
      <c r="IM397" s="246"/>
      <c r="IN397" s="246"/>
      <c r="IO397" s="246"/>
      <c r="IP397" s="246"/>
      <c r="IQ397" s="246"/>
      <c r="IR397" s="246"/>
      <c r="IS397" s="246"/>
      <c r="IT397" s="246"/>
      <c r="IU397" s="246"/>
      <c r="IV397" s="246"/>
      <c r="IW397" s="246"/>
    </row>
    <row r="398" customFormat="false" ht="12.75" hidden="false" customHeight="false" outlineLevel="0" collapsed="false">
      <c r="A398" s="223"/>
      <c r="B398" s="252"/>
      <c r="C398" s="251"/>
      <c r="D398" s="251"/>
      <c r="E398" s="251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  <c r="AJ398" s="246"/>
      <c r="AK398" s="246"/>
      <c r="AL398" s="246"/>
      <c r="AM398" s="246"/>
      <c r="AN398" s="246"/>
      <c r="AO398" s="246"/>
      <c r="AP398" s="246"/>
      <c r="AQ398" s="246"/>
      <c r="AR398" s="246"/>
      <c r="AS398" s="246"/>
      <c r="AT398" s="246"/>
      <c r="AU398" s="246"/>
      <c r="AV398" s="246"/>
      <c r="AW398" s="246"/>
      <c r="AX398" s="246"/>
      <c r="AY398" s="246"/>
      <c r="AZ398" s="246"/>
      <c r="BA398" s="246"/>
      <c r="BB398" s="246"/>
      <c r="BC398" s="246"/>
      <c r="BD398" s="246"/>
      <c r="BE398" s="246"/>
      <c r="BF398" s="246"/>
      <c r="BG398" s="246"/>
      <c r="BH398" s="246"/>
      <c r="BI398" s="246"/>
      <c r="BJ398" s="246"/>
      <c r="BK398" s="246"/>
      <c r="BL398" s="246"/>
      <c r="BM398" s="246"/>
      <c r="BN398" s="246"/>
      <c r="BO398" s="246"/>
      <c r="BP398" s="246"/>
      <c r="BQ398" s="246"/>
      <c r="BR398" s="246"/>
      <c r="BS398" s="246"/>
      <c r="BT398" s="246"/>
      <c r="BU398" s="246"/>
      <c r="BV398" s="246"/>
      <c r="BW398" s="246"/>
      <c r="BX398" s="246"/>
      <c r="BY398" s="246"/>
      <c r="BZ398" s="246"/>
      <c r="CA398" s="246"/>
      <c r="CB398" s="246"/>
      <c r="CC398" s="246"/>
      <c r="CD398" s="246"/>
      <c r="CE398" s="246"/>
      <c r="CF398" s="246"/>
      <c r="CG398" s="246"/>
      <c r="CH398" s="246"/>
      <c r="CI398" s="246"/>
      <c r="CJ398" s="246"/>
      <c r="CK398" s="246"/>
      <c r="CL398" s="246"/>
      <c r="CM398" s="246"/>
      <c r="CN398" s="246"/>
      <c r="CO398" s="246"/>
      <c r="CP398" s="246"/>
      <c r="CQ398" s="246"/>
      <c r="CR398" s="246"/>
      <c r="CS398" s="246"/>
      <c r="CT398" s="246"/>
      <c r="CU398" s="246"/>
      <c r="CV398" s="246"/>
      <c r="CW398" s="246"/>
      <c r="CX398" s="246"/>
      <c r="CY398" s="246"/>
      <c r="CZ398" s="246"/>
      <c r="DA398" s="246"/>
      <c r="DB398" s="246"/>
      <c r="DC398" s="246"/>
      <c r="DD398" s="246"/>
      <c r="DE398" s="246"/>
      <c r="DF398" s="246"/>
      <c r="DG398" s="246"/>
      <c r="DH398" s="246"/>
      <c r="DI398" s="246"/>
      <c r="DJ398" s="246"/>
      <c r="DK398" s="246"/>
      <c r="DL398" s="246"/>
      <c r="DM398" s="246"/>
      <c r="DN398" s="246"/>
      <c r="DO398" s="246"/>
      <c r="DP398" s="246"/>
      <c r="DQ398" s="246"/>
      <c r="DR398" s="246"/>
      <c r="DS398" s="246"/>
      <c r="DT398" s="246"/>
      <c r="DU398" s="246"/>
      <c r="DV398" s="246"/>
      <c r="DW398" s="246"/>
      <c r="DX398" s="246"/>
      <c r="DY398" s="246"/>
      <c r="DZ398" s="246"/>
      <c r="EA398" s="246"/>
      <c r="EB398" s="246"/>
      <c r="EC398" s="246"/>
      <c r="ED398" s="246"/>
      <c r="EE398" s="246"/>
      <c r="EF398" s="246"/>
      <c r="EG398" s="246"/>
      <c r="EH398" s="246"/>
      <c r="EI398" s="246"/>
      <c r="EJ398" s="246"/>
      <c r="EK398" s="246"/>
      <c r="EL398" s="246"/>
      <c r="EM398" s="246"/>
      <c r="EN398" s="246"/>
      <c r="EO398" s="246"/>
      <c r="EP398" s="246"/>
      <c r="EQ398" s="246"/>
      <c r="ER398" s="246"/>
      <c r="ES398" s="246"/>
      <c r="ET398" s="246"/>
      <c r="EU398" s="246"/>
      <c r="EV398" s="246"/>
      <c r="EW398" s="246"/>
      <c r="EX398" s="246"/>
      <c r="EY398" s="246"/>
      <c r="EZ398" s="246"/>
      <c r="FA398" s="246"/>
      <c r="FB398" s="246"/>
      <c r="FC398" s="246"/>
      <c r="FD398" s="246"/>
      <c r="FE398" s="246"/>
      <c r="FF398" s="246"/>
      <c r="FG398" s="246"/>
      <c r="FH398" s="246"/>
      <c r="FI398" s="246"/>
      <c r="FJ398" s="246"/>
      <c r="FK398" s="246"/>
      <c r="FL398" s="246"/>
      <c r="FM398" s="246"/>
      <c r="FN398" s="246"/>
      <c r="FO398" s="246"/>
      <c r="FP398" s="246"/>
      <c r="FQ398" s="246"/>
      <c r="FR398" s="246"/>
      <c r="FS398" s="246"/>
      <c r="FT398" s="246"/>
      <c r="FU398" s="246"/>
      <c r="FV398" s="246"/>
      <c r="FW398" s="246"/>
      <c r="FX398" s="246"/>
      <c r="FY398" s="246"/>
      <c r="FZ398" s="246"/>
      <c r="GA398" s="246"/>
      <c r="GB398" s="246"/>
      <c r="GC398" s="246"/>
      <c r="GD398" s="246"/>
      <c r="GE398" s="246"/>
      <c r="GF398" s="246"/>
      <c r="GG398" s="246"/>
      <c r="GH398" s="246"/>
      <c r="GI398" s="246"/>
      <c r="GJ398" s="246"/>
      <c r="GK398" s="246"/>
      <c r="GL398" s="246"/>
      <c r="GM398" s="246"/>
      <c r="GN398" s="246"/>
      <c r="GO398" s="246"/>
      <c r="GP398" s="246"/>
      <c r="GQ398" s="246"/>
      <c r="GR398" s="246"/>
      <c r="GS398" s="246"/>
      <c r="GT398" s="246"/>
      <c r="GU398" s="246"/>
      <c r="GV398" s="246"/>
      <c r="GW398" s="246"/>
      <c r="GX398" s="246"/>
      <c r="GY398" s="246"/>
      <c r="GZ398" s="246"/>
      <c r="HA398" s="246"/>
      <c r="HB398" s="246"/>
      <c r="HC398" s="246"/>
      <c r="HD398" s="246"/>
      <c r="HE398" s="246"/>
      <c r="HF398" s="246"/>
      <c r="HG398" s="246"/>
      <c r="HH398" s="246"/>
      <c r="HI398" s="246"/>
      <c r="HJ398" s="246"/>
      <c r="HK398" s="246"/>
      <c r="HL398" s="246"/>
      <c r="HM398" s="246"/>
      <c r="HN398" s="246"/>
      <c r="HO398" s="246"/>
      <c r="HP398" s="246"/>
      <c r="HQ398" s="246"/>
      <c r="HR398" s="246"/>
      <c r="HS398" s="246"/>
      <c r="HT398" s="246"/>
      <c r="HU398" s="246"/>
      <c r="HV398" s="246"/>
      <c r="HW398" s="246"/>
      <c r="HX398" s="246"/>
      <c r="HY398" s="246"/>
      <c r="HZ398" s="246"/>
      <c r="IA398" s="246"/>
      <c r="IB398" s="246"/>
      <c r="IC398" s="246"/>
      <c r="ID398" s="246"/>
      <c r="IE398" s="246"/>
      <c r="IF398" s="246"/>
      <c r="IG398" s="246"/>
      <c r="IH398" s="246"/>
      <c r="II398" s="246"/>
      <c r="IJ398" s="246"/>
      <c r="IK398" s="246"/>
      <c r="IL398" s="246"/>
      <c r="IM398" s="246"/>
      <c r="IN398" s="246"/>
      <c r="IO398" s="246"/>
      <c r="IP398" s="246"/>
      <c r="IQ398" s="246"/>
      <c r="IR398" s="246"/>
      <c r="IS398" s="246"/>
      <c r="IT398" s="246"/>
      <c r="IU398" s="246"/>
      <c r="IV398" s="246"/>
      <c r="IW398" s="246"/>
    </row>
    <row r="399" customFormat="false" ht="12.75" hidden="false" customHeight="false" outlineLevel="0" collapsed="false">
      <c r="A399" s="223"/>
      <c r="B399" s="253"/>
      <c r="C399" s="251"/>
      <c r="D399" s="251"/>
      <c r="E399" s="251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  <c r="AJ399" s="246"/>
      <c r="AK399" s="246"/>
      <c r="AL399" s="246"/>
      <c r="AM399" s="246"/>
      <c r="AN399" s="246"/>
      <c r="AO399" s="246"/>
      <c r="AP399" s="246"/>
      <c r="AQ399" s="246"/>
      <c r="AR399" s="246"/>
      <c r="AS399" s="246"/>
      <c r="AT399" s="246"/>
      <c r="AU399" s="246"/>
      <c r="AV399" s="246"/>
      <c r="AW399" s="246"/>
      <c r="AX399" s="246"/>
      <c r="AY399" s="246"/>
      <c r="AZ399" s="246"/>
      <c r="BA399" s="246"/>
      <c r="BB399" s="246"/>
      <c r="BC399" s="246"/>
      <c r="BD399" s="246"/>
      <c r="BE399" s="246"/>
      <c r="BF399" s="246"/>
      <c r="BG399" s="246"/>
      <c r="BH399" s="246"/>
      <c r="BI399" s="246"/>
      <c r="BJ399" s="246"/>
      <c r="BK399" s="246"/>
      <c r="BL399" s="246"/>
      <c r="BM399" s="246"/>
      <c r="BN399" s="246"/>
      <c r="BO399" s="246"/>
      <c r="BP399" s="246"/>
      <c r="BQ399" s="246"/>
      <c r="BR399" s="246"/>
      <c r="BS399" s="246"/>
      <c r="BT399" s="246"/>
      <c r="BU399" s="246"/>
      <c r="BV399" s="246"/>
      <c r="BW399" s="246"/>
      <c r="BX399" s="246"/>
      <c r="BY399" s="246"/>
      <c r="BZ399" s="246"/>
      <c r="CA399" s="246"/>
      <c r="CB399" s="246"/>
      <c r="CC399" s="246"/>
      <c r="CD399" s="246"/>
      <c r="CE399" s="246"/>
      <c r="CF399" s="246"/>
      <c r="CG399" s="246"/>
      <c r="CH399" s="246"/>
      <c r="CI399" s="246"/>
      <c r="CJ399" s="246"/>
      <c r="CK399" s="246"/>
      <c r="CL399" s="246"/>
      <c r="CM399" s="246"/>
      <c r="CN399" s="246"/>
      <c r="CO399" s="246"/>
      <c r="CP399" s="246"/>
      <c r="CQ399" s="246"/>
      <c r="CR399" s="246"/>
      <c r="CS399" s="246"/>
      <c r="CT399" s="246"/>
      <c r="CU399" s="246"/>
      <c r="CV399" s="246"/>
      <c r="CW399" s="246"/>
      <c r="CX399" s="246"/>
      <c r="CY399" s="246"/>
      <c r="CZ399" s="246"/>
      <c r="DA399" s="246"/>
      <c r="DB399" s="246"/>
      <c r="DC399" s="246"/>
      <c r="DD399" s="246"/>
      <c r="DE399" s="246"/>
      <c r="DF399" s="246"/>
      <c r="DG399" s="246"/>
      <c r="DH399" s="246"/>
      <c r="DI399" s="246"/>
      <c r="DJ399" s="246"/>
      <c r="DK399" s="246"/>
      <c r="DL399" s="246"/>
      <c r="DM399" s="246"/>
      <c r="DN399" s="246"/>
      <c r="DO399" s="246"/>
      <c r="DP399" s="246"/>
      <c r="DQ399" s="246"/>
      <c r="DR399" s="246"/>
      <c r="DS399" s="246"/>
      <c r="DT399" s="246"/>
      <c r="DU399" s="246"/>
      <c r="DV399" s="246"/>
      <c r="DW399" s="246"/>
      <c r="DX399" s="246"/>
      <c r="DY399" s="246"/>
      <c r="DZ399" s="246"/>
      <c r="EA399" s="246"/>
      <c r="EB399" s="246"/>
      <c r="EC399" s="246"/>
      <c r="ED399" s="246"/>
      <c r="EE399" s="246"/>
      <c r="EF399" s="246"/>
      <c r="EG399" s="246"/>
      <c r="EH399" s="246"/>
      <c r="EI399" s="246"/>
      <c r="EJ399" s="246"/>
      <c r="EK399" s="246"/>
      <c r="EL399" s="246"/>
      <c r="EM399" s="246"/>
      <c r="EN399" s="246"/>
      <c r="EO399" s="246"/>
      <c r="EP399" s="246"/>
      <c r="EQ399" s="246"/>
      <c r="ER399" s="246"/>
      <c r="ES399" s="246"/>
      <c r="ET399" s="246"/>
      <c r="EU399" s="246"/>
      <c r="EV399" s="246"/>
      <c r="EW399" s="246"/>
      <c r="EX399" s="246"/>
      <c r="EY399" s="246"/>
      <c r="EZ399" s="246"/>
      <c r="FA399" s="246"/>
      <c r="FB399" s="246"/>
      <c r="FC399" s="246"/>
      <c r="FD399" s="246"/>
      <c r="FE399" s="246"/>
      <c r="FF399" s="246"/>
      <c r="FG399" s="246"/>
      <c r="FH399" s="246"/>
      <c r="FI399" s="246"/>
      <c r="FJ399" s="246"/>
      <c r="FK399" s="246"/>
      <c r="FL399" s="246"/>
      <c r="FM399" s="246"/>
      <c r="FN399" s="246"/>
      <c r="FO399" s="246"/>
      <c r="FP399" s="246"/>
      <c r="FQ399" s="246"/>
      <c r="FR399" s="246"/>
      <c r="FS399" s="246"/>
      <c r="FT399" s="246"/>
      <c r="FU399" s="246"/>
      <c r="FV399" s="246"/>
      <c r="FW399" s="246"/>
      <c r="FX399" s="246"/>
      <c r="FY399" s="246"/>
      <c r="FZ399" s="246"/>
      <c r="GA399" s="246"/>
      <c r="GB399" s="246"/>
      <c r="GC399" s="246"/>
      <c r="GD399" s="246"/>
      <c r="GE399" s="246"/>
      <c r="GF399" s="246"/>
      <c r="GG399" s="246"/>
      <c r="GH399" s="246"/>
      <c r="GI399" s="246"/>
      <c r="GJ399" s="246"/>
      <c r="GK399" s="246"/>
      <c r="GL399" s="246"/>
      <c r="GM399" s="246"/>
      <c r="GN399" s="246"/>
      <c r="GO399" s="246"/>
      <c r="GP399" s="246"/>
      <c r="GQ399" s="246"/>
      <c r="GR399" s="246"/>
      <c r="GS399" s="246"/>
      <c r="GT399" s="246"/>
      <c r="GU399" s="246"/>
      <c r="GV399" s="246"/>
      <c r="GW399" s="246"/>
      <c r="GX399" s="246"/>
      <c r="GY399" s="246"/>
      <c r="GZ399" s="246"/>
      <c r="HA399" s="246"/>
      <c r="HB399" s="246"/>
      <c r="HC399" s="246"/>
      <c r="HD399" s="246"/>
      <c r="HE399" s="246"/>
      <c r="HF399" s="246"/>
      <c r="HG399" s="246"/>
      <c r="HH399" s="246"/>
      <c r="HI399" s="246"/>
      <c r="HJ399" s="246"/>
      <c r="HK399" s="246"/>
      <c r="HL399" s="246"/>
      <c r="HM399" s="246"/>
      <c r="HN399" s="246"/>
      <c r="HO399" s="246"/>
      <c r="HP399" s="246"/>
      <c r="HQ399" s="246"/>
      <c r="HR399" s="246"/>
      <c r="HS399" s="246"/>
      <c r="HT399" s="246"/>
      <c r="HU399" s="246"/>
      <c r="HV399" s="246"/>
      <c r="HW399" s="246"/>
      <c r="HX399" s="246"/>
      <c r="HY399" s="246"/>
      <c r="HZ399" s="246"/>
      <c r="IA399" s="246"/>
      <c r="IB399" s="246"/>
      <c r="IC399" s="246"/>
      <c r="ID399" s="246"/>
      <c r="IE399" s="246"/>
      <c r="IF399" s="246"/>
      <c r="IG399" s="246"/>
      <c r="IH399" s="246"/>
      <c r="II399" s="246"/>
      <c r="IJ399" s="246"/>
      <c r="IK399" s="246"/>
      <c r="IL399" s="246"/>
      <c r="IM399" s="246"/>
      <c r="IN399" s="246"/>
      <c r="IO399" s="246"/>
      <c r="IP399" s="246"/>
      <c r="IQ399" s="246"/>
      <c r="IR399" s="246"/>
      <c r="IS399" s="246"/>
      <c r="IT399" s="246"/>
      <c r="IU399" s="246"/>
      <c r="IV399" s="246"/>
      <c r="IW399" s="246"/>
    </row>
    <row r="400" customFormat="false" ht="12.75" hidden="false" customHeight="false" outlineLevel="0" collapsed="false">
      <c r="A400" s="224"/>
      <c r="B400" s="250"/>
      <c r="C400" s="251"/>
      <c r="D400" s="251"/>
      <c r="E400" s="251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  <c r="AJ400" s="246"/>
      <c r="AK400" s="246"/>
      <c r="AL400" s="246"/>
      <c r="AM400" s="246"/>
      <c r="AN400" s="246"/>
      <c r="AO400" s="246"/>
      <c r="AP400" s="246"/>
      <c r="AQ400" s="246"/>
      <c r="AR400" s="246"/>
      <c r="AS400" s="246"/>
      <c r="AT400" s="246"/>
      <c r="AU400" s="246"/>
      <c r="AV400" s="246"/>
      <c r="AW400" s="246"/>
      <c r="AX400" s="246"/>
      <c r="AY400" s="246"/>
      <c r="AZ400" s="246"/>
      <c r="BA400" s="246"/>
      <c r="BB400" s="246"/>
      <c r="BC400" s="246"/>
      <c r="BD400" s="246"/>
      <c r="BE400" s="246"/>
      <c r="BF400" s="246"/>
      <c r="BG400" s="246"/>
      <c r="BH400" s="246"/>
      <c r="BI400" s="246"/>
      <c r="BJ400" s="246"/>
      <c r="BK400" s="246"/>
      <c r="BL400" s="246"/>
      <c r="BM400" s="246"/>
      <c r="BN400" s="246"/>
      <c r="BO400" s="246"/>
      <c r="BP400" s="246"/>
      <c r="BQ400" s="246"/>
      <c r="BR400" s="246"/>
      <c r="BS400" s="246"/>
      <c r="BT400" s="246"/>
      <c r="BU400" s="246"/>
      <c r="BV400" s="246"/>
      <c r="BW400" s="246"/>
      <c r="BX400" s="246"/>
      <c r="BY400" s="246"/>
      <c r="BZ400" s="246"/>
      <c r="CA400" s="246"/>
      <c r="CB400" s="246"/>
      <c r="CC400" s="246"/>
      <c r="CD400" s="246"/>
      <c r="CE400" s="246"/>
      <c r="CF400" s="246"/>
      <c r="CG400" s="246"/>
      <c r="CH400" s="246"/>
      <c r="CI400" s="246"/>
      <c r="CJ400" s="246"/>
      <c r="CK400" s="246"/>
      <c r="CL400" s="246"/>
      <c r="CM400" s="246"/>
      <c r="CN400" s="246"/>
      <c r="CO400" s="246"/>
      <c r="CP400" s="246"/>
      <c r="CQ400" s="246"/>
      <c r="CR400" s="246"/>
      <c r="CS400" s="246"/>
      <c r="CT400" s="246"/>
      <c r="CU400" s="246"/>
      <c r="CV400" s="246"/>
      <c r="CW400" s="246"/>
      <c r="CX400" s="246"/>
      <c r="CY400" s="246"/>
      <c r="CZ400" s="246"/>
      <c r="DA400" s="246"/>
      <c r="DB400" s="246"/>
      <c r="DC400" s="246"/>
      <c r="DD400" s="246"/>
      <c r="DE400" s="246"/>
      <c r="DF400" s="246"/>
      <c r="DG400" s="246"/>
      <c r="DH400" s="246"/>
      <c r="DI400" s="246"/>
      <c r="DJ400" s="246"/>
      <c r="DK400" s="246"/>
      <c r="DL400" s="246"/>
      <c r="DM400" s="246"/>
      <c r="DN400" s="246"/>
      <c r="DO400" s="246"/>
      <c r="DP400" s="246"/>
      <c r="DQ400" s="246"/>
      <c r="DR400" s="246"/>
      <c r="DS400" s="246"/>
      <c r="DT400" s="246"/>
      <c r="DU400" s="246"/>
      <c r="DV400" s="246"/>
      <c r="DW400" s="246"/>
      <c r="DX400" s="246"/>
      <c r="DY400" s="246"/>
      <c r="DZ400" s="246"/>
      <c r="EA400" s="246"/>
      <c r="EB400" s="246"/>
      <c r="EC400" s="246"/>
      <c r="ED400" s="246"/>
      <c r="EE400" s="246"/>
      <c r="EF400" s="246"/>
      <c r="EG400" s="246"/>
      <c r="EH400" s="246"/>
      <c r="EI400" s="246"/>
      <c r="EJ400" s="246"/>
      <c r="EK400" s="246"/>
      <c r="EL400" s="246"/>
      <c r="EM400" s="246"/>
      <c r="EN400" s="246"/>
      <c r="EO400" s="246"/>
      <c r="EP400" s="246"/>
      <c r="EQ400" s="246"/>
      <c r="ER400" s="246"/>
      <c r="ES400" s="246"/>
      <c r="ET400" s="246"/>
      <c r="EU400" s="246"/>
      <c r="EV400" s="246"/>
      <c r="EW400" s="246"/>
      <c r="EX400" s="246"/>
      <c r="EY400" s="246"/>
      <c r="EZ400" s="246"/>
      <c r="FA400" s="246"/>
      <c r="FB400" s="246"/>
      <c r="FC400" s="246"/>
      <c r="FD400" s="246"/>
      <c r="FE400" s="246"/>
      <c r="FF400" s="246"/>
      <c r="FG400" s="246"/>
      <c r="FH400" s="246"/>
      <c r="FI400" s="246"/>
      <c r="FJ400" s="246"/>
      <c r="FK400" s="246"/>
      <c r="FL400" s="246"/>
      <c r="FM400" s="246"/>
      <c r="FN400" s="246"/>
      <c r="FO400" s="246"/>
      <c r="FP400" s="246"/>
      <c r="FQ400" s="246"/>
      <c r="FR400" s="246"/>
      <c r="FS400" s="246"/>
      <c r="FT400" s="246"/>
      <c r="FU400" s="246"/>
      <c r="FV400" s="246"/>
      <c r="FW400" s="246"/>
      <c r="FX400" s="246"/>
      <c r="FY400" s="246"/>
      <c r="FZ400" s="246"/>
      <c r="GA400" s="246"/>
      <c r="GB400" s="246"/>
      <c r="GC400" s="246"/>
      <c r="GD400" s="246"/>
      <c r="GE400" s="246"/>
      <c r="GF400" s="246"/>
      <c r="GG400" s="246"/>
      <c r="GH400" s="246"/>
      <c r="GI400" s="246"/>
      <c r="GJ400" s="246"/>
      <c r="GK400" s="246"/>
      <c r="GL400" s="246"/>
      <c r="GM400" s="246"/>
      <c r="GN400" s="246"/>
      <c r="GO400" s="246"/>
      <c r="GP400" s="246"/>
      <c r="GQ400" s="246"/>
      <c r="GR400" s="246"/>
      <c r="GS400" s="246"/>
      <c r="GT400" s="246"/>
      <c r="GU400" s="246"/>
      <c r="GV400" s="246"/>
      <c r="GW400" s="246"/>
      <c r="GX400" s="246"/>
      <c r="GY400" s="246"/>
      <c r="GZ400" s="246"/>
      <c r="HA400" s="246"/>
      <c r="HB400" s="246"/>
      <c r="HC400" s="246"/>
      <c r="HD400" s="246"/>
      <c r="HE400" s="246"/>
      <c r="HF400" s="246"/>
      <c r="HG400" s="246"/>
      <c r="HH400" s="246"/>
      <c r="HI400" s="246"/>
      <c r="HJ400" s="246"/>
      <c r="HK400" s="246"/>
      <c r="HL400" s="246"/>
      <c r="HM400" s="246"/>
      <c r="HN400" s="246"/>
      <c r="HO400" s="246"/>
      <c r="HP400" s="246"/>
      <c r="HQ400" s="246"/>
      <c r="HR400" s="246"/>
      <c r="HS400" s="246"/>
      <c r="HT400" s="246"/>
      <c r="HU400" s="246"/>
      <c r="HV400" s="246"/>
      <c r="HW400" s="246"/>
      <c r="HX400" s="246"/>
      <c r="HY400" s="246"/>
      <c r="HZ400" s="246"/>
      <c r="IA400" s="246"/>
      <c r="IB400" s="246"/>
      <c r="IC400" s="246"/>
      <c r="ID400" s="246"/>
      <c r="IE400" s="246"/>
      <c r="IF400" s="246"/>
      <c r="IG400" s="246"/>
      <c r="IH400" s="246"/>
      <c r="II400" s="246"/>
      <c r="IJ400" s="246"/>
      <c r="IK400" s="246"/>
      <c r="IL400" s="246"/>
      <c r="IM400" s="246"/>
      <c r="IN400" s="246"/>
      <c r="IO400" s="246"/>
      <c r="IP400" s="246"/>
      <c r="IQ400" s="246"/>
      <c r="IR400" s="246"/>
      <c r="IS400" s="246"/>
      <c r="IT400" s="246"/>
      <c r="IU400" s="246"/>
      <c r="IV400" s="246"/>
      <c r="IW400" s="246"/>
    </row>
    <row r="401" customFormat="false" ht="12.75" hidden="false" customHeight="false" outlineLevel="0" collapsed="false">
      <c r="A401" s="64"/>
      <c r="B401" s="246"/>
      <c r="C401" s="251"/>
      <c r="D401" s="251"/>
      <c r="E401" s="251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  <c r="AJ401" s="246"/>
      <c r="AK401" s="246"/>
      <c r="AL401" s="246"/>
      <c r="AM401" s="246"/>
      <c r="AN401" s="246"/>
      <c r="AO401" s="246"/>
      <c r="AP401" s="246"/>
      <c r="AQ401" s="246"/>
      <c r="AR401" s="246"/>
      <c r="AS401" s="246"/>
      <c r="AT401" s="246"/>
      <c r="AU401" s="246"/>
      <c r="AV401" s="246"/>
      <c r="AW401" s="246"/>
      <c r="AX401" s="246"/>
      <c r="AY401" s="246"/>
      <c r="AZ401" s="246"/>
      <c r="BA401" s="246"/>
      <c r="BB401" s="246"/>
      <c r="BC401" s="246"/>
      <c r="BD401" s="246"/>
      <c r="BE401" s="246"/>
      <c r="BF401" s="246"/>
      <c r="BG401" s="246"/>
      <c r="BH401" s="246"/>
      <c r="BI401" s="246"/>
      <c r="BJ401" s="246"/>
      <c r="BK401" s="246"/>
      <c r="BL401" s="246"/>
      <c r="BM401" s="246"/>
      <c r="BN401" s="246"/>
      <c r="BO401" s="246"/>
      <c r="BP401" s="246"/>
      <c r="BQ401" s="246"/>
      <c r="BR401" s="246"/>
      <c r="BS401" s="246"/>
      <c r="BT401" s="246"/>
      <c r="BU401" s="246"/>
      <c r="BV401" s="246"/>
      <c r="BW401" s="246"/>
      <c r="BX401" s="246"/>
      <c r="BY401" s="246"/>
      <c r="BZ401" s="246"/>
      <c r="CA401" s="246"/>
      <c r="CB401" s="246"/>
      <c r="CC401" s="246"/>
      <c r="CD401" s="246"/>
      <c r="CE401" s="246"/>
      <c r="CF401" s="246"/>
      <c r="CG401" s="246"/>
      <c r="CH401" s="246"/>
      <c r="CI401" s="246"/>
      <c r="CJ401" s="246"/>
      <c r="CK401" s="246"/>
      <c r="CL401" s="246"/>
      <c r="CM401" s="246"/>
      <c r="CN401" s="246"/>
      <c r="CO401" s="246"/>
      <c r="CP401" s="246"/>
      <c r="CQ401" s="246"/>
      <c r="CR401" s="246"/>
      <c r="CS401" s="246"/>
      <c r="CT401" s="246"/>
      <c r="CU401" s="246"/>
      <c r="CV401" s="246"/>
      <c r="CW401" s="246"/>
      <c r="CX401" s="246"/>
      <c r="CY401" s="246"/>
      <c r="CZ401" s="246"/>
      <c r="DA401" s="246"/>
      <c r="DB401" s="246"/>
      <c r="DC401" s="246"/>
      <c r="DD401" s="246"/>
      <c r="DE401" s="246"/>
      <c r="DF401" s="246"/>
      <c r="DG401" s="246"/>
      <c r="DH401" s="246"/>
      <c r="DI401" s="246"/>
      <c r="DJ401" s="246"/>
      <c r="DK401" s="246"/>
      <c r="DL401" s="246"/>
      <c r="DM401" s="246"/>
      <c r="DN401" s="246"/>
      <c r="DO401" s="246"/>
      <c r="DP401" s="246"/>
      <c r="DQ401" s="246"/>
      <c r="DR401" s="246"/>
      <c r="DS401" s="246"/>
      <c r="DT401" s="246"/>
      <c r="DU401" s="246"/>
      <c r="DV401" s="246"/>
      <c r="DW401" s="246"/>
      <c r="DX401" s="246"/>
      <c r="DY401" s="246"/>
      <c r="DZ401" s="246"/>
      <c r="EA401" s="246"/>
      <c r="EB401" s="246"/>
      <c r="EC401" s="246"/>
      <c r="ED401" s="246"/>
      <c r="EE401" s="246"/>
      <c r="EF401" s="246"/>
      <c r="EG401" s="246"/>
      <c r="EH401" s="246"/>
      <c r="EI401" s="246"/>
      <c r="EJ401" s="246"/>
      <c r="EK401" s="246"/>
      <c r="EL401" s="246"/>
      <c r="EM401" s="246"/>
      <c r="EN401" s="246"/>
      <c r="EO401" s="246"/>
      <c r="EP401" s="246"/>
      <c r="EQ401" s="246"/>
      <c r="ER401" s="246"/>
      <c r="ES401" s="246"/>
      <c r="ET401" s="246"/>
      <c r="EU401" s="246"/>
      <c r="EV401" s="246"/>
      <c r="EW401" s="246"/>
      <c r="EX401" s="246"/>
      <c r="EY401" s="246"/>
      <c r="EZ401" s="246"/>
      <c r="FA401" s="246"/>
      <c r="FB401" s="246"/>
      <c r="FC401" s="246"/>
      <c r="FD401" s="246"/>
      <c r="FE401" s="246"/>
      <c r="FF401" s="246"/>
      <c r="FG401" s="246"/>
      <c r="FH401" s="246"/>
      <c r="FI401" s="246"/>
      <c r="FJ401" s="246"/>
      <c r="FK401" s="246"/>
      <c r="FL401" s="246"/>
      <c r="FM401" s="246"/>
      <c r="FN401" s="246"/>
      <c r="FO401" s="246"/>
      <c r="FP401" s="246"/>
      <c r="FQ401" s="246"/>
      <c r="FR401" s="246"/>
      <c r="FS401" s="246"/>
      <c r="FT401" s="246"/>
      <c r="FU401" s="246"/>
      <c r="FV401" s="246"/>
      <c r="FW401" s="246"/>
      <c r="FX401" s="246"/>
      <c r="FY401" s="246"/>
      <c r="FZ401" s="246"/>
      <c r="GA401" s="246"/>
      <c r="GB401" s="246"/>
      <c r="GC401" s="246"/>
      <c r="GD401" s="246"/>
      <c r="GE401" s="246"/>
      <c r="GF401" s="246"/>
      <c r="GG401" s="246"/>
      <c r="GH401" s="246"/>
      <c r="GI401" s="246"/>
      <c r="GJ401" s="246"/>
      <c r="GK401" s="246"/>
      <c r="GL401" s="246"/>
      <c r="GM401" s="246"/>
      <c r="GN401" s="246"/>
      <c r="GO401" s="246"/>
      <c r="GP401" s="246"/>
      <c r="GQ401" s="246"/>
      <c r="GR401" s="246"/>
      <c r="GS401" s="246"/>
      <c r="GT401" s="246"/>
      <c r="GU401" s="246"/>
      <c r="GV401" s="246"/>
      <c r="GW401" s="246"/>
      <c r="GX401" s="246"/>
      <c r="GY401" s="246"/>
      <c r="GZ401" s="246"/>
      <c r="HA401" s="246"/>
      <c r="HB401" s="246"/>
      <c r="HC401" s="246"/>
      <c r="HD401" s="246"/>
      <c r="HE401" s="246"/>
      <c r="HF401" s="246"/>
      <c r="HG401" s="246"/>
      <c r="HH401" s="246"/>
      <c r="HI401" s="246"/>
      <c r="HJ401" s="246"/>
      <c r="HK401" s="246"/>
      <c r="HL401" s="246"/>
      <c r="HM401" s="246"/>
      <c r="HN401" s="246"/>
      <c r="HO401" s="246"/>
      <c r="HP401" s="246"/>
      <c r="HQ401" s="246"/>
      <c r="HR401" s="246"/>
      <c r="HS401" s="246"/>
      <c r="HT401" s="246"/>
      <c r="HU401" s="246"/>
      <c r="HV401" s="246"/>
      <c r="HW401" s="246"/>
      <c r="HX401" s="246"/>
      <c r="HY401" s="246"/>
      <c r="HZ401" s="246"/>
      <c r="IA401" s="246"/>
      <c r="IB401" s="246"/>
      <c r="IC401" s="246"/>
      <c r="ID401" s="246"/>
      <c r="IE401" s="246"/>
      <c r="IF401" s="246"/>
      <c r="IG401" s="246"/>
      <c r="IH401" s="246"/>
      <c r="II401" s="246"/>
      <c r="IJ401" s="246"/>
      <c r="IK401" s="246"/>
      <c r="IL401" s="246"/>
      <c r="IM401" s="246"/>
      <c r="IN401" s="246"/>
      <c r="IO401" s="246"/>
      <c r="IP401" s="246"/>
      <c r="IQ401" s="246"/>
      <c r="IR401" s="246"/>
      <c r="IS401" s="246"/>
      <c r="IT401" s="246"/>
      <c r="IU401" s="246"/>
      <c r="IV401" s="246"/>
      <c r="IW401" s="246"/>
    </row>
    <row r="402" customFormat="false" ht="12.75" hidden="false" customHeight="false" outlineLevel="0" collapsed="false">
      <c r="A402" s="217"/>
      <c r="B402" s="245"/>
      <c r="C402" s="251"/>
      <c r="D402" s="251"/>
      <c r="E402" s="251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  <c r="AJ402" s="246"/>
      <c r="AK402" s="246"/>
      <c r="AL402" s="246"/>
      <c r="AM402" s="246"/>
      <c r="AN402" s="246"/>
      <c r="AO402" s="246"/>
      <c r="AP402" s="246"/>
      <c r="AQ402" s="246"/>
      <c r="AR402" s="246"/>
      <c r="AS402" s="246"/>
      <c r="AT402" s="246"/>
      <c r="AU402" s="246"/>
      <c r="AV402" s="246"/>
      <c r="AW402" s="246"/>
      <c r="AX402" s="246"/>
      <c r="AY402" s="246"/>
      <c r="AZ402" s="246"/>
      <c r="BA402" s="246"/>
      <c r="BB402" s="246"/>
      <c r="BC402" s="246"/>
      <c r="BD402" s="246"/>
      <c r="BE402" s="246"/>
      <c r="BF402" s="246"/>
      <c r="BG402" s="246"/>
      <c r="BH402" s="246"/>
      <c r="BI402" s="246"/>
      <c r="BJ402" s="246"/>
      <c r="BK402" s="246"/>
      <c r="BL402" s="246"/>
      <c r="BM402" s="246"/>
      <c r="BN402" s="246"/>
      <c r="BO402" s="246"/>
      <c r="BP402" s="246"/>
      <c r="BQ402" s="246"/>
      <c r="BR402" s="246"/>
      <c r="BS402" s="246"/>
      <c r="BT402" s="246"/>
      <c r="BU402" s="246"/>
      <c r="BV402" s="246"/>
      <c r="BW402" s="246"/>
      <c r="BX402" s="246"/>
      <c r="BY402" s="246"/>
      <c r="BZ402" s="246"/>
      <c r="CA402" s="246"/>
      <c r="CB402" s="246"/>
      <c r="CC402" s="246"/>
      <c r="CD402" s="246"/>
      <c r="CE402" s="246"/>
      <c r="CF402" s="246"/>
      <c r="CG402" s="246"/>
      <c r="CH402" s="246"/>
      <c r="CI402" s="246"/>
      <c r="CJ402" s="246"/>
      <c r="CK402" s="246"/>
      <c r="CL402" s="246"/>
      <c r="CM402" s="246"/>
      <c r="CN402" s="246"/>
      <c r="CO402" s="246"/>
      <c r="CP402" s="246"/>
      <c r="CQ402" s="246"/>
      <c r="CR402" s="246"/>
      <c r="CS402" s="246"/>
      <c r="CT402" s="246"/>
      <c r="CU402" s="246"/>
      <c r="CV402" s="246"/>
      <c r="CW402" s="246"/>
      <c r="CX402" s="246"/>
      <c r="CY402" s="246"/>
      <c r="CZ402" s="246"/>
      <c r="DA402" s="246"/>
      <c r="DB402" s="246"/>
      <c r="DC402" s="246"/>
      <c r="DD402" s="246"/>
      <c r="DE402" s="246"/>
      <c r="DF402" s="246"/>
      <c r="DG402" s="246"/>
      <c r="DH402" s="246"/>
      <c r="DI402" s="246"/>
      <c r="DJ402" s="246"/>
      <c r="DK402" s="246"/>
      <c r="DL402" s="246"/>
      <c r="DM402" s="246"/>
      <c r="DN402" s="246"/>
      <c r="DO402" s="246"/>
      <c r="DP402" s="246"/>
      <c r="DQ402" s="246"/>
      <c r="DR402" s="246"/>
      <c r="DS402" s="246"/>
      <c r="DT402" s="246"/>
      <c r="DU402" s="246"/>
      <c r="DV402" s="246"/>
      <c r="DW402" s="246"/>
      <c r="DX402" s="246"/>
      <c r="DY402" s="246"/>
      <c r="DZ402" s="246"/>
      <c r="EA402" s="246"/>
      <c r="EB402" s="246"/>
      <c r="EC402" s="246"/>
      <c r="ED402" s="246"/>
      <c r="EE402" s="246"/>
      <c r="EF402" s="246"/>
      <c r="EG402" s="246"/>
      <c r="EH402" s="246"/>
      <c r="EI402" s="246"/>
      <c r="EJ402" s="246"/>
      <c r="EK402" s="246"/>
      <c r="EL402" s="246"/>
      <c r="EM402" s="246"/>
      <c r="EN402" s="246"/>
      <c r="EO402" s="246"/>
      <c r="EP402" s="246"/>
      <c r="EQ402" s="246"/>
      <c r="ER402" s="246"/>
      <c r="ES402" s="246"/>
      <c r="ET402" s="246"/>
      <c r="EU402" s="246"/>
      <c r="EV402" s="246"/>
      <c r="EW402" s="246"/>
      <c r="EX402" s="246"/>
      <c r="EY402" s="246"/>
      <c r="EZ402" s="246"/>
      <c r="FA402" s="246"/>
      <c r="FB402" s="246"/>
      <c r="FC402" s="246"/>
      <c r="FD402" s="246"/>
      <c r="FE402" s="246"/>
      <c r="FF402" s="246"/>
      <c r="FG402" s="246"/>
      <c r="FH402" s="246"/>
      <c r="FI402" s="246"/>
      <c r="FJ402" s="246"/>
      <c r="FK402" s="246"/>
      <c r="FL402" s="246"/>
      <c r="FM402" s="246"/>
      <c r="FN402" s="246"/>
      <c r="FO402" s="246"/>
      <c r="FP402" s="246"/>
      <c r="FQ402" s="246"/>
      <c r="FR402" s="246"/>
      <c r="FS402" s="246"/>
      <c r="FT402" s="246"/>
      <c r="FU402" s="246"/>
      <c r="FV402" s="246"/>
      <c r="FW402" s="246"/>
      <c r="FX402" s="246"/>
      <c r="FY402" s="246"/>
      <c r="FZ402" s="246"/>
      <c r="GA402" s="246"/>
      <c r="GB402" s="246"/>
      <c r="GC402" s="246"/>
      <c r="GD402" s="246"/>
      <c r="GE402" s="246"/>
      <c r="GF402" s="246"/>
      <c r="GG402" s="246"/>
      <c r="GH402" s="246"/>
      <c r="GI402" s="246"/>
      <c r="GJ402" s="246"/>
      <c r="GK402" s="246"/>
      <c r="GL402" s="246"/>
      <c r="GM402" s="246"/>
      <c r="GN402" s="246"/>
      <c r="GO402" s="246"/>
      <c r="GP402" s="246"/>
      <c r="GQ402" s="246"/>
      <c r="GR402" s="246"/>
      <c r="GS402" s="246"/>
      <c r="GT402" s="246"/>
      <c r="GU402" s="246"/>
      <c r="GV402" s="246"/>
      <c r="GW402" s="246"/>
      <c r="GX402" s="246"/>
      <c r="GY402" s="246"/>
      <c r="GZ402" s="246"/>
      <c r="HA402" s="246"/>
      <c r="HB402" s="246"/>
      <c r="HC402" s="246"/>
      <c r="HD402" s="246"/>
      <c r="HE402" s="246"/>
      <c r="HF402" s="246"/>
      <c r="HG402" s="246"/>
      <c r="HH402" s="246"/>
      <c r="HI402" s="246"/>
      <c r="HJ402" s="246"/>
      <c r="HK402" s="246"/>
      <c r="HL402" s="246"/>
      <c r="HM402" s="246"/>
      <c r="HN402" s="246"/>
      <c r="HO402" s="246"/>
      <c r="HP402" s="246"/>
      <c r="HQ402" s="246"/>
      <c r="HR402" s="246"/>
      <c r="HS402" s="246"/>
      <c r="HT402" s="246"/>
      <c r="HU402" s="246"/>
      <c r="HV402" s="246"/>
      <c r="HW402" s="246"/>
      <c r="HX402" s="246"/>
      <c r="HY402" s="246"/>
      <c r="HZ402" s="246"/>
      <c r="IA402" s="246"/>
      <c r="IB402" s="246"/>
      <c r="IC402" s="246"/>
      <c r="ID402" s="246"/>
      <c r="IE402" s="246"/>
      <c r="IF402" s="246"/>
      <c r="IG402" s="246"/>
      <c r="IH402" s="246"/>
      <c r="II402" s="246"/>
      <c r="IJ402" s="246"/>
      <c r="IK402" s="246"/>
      <c r="IL402" s="246"/>
      <c r="IM402" s="246"/>
      <c r="IN402" s="246"/>
      <c r="IO402" s="246"/>
      <c r="IP402" s="246"/>
      <c r="IQ402" s="246"/>
      <c r="IR402" s="246"/>
      <c r="IS402" s="246"/>
      <c r="IT402" s="246"/>
      <c r="IU402" s="246"/>
      <c r="IV402" s="246"/>
      <c r="IW402" s="246"/>
    </row>
    <row r="403" customFormat="false" ht="12.75" hidden="false" customHeight="false" outlineLevel="0" collapsed="false">
      <c r="A403" s="254"/>
      <c r="B403" s="255"/>
      <c r="C403" s="251"/>
      <c r="D403" s="251"/>
      <c r="E403" s="251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  <c r="AJ403" s="246"/>
      <c r="AK403" s="246"/>
      <c r="AL403" s="246"/>
      <c r="AM403" s="246"/>
      <c r="AN403" s="246"/>
      <c r="AO403" s="246"/>
      <c r="AP403" s="246"/>
      <c r="AQ403" s="246"/>
      <c r="AR403" s="246"/>
      <c r="AS403" s="246"/>
      <c r="AT403" s="246"/>
      <c r="AU403" s="246"/>
      <c r="AV403" s="246"/>
      <c r="AW403" s="246"/>
      <c r="AX403" s="246"/>
      <c r="AY403" s="246"/>
      <c r="AZ403" s="246"/>
      <c r="BA403" s="246"/>
      <c r="BB403" s="246"/>
      <c r="BC403" s="246"/>
      <c r="BD403" s="246"/>
      <c r="BE403" s="246"/>
      <c r="BF403" s="246"/>
      <c r="BG403" s="246"/>
      <c r="BH403" s="246"/>
      <c r="BI403" s="246"/>
      <c r="BJ403" s="246"/>
      <c r="BK403" s="246"/>
      <c r="BL403" s="246"/>
      <c r="BM403" s="246"/>
      <c r="BN403" s="246"/>
      <c r="BO403" s="246"/>
      <c r="BP403" s="246"/>
      <c r="BQ403" s="246"/>
      <c r="BR403" s="246"/>
      <c r="BS403" s="246"/>
      <c r="BT403" s="246"/>
      <c r="BU403" s="246"/>
      <c r="BV403" s="246"/>
      <c r="BW403" s="246"/>
      <c r="BX403" s="246"/>
      <c r="BY403" s="246"/>
      <c r="BZ403" s="246"/>
      <c r="CA403" s="246"/>
      <c r="CB403" s="246"/>
      <c r="CC403" s="246"/>
      <c r="CD403" s="246"/>
      <c r="CE403" s="246"/>
      <c r="CF403" s="246"/>
      <c r="CG403" s="246"/>
      <c r="CH403" s="246"/>
      <c r="CI403" s="246"/>
      <c r="CJ403" s="246"/>
      <c r="CK403" s="246"/>
      <c r="CL403" s="246"/>
      <c r="CM403" s="246"/>
      <c r="CN403" s="246"/>
      <c r="CO403" s="246"/>
      <c r="CP403" s="246"/>
      <c r="CQ403" s="246"/>
      <c r="CR403" s="246"/>
      <c r="CS403" s="246"/>
      <c r="CT403" s="246"/>
      <c r="CU403" s="246"/>
      <c r="CV403" s="246"/>
      <c r="CW403" s="246"/>
      <c r="CX403" s="246"/>
      <c r="CY403" s="246"/>
      <c r="CZ403" s="246"/>
      <c r="DA403" s="246"/>
      <c r="DB403" s="246"/>
      <c r="DC403" s="246"/>
      <c r="DD403" s="246"/>
      <c r="DE403" s="246"/>
      <c r="DF403" s="246"/>
      <c r="DG403" s="246"/>
      <c r="DH403" s="246"/>
      <c r="DI403" s="246"/>
      <c r="DJ403" s="246"/>
      <c r="DK403" s="246"/>
      <c r="DL403" s="246"/>
      <c r="DM403" s="246"/>
      <c r="DN403" s="246"/>
      <c r="DO403" s="246"/>
      <c r="DP403" s="246"/>
      <c r="DQ403" s="246"/>
      <c r="DR403" s="246"/>
      <c r="DS403" s="246"/>
      <c r="DT403" s="246"/>
      <c r="DU403" s="246"/>
      <c r="DV403" s="246"/>
      <c r="DW403" s="246"/>
      <c r="DX403" s="246"/>
      <c r="DY403" s="246"/>
      <c r="DZ403" s="246"/>
      <c r="EA403" s="246"/>
      <c r="EB403" s="246"/>
      <c r="EC403" s="246"/>
      <c r="ED403" s="246"/>
      <c r="EE403" s="246"/>
      <c r="EF403" s="246"/>
      <c r="EG403" s="246"/>
      <c r="EH403" s="246"/>
      <c r="EI403" s="246"/>
      <c r="EJ403" s="246"/>
      <c r="EK403" s="246"/>
      <c r="EL403" s="246"/>
      <c r="EM403" s="246"/>
      <c r="EN403" s="246"/>
      <c r="EO403" s="246"/>
      <c r="EP403" s="246"/>
      <c r="EQ403" s="246"/>
      <c r="ER403" s="246"/>
      <c r="ES403" s="246"/>
      <c r="ET403" s="246"/>
      <c r="EU403" s="246"/>
      <c r="EV403" s="246"/>
      <c r="EW403" s="246"/>
      <c r="EX403" s="246"/>
      <c r="EY403" s="246"/>
      <c r="EZ403" s="246"/>
      <c r="FA403" s="246"/>
      <c r="FB403" s="246"/>
      <c r="FC403" s="246"/>
      <c r="FD403" s="246"/>
      <c r="FE403" s="246"/>
      <c r="FF403" s="246"/>
      <c r="FG403" s="246"/>
      <c r="FH403" s="246"/>
      <c r="FI403" s="246"/>
      <c r="FJ403" s="246"/>
      <c r="FK403" s="246"/>
      <c r="FL403" s="246"/>
      <c r="FM403" s="246"/>
      <c r="FN403" s="246"/>
      <c r="FO403" s="246"/>
      <c r="FP403" s="246"/>
      <c r="FQ403" s="246"/>
      <c r="FR403" s="246"/>
      <c r="FS403" s="246"/>
      <c r="FT403" s="246"/>
      <c r="FU403" s="246"/>
      <c r="FV403" s="246"/>
      <c r="FW403" s="246"/>
      <c r="FX403" s="246"/>
      <c r="FY403" s="246"/>
      <c r="FZ403" s="246"/>
      <c r="GA403" s="246"/>
      <c r="GB403" s="246"/>
      <c r="GC403" s="246"/>
      <c r="GD403" s="246"/>
      <c r="GE403" s="246"/>
      <c r="GF403" s="246"/>
      <c r="GG403" s="246"/>
      <c r="GH403" s="246"/>
      <c r="GI403" s="246"/>
      <c r="GJ403" s="246"/>
      <c r="GK403" s="246"/>
      <c r="GL403" s="246"/>
      <c r="GM403" s="246"/>
      <c r="GN403" s="246"/>
      <c r="GO403" s="246"/>
      <c r="GP403" s="246"/>
      <c r="GQ403" s="246"/>
      <c r="GR403" s="246"/>
      <c r="GS403" s="246"/>
      <c r="GT403" s="246"/>
      <c r="GU403" s="246"/>
      <c r="GV403" s="246"/>
      <c r="GW403" s="246"/>
      <c r="GX403" s="246"/>
      <c r="GY403" s="246"/>
      <c r="GZ403" s="246"/>
      <c r="HA403" s="246"/>
      <c r="HB403" s="246"/>
      <c r="HC403" s="246"/>
      <c r="HD403" s="246"/>
      <c r="HE403" s="246"/>
      <c r="HF403" s="246"/>
      <c r="HG403" s="246"/>
      <c r="HH403" s="246"/>
      <c r="HI403" s="246"/>
      <c r="HJ403" s="246"/>
      <c r="HK403" s="246"/>
      <c r="HL403" s="246"/>
      <c r="HM403" s="246"/>
      <c r="HN403" s="246"/>
      <c r="HO403" s="246"/>
      <c r="HP403" s="246"/>
      <c r="HQ403" s="246"/>
      <c r="HR403" s="246"/>
      <c r="HS403" s="246"/>
      <c r="HT403" s="246"/>
      <c r="HU403" s="246"/>
      <c r="HV403" s="246"/>
      <c r="HW403" s="246"/>
      <c r="HX403" s="246"/>
      <c r="HY403" s="246"/>
      <c r="HZ403" s="246"/>
      <c r="IA403" s="246"/>
      <c r="IB403" s="246"/>
      <c r="IC403" s="246"/>
      <c r="ID403" s="246"/>
      <c r="IE403" s="246"/>
      <c r="IF403" s="246"/>
      <c r="IG403" s="246"/>
      <c r="IH403" s="246"/>
      <c r="II403" s="246"/>
      <c r="IJ403" s="246"/>
      <c r="IK403" s="246"/>
      <c r="IL403" s="246"/>
      <c r="IM403" s="246"/>
      <c r="IN403" s="246"/>
      <c r="IO403" s="246"/>
      <c r="IP403" s="246"/>
      <c r="IQ403" s="246"/>
      <c r="IR403" s="246"/>
      <c r="IS403" s="246"/>
      <c r="IT403" s="246"/>
      <c r="IU403" s="246"/>
      <c r="IV403" s="246"/>
      <c r="IW403" s="246"/>
    </row>
    <row r="404" customFormat="false" ht="12.75" hidden="false" customHeight="false" outlineLevel="0" collapsed="false">
      <c r="A404" s="254"/>
      <c r="B404" s="255"/>
      <c r="C404" s="251"/>
      <c r="D404" s="251"/>
      <c r="E404" s="251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  <c r="AJ404" s="246"/>
      <c r="AK404" s="246"/>
      <c r="AL404" s="246"/>
      <c r="AM404" s="246"/>
      <c r="AN404" s="246"/>
      <c r="AO404" s="246"/>
      <c r="AP404" s="246"/>
      <c r="AQ404" s="246"/>
      <c r="AR404" s="246"/>
      <c r="AS404" s="246"/>
      <c r="AT404" s="246"/>
      <c r="AU404" s="246"/>
      <c r="AV404" s="246"/>
      <c r="AW404" s="246"/>
      <c r="AX404" s="246"/>
      <c r="AY404" s="246"/>
      <c r="AZ404" s="246"/>
      <c r="BA404" s="246"/>
      <c r="BB404" s="246"/>
      <c r="BC404" s="246"/>
      <c r="BD404" s="246"/>
      <c r="BE404" s="246"/>
      <c r="BF404" s="246"/>
      <c r="BG404" s="246"/>
      <c r="BH404" s="246"/>
      <c r="BI404" s="246"/>
      <c r="BJ404" s="246"/>
      <c r="BK404" s="246"/>
      <c r="BL404" s="246"/>
      <c r="BM404" s="246"/>
      <c r="BN404" s="246"/>
      <c r="BO404" s="246"/>
      <c r="BP404" s="246"/>
      <c r="BQ404" s="246"/>
      <c r="BR404" s="246"/>
      <c r="BS404" s="246"/>
      <c r="BT404" s="246"/>
      <c r="BU404" s="246"/>
      <c r="BV404" s="246"/>
      <c r="BW404" s="246"/>
      <c r="BX404" s="246"/>
      <c r="BY404" s="246"/>
      <c r="BZ404" s="246"/>
      <c r="CA404" s="246"/>
      <c r="CB404" s="246"/>
      <c r="CC404" s="246"/>
      <c r="CD404" s="246"/>
      <c r="CE404" s="246"/>
      <c r="CF404" s="246"/>
      <c r="CG404" s="246"/>
      <c r="CH404" s="246"/>
      <c r="CI404" s="246"/>
      <c r="CJ404" s="246"/>
      <c r="CK404" s="246"/>
      <c r="CL404" s="246"/>
      <c r="CM404" s="246"/>
      <c r="CN404" s="246"/>
      <c r="CO404" s="246"/>
      <c r="CP404" s="246"/>
      <c r="CQ404" s="246"/>
      <c r="CR404" s="246"/>
      <c r="CS404" s="246"/>
      <c r="CT404" s="246"/>
      <c r="CU404" s="246"/>
      <c r="CV404" s="246"/>
      <c r="CW404" s="246"/>
      <c r="CX404" s="246"/>
      <c r="CY404" s="246"/>
      <c r="CZ404" s="246"/>
      <c r="DA404" s="246"/>
      <c r="DB404" s="246"/>
      <c r="DC404" s="246"/>
      <c r="DD404" s="246"/>
      <c r="DE404" s="246"/>
      <c r="DF404" s="246"/>
      <c r="DG404" s="246"/>
      <c r="DH404" s="246"/>
      <c r="DI404" s="246"/>
      <c r="DJ404" s="246"/>
      <c r="DK404" s="246"/>
      <c r="DL404" s="246"/>
      <c r="DM404" s="246"/>
      <c r="DN404" s="246"/>
      <c r="DO404" s="246"/>
      <c r="DP404" s="246"/>
      <c r="DQ404" s="246"/>
      <c r="DR404" s="246"/>
      <c r="DS404" s="246"/>
      <c r="DT404" s="246"/>
      <c r="DU404" s="246"/>
      <c r="DV404" s="246"/>
      <c r="DW404" s="246"/>
      <c r="DX404" s="246"/>
      <c r="DY404" s="246"/>
      <c r="DZ404" s="246"/>
      <c r="EA404" s="246"/>
      <c r="EB404" s="246"/>
      <c r="EC404" s="246"/>
      <c r="ED404" s="246"/>
      <c r="EE404" s="246"/>
      <c r="EF404" s="246"/>
      <c r="EG404" s="246"/>
      <c r="EH404" s="246"/>
      <c r="EI404" s="246"/>
      <c r="EJ404" s="246"/>
      <c r="EK404" s="246"/>
      <c r="EL404" s="246"/>
      <c r="EM404" s="246"/>
      <c r="EN404" s="246"/>
      <c r="EO404" s="246"/>
      <c r="EP404" s="246"/>
      <c r="EQ404" s="246"/>
      <c r="ER404" s="246"/>
      <c r="ES404" s="246"/>
      <c r="ET404" s="246"/>
      <c r="EU404" s="246"/>
      <c r="EV404" s="246"/>
      <c r="EW404" s="246"/>
      <c r="EX404" s="246"/>
      <c r="EY404" s="246"/>
      <c r="EZ404" s="246"/>
      <c r="FA404" s="246"/>
      <c r="FB404" s="246"/>
      <c r="FC404" s="246"/>
      <c r="FD404" s="246"/>
      <c r="FE404" s="246"/>
      <c r="FF404" s="246"/>
      <c r="FG404" s="246"/>
      <c r="FH404" s="246"/>
      <c r="FI404" s="246"/>
      <c r="FJ404" s="246"/>
      <c r="FK404" s="246"/>
      <c r="FL404" s="246"/>
      <c r="FM404" s="246"/>
      <c r="FN404" s="246"/>
      <c r="FO404" s="246"/>
      <c r="FP404" s="246"/>
      <c r="FQ404" s="246"/>
      <c r="FR404" s="246"/>
      <c r="FS404" s="246"/>
      <c r="FT404" s="246"/>
      <c r="FU404" s="246"/>
      <c r="FV404" s="246"/>
      <c r="FW404" s="246"/>
      <c r="FX404" s="246"/>
      <c r="FY404" s="246"/>
      <c r="FZ404" s="246"/>
      <c r="GA404" s="246"/>
      <c r="GB404" s="246"/>
      <c r="GC404" s="246"/>
      <c r="GD404" s="246"/>
      <c r="GE404" s="246"/>
      <c r="GF404" s="246"/>
      <c r="GG404" s="246"/>
      <c r="GH404" s="246"/>
      <c r="GI404" s="246"/>
      <c r="GJ404" s="246"/>
      <c r="GK404" s="246"/>
      <c r="GL404" s="246"/>
      <c r="GM404" s="246"/>
      <c r="GN404" s="246"/>
      <c r="GO404" s="246"/>
      <c r="GP404" s="246"/>
      <c r="GQ404" s="246"/>
      <c r="GR404" s="246"/>
      <c r="GS404" s="246"/>
      <c r="GT404" s="246"/>
      <c r="GU404" s="246"/>
      <c r="GV404" s="246"/>
      <c r="GW404" s="246"/>
      <c r="GX404" s="246"/>
      <c r="GY404" s="246"/>
      <c r="GZ404" s="246"/>
      <c r="HA404" s="246"/>
      <c r="HB404" s="246"/>
      <c r="HC404" s="246"/>
      <c r="HD404" s="246"/>
      <c r="HE404" s="246"/>
      <c r="HF404" s="246"/>
      <c r="HG404" s="246"/>
      <c r="HH404" s="246"/>
      <c r="HI404" s="246"/>
      <c r="HJ404" s="246"/>
      <c r="HK404" s="246"/>
      <c r="HL404" s="246"/>
      <c r="HM404" s="246"/>
      <c r="HN404" s="246"/>
      <c r="HO404" s="246"/>
      <c r="HP404" s="246"/>
      <c r="HQ404" s="246"/>
      <c r="HR404" s="246"/>
      <c r="HS404" s="246"/>
      <c r="HT404" s="246"/>
      <c r="HU404" s="246"/>
      <c r="HV404" s="246"/>
      <c r="HW404" s="246"/>
      <c r="HX404" s="246"/>
      <c r="HY404" s="246"/>
      <c r="HZ404" s="246"/>
      <c r="IA404" s="246"/>
      <c r="IB404" s="246"/>
      <c r="IC404" s="246"/>
      <c r="ID404" s="246"/>
      <c r="IE404" s="246"/>
      <c r="IF404" s="246"/>
      <c r="IG404" s="246"/>
      <c r="IH404" s="246"/>
      <c r="II404" s="246"/>
      <c r="IJ404" s="246"/>
      <c r="IK404" s="246"/>
      <c r="IL404" s="246"/>
      <c r="IM404" s="246"/>
      <c r="IN404" s="246"/>
      <c r="IO404" s="246"/>
      <c r="IP404" s="246"/>
      <c r="IQ404" s="246"/>
      <c r="IR404" s="246"/>
      <c r="IS404" s="246"/>
      <c r="IT404" s="246"/>
      <c r="IU404" s="246"/>
      <c r="IV404" s="246"/>
      <c r="IW404" s="246"/>
    </row>
    <row r="405" customFormat="false" ht="12.75" hidden="false" customHeight="false" outlineLevel="0" collapsed="false">
      <c r="A405" s="254"/>
      <c r="B405" s="255"/>
      <c r="C405" s="251"/>
      <c r="D405" s="251"/>
      <c r="E405" s="251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  <c r="AJ405" s="246"/>
      <c r="AK405" s="246"/>
      <c r="AL405" s="246"/>
      <c r="AM405" s="246"/>
      <c r="AN405" s="246"/>
      <c r="AO405" s="246"/>
      <c r="AP405" s="246"/>
      <c r="AQ405" s="246"/>
      <c r="AR405" s="246"/>
      <c r="AS405" s="246"/>
      <c r="AT405" s="246"/>
      <c r="AU405" s="246"/>
      <c r="AV405" s="246"/>
      <c r="AW405" s="246"/>
      <c r="AX405" s="246"/>
      <c r="AY405" s="246"/>
      <c r="AZ405" s="246"/>
      <c r="BA405" s="246"/>
      <c r="BB405" s="246"/>
      <c r="BC405" s="246"/>
      <c r="BD405" s="246"/>
      <c r="BE405" s="246"/>
      <c r="BF405" s="246"/>
      <c r="BG405" s="246"/>
      <c r="BH405" s="246"/>
      <c r="BI405" s="246"/>
      <c r="BJ405" s="246"/>
      <c r="BK405" s="246"/>
      <c r="BL405" s="246"/>
      <c r="BM405" s="246"/>
      <c r="BN405" s="246"/>
      <c r="BO405" s="246"/>
      <c r="BP405" s="246"/>
      <c r="BQ405" s="246"/>
      <c r="BR405" s="246"/>
      <c r="BS405" s="246"/>
      <c r="BT405" s="246"/>
      <c r="BU405" s="246"/>
      <c r="BV405" s="246"/>
      <c r="BW405" s="246"/>
      <c r="BX405" s="246"/>
      <c r="BY405" s="246"/>
      <c r="BZ405" s="246"/>
      <c r="CA405" s="246"/>
      <c r="CB405" s="246"/>
      <c r="CC405" s="246"/>
      <c r="CD405" s="246"/>
      <c r="CE405" s="246"/>
      <c r="CF405" s="246"/>
      <c r="CG405" s="246"/>
      <c r="CH405" s="246"/>
      <c r="CI405" s="246"/>
      <c r="CJ405" s="246"/>
      <c r="CK405" s="246"/>
      <c r="CL405" s="246"/>
      <c r="CM405" s="246"/>
      <c r="CN405" s="246"/>
      <c r="CO405" s="246"/>
      <c r="CP405" s="246"/>
      <c r="CQ405" s="246"/>
      <c r="CR405" s="246"/>
      <c r="CS405" s="246"/>
      <c r="CT405" s="246"/>
      <c r="CU405" s="246"/>
      <c r="CV405" s="246"/>
      <c r="CW405" s="246"/>
      <c r="CX405" s="246"/>
      <c r="CY405" s="246"/>
      <c r="CZ405" s="246"/>
      <c r="DA405" s="246"/>
      <c r="DB405" s="246"/>
      <c r="DC405" s="246"/>
      <c r="DD405" s="246"/>
      <c r="DE405" s="246"/>
      <c r="DF405" s="246"/>
      <c r="DG405" s="246"/>
      <c r="DH405" s="246"/>
      <c r="DI405" s="246"/>
      <c r="DJ405" s="246"/>
      <c r="DK405" s="246"/>
      <c r="DL405" s="246"/>
      <c r="DM405" s="246"/>
      <c r="DN405" s="246"/>
      <c r="DO405" s="246"/>
      <c r="DP405" s="246"/>
      <c r="DQ405" s="246"/>
      <c r="DR405" s="246"/>
      <c r="DS405" s="246"/>
      <c r="DT405" s="246"/>
      <c r="DU405" s="246"/>
      <c r="DV405" s="246"/>
      <c r="DW405" s="246"/>
      <c r="DX405" s="246"/>
      <c r="DY405" s="246"/>
      <c r="DZ405" s="246"/>
      <c r="EA405" s="246"/>
      <c r="EB405" s="246"/>
      <c r="EC405" s="246"/>
      <c r="ED405" s="246"/>
      <c r="EE405" s="246"/>
      <c r="EF405" s="246"/>
      <c r="EG405" s="246"/>
      <c r="EH405" s="246"/>
      <c r="EI405" s="246"/>
      <c r="EJ405" s="246"/>
      <c r="EK405" s="246"/>
      <c r="EL405" s="246"/>
      <c r="EM405" s="246"/>
      <c r="EN405" s="246"/>
      <c r="EO405" s="246"/>
      <c r="EP405" s="246"/>
      <c r="EQ405" s="246"/>
      <c r="ER405" s="246"/>
      <c r="ES405" s="246"/>
      <c r="ET405" s="246"/>
      <c r="EU405" s="246"/>
      <c r="EV405" s="246"/>
      <c r="EW405" s="246"/>
      <c r="EX405" s="246"/>
      <c r="EY405" s="246"/>
      <c r="EZ405" s="246"/>
      <c r="FA405" s="246"/>
      <c r="FB405" s="246"/>
      <c r="FC405" s="246"/>
      <c r="FD405" s="246"/>
      <c r="FE405" s="246"/>
      <c r="FF405" s="246"/>
      <c r="FG405" s="246"/>
      <c r="FH405" s="246"/>
      <c r="FI405" s="246"/>
      <c r="FJ405" s="246"/>
      <c r="FK405" s="246"/>
      <c r="FL405" s="246"/>
      <c r="FM405" s="246"/>
      <c r="FN405" s="246"/>
      <c r="FO405" s="246"/>
      <c r="FP405" s="246"/>
      <c r="FQ405" s="246"/>
      <c r="FR405" s="246"/>
      <c r="FS405" s="246"/>
      <c r="FT405" s="246"/>
      <c r="FU405" s="246"/>
      <c r="FV405" s="246"/>
      <c r="FW405" s="246"/>
      <c r="FX405" s="246"/>
      <c r="FY405" s="246"/>
      <c r="FZ405" s="246"/>
      <c r="GA405" s="246"/>
      <c r="GB405" s="246"/>
      <c r="GC405" s="246"/>
      <c r="GD405" s="246"/>
      <c r="GE405" s="246"/>
      <c r="GF405" s="246"/>
      <c r="GG405" s="246"/>
      <c r="GH405" s="246"/>
      <c r="GI405" s="246"/>
      <c r="GJ405" s="246"/>
      <c r="GK405" s="246"/>
      <c r="GL405" s="246"/>
      <c r="GM405" s="246"/>
      <c r="GN405" s="246"/>
      <c r="GO405" s="246"/>
      <c r="GP405" s="246"/>
      <c r="GQ405" s="246"/>
      <c r="GR405" s="246"/>
      <c r="GS405" s="246"/>
      <c r="GT405" s="246"/>
      <c r="GU405" s="246"/>
      <c r="GV405" s="246"/>
      <c r="GW405" s="246"/>
      <c r="GX405" s="246"/>
      <c r="GY405" s="246"/>
      <c r="GZ405" s="246"/>
      <c r="HA405" s="246"/>
      <c r="HB405" s="246"/>
      <c r="HC405" s="246"/>
      <c r="HD405" s="246"/>
      <c r="HE405" s="246"/>
      <c r="HF405" s="246"/>
      <c r="HG405" s="246"/>
      <c r="HH405" s="246"/>
      <c r="HI405" s="246"/>
      <c r="HJ405" s="246"/>
      <c r="HK405" s="246"/>
      <c r="HL405" s="246"/>
      <c r="HM405" s="246"/>
      <c r="HN405" s="246"/>
      <c r="HO405" s="246"/>
      <c r="HP405" s="246"/>
      <c r="HQ405" s="246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</row>
    <row r="406" customFormat="false" ht="12.75" hidden="false" customHeight="false" outlineLevel="0" collapsed="false">
      <c r="A406" s="254"/>
      <c r="B406" s="255"/>
      <c r="C406" s="251"/>
      <c r="D406" s="251"/>
      <c r="E406" s="251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  <c r="AJ406" s="246"/>
      <c r="AK406" s="246"/>
      <c r="AL406" s="246"/>
      <c r="AM406" s="246"/>
      <c r="AN406" s="246"/>
      <c r="AO406" s="246"/>
      <c r="AP406" s="246"/>
      <c r="AQ406" s="246"/>
      <c r="AR406" s="246"/>
      <c r="AS406" s="246"/>
      <c r="AT406" s="246"/>
      <c r="AU406" s="246"/>
      <c r="AV406" s="246"/>
      <c r="AW406" s="246"/>
      <c r="AX406" s="246"/>
      <c r="AY406" s="246"/>
      <c r="AZ406" s="246"/>
      <c r="BA406" s="246"/>
      <c r="BB406" s="246"/>
      <c r="BC406" s="246"/>
      <c r="BD406" s="246"/>
      <c r="BE406" s="246"/>
      <c r="BF406" s="246"/>
      <c r="BG406" s="246"/>
      <c r="BH406" s="246"/>
      <c r="BI406" s="246"/>
      <c r="BJ406" s="246"/>
      <c r="BK406" s="246"/>
      <c r="BL406" s="246"/>
      <c r="BM406" s="246"/>
      <c r="BN406" s="246"/>
      <c r="BO406" s="246"/>
      <c r="BP406" s="246"/>
      <c r="BQ406" s="246"/>
      <c r="BR406" s="246"/>
      <c r="BS406" s="246"/>
      <c r="BT406" s="246"/>
      <c r="BU406" s="246"/>
      <c r="BV406" s="246"/>
      <c r="BW406" s="246"/>
      <c r="BX406" s="246"/>
      <c r="BY406" s="246"/>
      <c r="BZ406" s="246"/>
      <c r="CA406" s="246"/>
      <c r="CB406" s="246"/>
      <c r="CC406" s="246"/>
      <c r="CD406" s="246"/>
      <c r="CE406" s="246"/>
      <c r="CF406" s="246"/>
      <c r="CG406" s="246"/>
      <c r="CH406" s="246"/>
      <c r="CI406" s="246"/>
      <c r="CJ406" s="246"/>
      <c r="CK406" s="246"/>
      <c r="CL406" s="246"/>
      <c r="CM406" s="246"/>
      <c r="CN406" s="246"/>
      <c r="CO406" s="246"/>
      <c r="CP406" s="246"/>
      <c r="CQ406" s="246"/>
      <c r="CR406" s="246"/>
      <c r="CS406" s="246"/>
      <c r="CT406" s="246"/>
      <c r="CU406" s="246"/>
      <c r="CV406" s="246"/>
      <c r="CW406" s="246"/>
      <c r="CX406" s="246"/>
      <c r="CY406" s="246"/>
      <c r="CZ406" s="246"/>
      <c r="DA406" s="246"/>
      <c r="DB406" s="246"/>
      <c r="DC406" s="246"/>
      <c r="DD406" s="246"/>
      <c r="DE406" s="246"/>
      <c r="DF406" s="246"/>
      <c r="DG406" s="246"/>
      <c r="DH406" s="246"/>
      <c r="DI406" s="246"/>
      <c r="DJ406" s="246"/>
      <c r="DK406" s="246"/>
      <c r="DL406" s="246"/>
      <c r="DM406" s="246"/>
      <c r="DN406" s="246"/>
      <c r="DO406" s="246"/>
      <c r="DP406" s="246"/>
      <c r="DQ406" s="246"/>
      <c r="DR406" s="246"/>
      <c r="DS406" s="246"/>
      <c r="DT406" s="246"/>
      <c r="DU406" s="246"/>
      <c r="DV406" s="246"/>
      <c r="DW406" s="246"/>
      <c r="DX406" s="246"/>
      <c r="DY406" s="246"/>
      <c r="DZ406" s="246"/>
      <c r="EA406" s="246"/>
      <c r="EB406" s="246"/>
      <c r="EC406" s="246"/>
      <c r="ED406" s="246"/>
      <c r="EE406" s="246"/>
      <c r="EF406" s="246"/>
      <c r="EG406" s="246"/>
      <c r="EH406" s="246"/>
      <c r="EI406" s="246"/>
      <c r="EJ406" s="246"/>
      <c r="EK406" s="246"/>
      <c r="EL406" s="246"/>
      <c r="EM406" s="246"/>
      <c r="EN406" s="246"/>
      <c r="EO406" s="246"/>
      <c r="EP406" s="246"/>
      <c r="EQ406" s="246"/>
      <c r="ER406" s="246"/>
      <c r="ES406" s="246"/>
      <c r="ET406" s="246"/>
      <c r="EU406" s="246"/>
      <c r="EV406" s="246"/>
      <c r="EW406" s="246"/>
      <c r="EX406" s="246"/>
      <c r="EY406" s="246"/>
      <c r="EZ406" s="246"/>
      <c r="FA406" s="246"/>
      <c r="FB406" s="246"/>
      <c r="FC406" s="246"/>
      <c r="FD406" s="246"/>
      <c r="FE406" s="246"/>
      <c r="FF406" s="246"/>
      <c r="FG406" s="246"/>
      <c r="FH406" s="246"/>
      <c r="FI406" s="246"/>
      <c r="FJ406" s="246"/>
      <c r="FK406" s="246"/>
      <c r="FL406" s="246"/>
      <c r="FM406" s="246"/>
      <c r="FN406" s="246"/>
      <c r="FO406" s="246"/>
      <c r="FP406" s="246"/>
      <c r="FQ406" s="246"/>
      <c r="FR406" s="246"/>
      <c r="FS406" s="246"/>
      <c r="FT406" s="246"/>
      <c r="FU406" s="246"/>
      <c r="FV406" s="246"/>
      <c r="FW406" s="246"/>
      <c r="FX406" s="246"/>
      <c r="FY406" s="246"/>
      <c r="FZ406" s="246"/>
      <c r="GA406" s="246"/>
      <c r="GB406" s="246"/>
      <c r="GC406" s="246"/>
      <c r="GD406" s="246"/>
      <c r="GE406" s="246"/>
      <c r="GF406" s="246"/>
      <c r="GG406" s="246"/>
      <c r="GH406" s="246"/>
      <c r="GI406" s="246"/>
      <c r="GJ406" s="246"/>
      <c r="GK406" s="246"/>
      <c r="GL406" s="246"/>
      <c r="GM406" s="246"/>
      <c r="GN406" s="246"/>
      <c r="GO406" s="246"/>
      <c r="GP406" s="246"/>
      <c r="GQ406" s="246"/>
      <c r="GR406" s="246"/>
      <c r="GS406" s="246"/>
      <c r="GT406" s="246"/>
      <c r="GU406" s="246"/>
      <c r="GV406" s="246"/>
      <c r="GW406" s="246"/>
      <c r="GX406" s="246"/>
      <c r="GY406" s="246"/>
      <c r="GZ406" s="246"/>
      <c r="HA406" s="246"/>
      <c r="HB406" s="246"/>
      <c r="HC406" s="246"/>
      <c r="HD406" s="246"/>
      <c r="HE406" s="246"/>
      <c r="HF406" s="246"/>
      <c r="HG406" s="246"/>
      <c r="HH406" s="246"/>
      <c r="HI406" s="246"/>
      <c r="HJ406" s="246"/>
      <c r="HK406" s="246"/>
      <c r="HL406" s="246"/>
      <c r="HM406" s="246"/>
      <c r="HN406" s="246"/>
      <c r="HO406" s="246"/>
      <c r="HP406" s="246"/>
      <c r="HQ406" s="246"/>
      <c r="HR406" s="246"/>
      <c r="HS406" s="246"/>
      <c r="HT406" s="246"/>
      <c r="HU406" s="246"/>
      <c r="HV406" s="246"/>
      <c r="HW406" s="246"/>
      <c r="HX406" s="246"/>
      <c r="HY406" s="246"/>
      <c r="HZ406" s="246"/>
      <c r="IA406" s="246"/>
      <c r="IB406" s="246"/>
      <c r="IC406" s="246"/>
      <c r="ID406" s="246"/>
      <c r="IE406" s="246"/>
      <c r="IF406" s="246"/>
      <c r="IG406" s="246"/>
      <c r="IH406" s="246"/>
      <c r="II406" s="246"/>
      <c r="IJ406" s="246"/>
      <c r="IK406" s="246"/>
      <c r="IL406" s="246"/>
      <c r="IM406" s="246"/>
      <c r="IN406" s="246"/>
      <c r="IO406" s="246"/>
      <c r="IP406" s="246"/>
      <c r="IQ406" s="246"/>
      <c r="IR406" s="246"/>
      <c r="IS406" s="246"/>
      <c r="IT406" s="246"/>
      <c r="IU406" s="246"/>
      <c r="IV406" s="246"/>
      <c r="IW406" s="246"/>
    </row>
    <row r="407" customFormat="false" ht="12.75" hidden="false" customHeight="false" outlineLevel="0" collapsed="false">
      <c r="A407" s="254"/>
      <c r="B407" s="255"/>
      <c r="C407" s="251"/>
      <c r="D407" s="251"/>
      <c r="E407" s="251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  <c r="AJ407" s="246"/>
      <c r="AK407" s="246"/>
      <c r="AL407" s="246"/>
      <c r="AM407" s="246"/>
      <c r="AN407" s="246"/>
      <c r="AO407" s="246"/>
      <c r="AP407" s="246"/>
      <c r="AQ407" s="246"/>
      <c r="AR407" s="246"/>
      <c r="AS407" s="246"/>
      <c r="AT407" s="246"/>
      <c r="AU407" s="246"/>
      <c r="AV407" s="246"/>
      <c r="AW407" s="246"/>
      <c r="AX407" s="246"/>
      <c r="AY407" s="246"/>
      <c r="AZ407" s="246"/>
      <c r="BA407" s="246"/>
      <c r="BB407" s="246"/>
      <c r="BC407" s="246"/>
      <c r="BD407" s="246"/>
      <c r="BE407" s="246"/>
      <c r="BF407" s="246"/>
      <c r="BG407" s="246"/>
      <c r="BH407" s="246"/>
      <c r="BI407" s="246"/>
      <c r="BJ407" s="246"/>
      <c r="BK407" s="246"/>
      <c r="BL407" s="246"/>
      <c r="BM407" s="246"/>
      <c r="BN407" s="246"/>
      <c r="BO407" s="246"/>
      <c r="BP407" s="246"/>
      <c r="BQ407" s="246"/>
      <c r="BR407" s="246"/>
      <c r="BS407" s="246"/>
      <c r="BT407" s="246"/>
      <c r="BU407" s="246"/>
      <c r="BV407" s="246"/>
      <c r="BW407" s="246"/>
      <c r="BX407" s="246"/>
      <c r="BY407" s="246"/>
      <c r="BZ407" s="246"/>
      <c r="CA407" s="246"/>
      <c r="CB407" s="246"/>
      <c r="CC407" s="246"/>
      <c r="CD407" s="246"/>
      <c r="CE407" s="246"/>
      <c r="CF407" s="246"/>
      <c r="CG407" s="246"/>
      <c r="CH407" s="246"/>
      <c r="CI407" s="246"/>
      <c r="CJ407" s="246"/>
      <c r="CK407" s="246"/>
      <c r="CL407" s="246"/>
      <c r="CM407" s="246"/>
      <c r="CN407" s="246"/>
      <c r="CO407" s="246"/>
      <c r="CP407" s="246"/>
      <c r="CQ407" s="246"/>
      <c r="CR407" s="246"/>
      <c r="CS407" s="246"/>
      <c r="CT407" s="246"/>
      <c r="CU407" s="246"/>
      <c r="CV407" s="246"/>
      <c r="CW407" s="246"/>
      <c r="CX407" s="246"/>
      <c r="CY407" s="246"/>
      <c r="CZ407" s="246"/>
      <c r="DA407" s="246"/>
      <c r="DB407" s="246"/>
      <c r="DC407" s="246"/>
      <c r="DD407" s="246"/>
      <c r="DE407" s="246"/>
      <c r="DF407" s="246"/>
      <c r="DG407" s="246"/>
      <c r="DH407" s="246"/>
      <c r="DI407" s="246"/>
      <c r="DJ407" s="246"/>
      <c r="DK407" s="246"/>
      <c r="DL407" s="246"/>
      <c r="DM407" s="246"/>
      <c r="DN407" s="246"/>
      <c r="DO407" s="246"/>
      <c r="DP407" s="246"/>
      <c r="DQ407" s="246"/>
      <c r="DR407" s="246"/>
      <c r="DS407" s="246"/>
      <c r="DT407" s="246"/>
      <c r="DU407" s="246"/>
      <c r="DV407" s="246"/>
      <c r="DW407" s="246"/>
      <c r="DX407" s="246"/>
      <c r="DY407" s="246"/>
      <c r="DZ407" s="246"/>
      <c r="EA407" s="246"/>
      <c r="EB407" s="246"/>
      <c r="EC407" s="246"/>
      <c r="ED407" s="246"/>
      <c r="EE407" s="246"/>
      <c r="EF407" s="246"/>
      <c r="EG407" s="246"/>
      <c r="EH407" s="246"/>
      <c r="EI407" s="246"/>
      <c r="EJ407" s="246"/>
      <c r="EK407" s="246"/>
      <c r="EL407" s="246"/>
      <c r="EM407" s="246"/>
      <c r="EN407" s="246"/>
      <c r="EO407" s="246"/>
      <c r="EP407" s="246"/>
      <c r="EQ407" s="246"/>
      <c r="ER407" s="246"/>
      <c r="ES407" s="246"/>
      <c r="ET407" s="246"/>
      <c r="EU407" s="246"/>
      <c r="EV407" s="246"/>
      <c r="EW407" s="246"/>
      <c r="EX407" s="246"/>
      <c r="EY407" s="246"/>
      <c r="EZ407" s="246"/>
      <c r="FA407" s="246"/>
      <c r="FB407" s="246"/>
      <c r="FC407" s="246"/>
      <c r="FD407" s="246"/>
      <c r="FE407" s="246"/>
      <c r="FF407" s="246"/>
      <c r="FG407" s="246"/>
      <c r="FH407" s="246"/>
      <c r="FI407" s="246"/>
      <c r="FJ407" s="246"/>
      <c r="FK407" s="246"/>
      <c r="FL407" s="246"/>
      <c r="FM407" s="246"/>
      <c r="FN407" s="246"/>
      <c r="FO407" s="246"/>
      <c r="FP407" s="246"/>
      <c r="FQ407" s="246"/>
      <c r="FR407" s="246"/>
      <c r="FS407" s="246"/>
      <c r="FT407" s="246"/>
      <c r="FU407" s="246"/>
      <c r="FV407" s="246"/>
      <c r="FW407" s="246"/>
      <c r="FX407" s="246"/>
      <c r="FY407" s="246"/>
      <c r="FZ407" s="246"/>
      <c r="GA407" s="246"/>
      <c r="GB407" s="246"/>
      <c r="GC407" s="246"/>
      <c r="GD407" s="246"/>
      <c r="GE407" s="246"/>
      <c r="GF407" s="246"/>
      <c r="GG407" s="246"/>
      <c r="GH407" s="246"/>
      <c r="GI407" s="246"/>
      <c r="GJ407" s="246"/>
      <c r="GK407" s="246"/>
      <c r="GL407" s="246"/>
      <c r="GM407" s="246"/>
      <c r="GN407" s="246"/>
      <c r="GO407" s="246"/>
      <c r="GP407" s="246"/>
      <c r="GQ407" s="246"/>
      <c r="GR407" s="246"/>
      <c r="GS407" s="246"/>
      <c r="GT407" s="246"/>
      <c r="GU407" s="246"/>
      <c r="GV407" s="246"/>
      <c r="GW407" s="246"/>
      <c r="GX407" s="246"/>
      <c r="GY407" s="246"/>
      <c r="GZ407" s="246"/>
      <c r="HA407" s="246"/>
      <c r="HB407" s="246"/>
      <c r="HC407" s="246"/>
      <c r="HD407" s="246"/>
      <c r="HE407" s="246"/>
      <c r="HF407" s="246"/>
      <c r="HG407" s="246"/>
      <c r="HH407" s="246"/>
      <c r="HI407" s="246"/>
      <c r="HJ407" s="246"/>
      <c r="HK407" s="246"/>
      <c r="HL407" s="246"/>
      <c r="HM407" s="246"/>
      <c r="HN407" s="246"/>
      <c r="HO407" s="246"/>
      <c r="HP407" s="246"/>
      <c r="HQ407" s="246"/>
      <c r="HR407" s="246"/>
      <c r="HS407" s="246"/>
      <c r="HT407" s="246"/>
      <c r="HU407" s="246"/>
      <c r="HV407" s="246"/>
      <c r="HW407" s="246"/>
      <c r="HX407" s="246"/>
      <c r="HY407" s="246"/>
      <c r="HZ407" s="246"/>
      <c r="IA407" s="246"/>
      <c r="IB407" s="246"/>
      <c r="IC407" s="246"/>
      <c r="ID407" s="246"/>
      <c r="IE407" s="246"/>
      <c r="IF407" s="246"/>
      <c r="IG407" s="246"/>
      <c r="IH407" s="246"/>
      <c r="II407" s="246"/>
      <c r="IJ407" s="246"/>
      <c r="IK407" s="246"/>
      <c r="IL407" s="246"/>
      <c r="IM407" s="246"/>
      <c r="IN407" s="246"/>
      <c r="IO407" s="246"/>
      <c r="IP407" s="246"/>
      <c r="IQ407" s="246"/>
      <c r="IR407" s="246"/>
      <c r="IS407" s="246"/>
      <c r="IT407" s="246"/>
      <c r="IU407" s="246"/>
      <c r="IV407" s="246"/>
      <c r="IW407" s="246"/>
    </row>
    <row r="408" customFormat="false" ht="12.75" hidden="false" customHeight="false" outlineLevel="0" collapsed="false">
      <c r="A408" s="218"/>
      <c r="B408" s="255"/>
      <c r="C408" s="251"/>
      <c r="D408" s="251"/>
      <c r="E408" s="251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  <c r="AJ408" s="246"/>
      <c r="AK408" s="246"/>
      <c r="AL408" s="246"/>
      <c r="AM408" s="246"/>
      <c r="AN408" s="246"/>
      <c r="AO408" s="246"/>
      <c r="AP408" s="246"/>
      <c r="AQ408" s="246"/>
      <c r="AR408" s="246"/>
      <c r="AS408" s="246"/>
      <c r="AT408" s="246"/>
      <c r="AU408" s="246"/>
      <c r="AV408" s="246"/>
      <c r="AW408" s="246"/>
      <c r="AX408" s="246"/>
      <c r="AY408" s="246"/>
      <c r="AZ408" s="246"/>
      <c r="BA408" s="246"/>
      <c r="BB408" s="246"/>
      <c r="BC408" s="246"/>
      <c r="BD408" s="246"/>
      <c r="BE408" s="246"/>
      <c r="BF408" s="246"/>
      <c r="BG408" s="246"/>
      <c r="BH408" s="246"/>
      <c r="BI408" s="246"/>
      <c r="BJ408" s="246"/>
      <c r="BK408" s="246"/>
      <c r="BL408" s="246"/>
      <c r="BM408" s="246"/>
      <c r="BN408" s="246"/>
      <c r="BO408" s="246"/>
      <c r="BP408" s="246"/>
      <c r="BQ408" s="246"/>
      <c r="BR408" s="246"/>
      <c r="BS408" s="246"/>
      <c r="BT408" s="246"/>
      <c r="BU408" s="246"/>
      <c r="BV408" s="246"/>
      <c r="BW408" s="246"/>
      <c r="BX408" s="246"/>
      <c r="BY408" s="246"/>
      <c r="BZ408" s="246"/>
      <c r="CA408" s="246"/>
      <c r="CB408" s="246"/>
      <c r="CC408" s="246"/>
      <c r="CD408" s="246"/>
      <c r="CE408" s="246"/>
      <c r="CF408" s="246"/>
      <c r="CG408" s="246"/>
      <c r="CH408" s="246"/>
      <c r="CI408" s="246"/>
      <c r="CJ408" s="246"/>
      <c r="CK408" s="246"/>
      <c r="CL408" s="246"/>
      <c r="CM408" s="246"/>
      <c r="CN408" s="246"/>
      <c r="CO408" s="246"/>
      <c r="CP408" s="246"/>
      <c r="CQ408" s="246"/>
      <c r="CR408" s="246"/>
      <c r="CS408" s="246"/>
      <c r="CT408" s="246"/>
      <c r="CU408" s="246"/>
      <c r="CV408" s="246"/>
      <c r="CW408" s="246"/>
      <c r="CX408" s="246"/>
      <c r="CY408" s="246"/>
      <c r="CZ408" s="246"/>
      <c r="DA408" s="246"/>
      <c r="DB408" s="246"/>
      <c r="DC408" s="246"/>
      <c r="DD408" s="246"/>
      <c r="DE408" s="246"/>
      <c r="DF408" s="246"/>
      <c r="DG408" s="246"/>
      <c r="DH408" s="246"/>
      <c r="DI408" s="246"/>
      <c r="DJ408" s="246"/>
      <c r="DK408" s="246"/>
      <c r="DL408" s="246"/>
      <c r="DM408" s="246"/>
      <c r="DN408" s="246"/>
      <c r="DO408" s="246"/>
      <c r="DP408" s="246"/>
      <c r="DQ408" s="246"/>
      <c r="DR408" s="246"/>
      <c r="DS408" s="246"/>
      <c r="DT408" s="246"/>
      <c r="DU408" s="246"/>
      <c r="DV408" s="246"/>
      <c r="DW408" s="246"/>
      <c r="DX408" s="246"/>
      <c r="DY408" s="246"/>
      <c r="DZ408" s="246"/>
      <c r="EA408" s="246"/>
      <c r="EB408" s="246"/>
      <c r="EC408" s="246"/>
      <c r="ED408" s="246"/>
      <c r="EE408" s="246"/>
      <c r="EF408" s="246"/>
      <c r="EG408" s="246"/>
      <c r="EH408" s="246"/>
      <c r="EI408" s="246"/>
      <c r="EJ408" s="246"/>
      <c r="EK408" s="246"/>
      <c r="EL408" s="246"/>
      <c r="EM408" s="246"/>
      <c r="EN408" s="246"/>
      <c r="EO408" s="246"/>
      <c r="EP408" s="246"/>
      <c r="EQ408" s="246"/>
      <c r="ER408" s="246"/>
      <c r="ES408" s="246"/>
      <c r="ET408" s="246"/>
      <c r="EU408" s="246"/>
      <c r="EV408" s="246"/>
      <c r="EW408" s="246"/>
      <c r="EX408" s="246"/>
      <c r="EY408" s="246"/>
      <c r="EZ408" s="246"/>
      <c r="FA408" s="246"/>
      <c r="FB408" s="246"/>
      <c r="FC408" s="246"/>
      <c r="FD408" s="246"/>
      <c r="FE408" s="246"/>
      <c r="FF408" s="246"/>
      <c r="FG408" s="246"/>
      <c r="FH408" s="246"/>
      <c r="FI408" s="246"/>
      <c r="FJ408" s="246"/>
      <c r="FK408" s="246"/>
      <c r="FL408" s="246"/>
      <c r="FM408" s="246"/>
      <c r="FN408" s="246"/>
      <c r="FO408" s="246"/>
      <c r="FP408" s="246"/>
      <c r="FQ408" s="246"/>
      <c r="FR408" s="246"/>
      <c r="FS408" s="246"/>
      <c r="FT408" s="246"/>
      <c r="FU408" s="246"/>
      <c r="FV408" s="246"/>
      <c r="FW408" s="246"/>
      <c r="FX408" s="246"/>
      <c r="FY408" s="246"/>
      <c r="FZ408" s="246"/>
      <c r="GA408" s="246"/>
      <c r="GB408" s="246"/>
      <c r="GC408" s="246"/>
      <c r="GD408" s="246"/>
      <c r="GE408" s="246"/>
      <c r="GF408" s="246"/>
      <c r="GG408" s="246"/>
      <c r="GH408" s="246"/>
      <c r="GI408" s="246"/>
      <c r="GJ408" s="246"/>
      <c r="GK408" s="246"/>
      <c r="GL408" s="246"/>
      <c r="GM408" s="246"/>
      <c r="GN408" s="246"/>
      <c r="GO408" s="246"/>
      <c r="GP408" s="246"/>
      <c r="GQ408" s="246"/>
      <c r="GR408" s="246"/>
      <c r="GS408" s="246"/>
      <c r="GT408" s="246"/>
      <c r="GU408" s="246"/>
      <c r="GV408" s="246"/>
      <c r="GW408" s="246"/>
      <c r="GX408" s="246"/>
      <c r="GY408" s="246"/>
      <c r="GZ408" s="246"/>
      <c r="HA408" s="246"/>
      <c r="HB408" s="246"/>
      <c r="HC408" s="246"/>
      <c r="HD408" s="246"/>
      <c r="HE408" s="246"/>
      <c r="HF408" s="246"/>
      <c r="HG408" s="246"/>
      <c r="HH408" s="246"/>
      <c r="HI408" s="246"/>
      <c r="HJ408" s="246"/>
      <c r="HK408" s="246"/>
      <c r="HL408" s="246"/>
      <c r="HM408" s="246"/>
      <c r="HN408" s="246"/>
      <c r="HO408" s="246"/>
      <c r="HP408" s="246"/>
      <c r="HQ408" s="246"/>
      <c r="HR408" s="246"/>
      <c r="HS408" s="246"/>
      <c r="HT408" s="246"/>
      <c r="HU408" s="246"/>
      <c r="HV408" s="246"/>
      <c r="HW408" s="246"/>
      <c r="HX408" s="246"/>
      <c r="HY408" s="246"/>
      <c r="HZ408" s="246"/>
      <c r="IA408" s="246"/>
      <c r="IB408" s="246"/>
      <c r="IC408" s="246"/>
      <c r="ID408" s="246"/>
      <c r="IE408" s="246"/>
      <c r="IF408" s="246"/>
      <c r="IG408" s="246"/>
      <c r="IH408" s="246"/>
      <c r="II408" s="246"/>
      <c r="IJ408" s="246"/>
      <c r="IK408" s="246"/>
      <c r="IL408" s="246"/>
      <c r="IM408" s="246"/>
      <c r="IN408" s="246"/>
      <c r="IO408" s="246"/>
      <c r="IP408" s="246"/>
      <c r="IQ408" s="246"/>
      <c r="IR408" s="246"/>
      <c r="IS408" s="246"/>
      <c r="IT408" s="246"/>
      <c r="IU408" s="246"/>
      <c r="IV408" s="246"/>
      <c r="IW408" s="246"/>
    </row>
    <row r="409" customFormat="false" ht="12.75" hidden="false" customHeight="false" outlineLevel="0" collapsed="false">
      <c r="A409" s="254"/>
      <c r="B409" s="255"/>
      <c r="C409" s="251"/>
      <c r="D409" s="251"/>
      <c r="E409" s="251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  <c r="AJ409" s="246"/>
      <c r="AK409" s="246"/>
      <c r="AL409" s="246"/>
      <c r="AM409" s="246"/>
      <c r="AN409" s="246"/>
      <c r="AO409" s="246"/>
      <c r="AP409" s="246"/>
      <c r="AQ409" s="246"/>
      <c r="AR409" s="246"/>
      <c r="AS409" s="246"/>
      <c r="AT409" s="246"/>
      <c r="AU409" s="246"/>
      <c r="AV409" s="246"/>
      <c r="AW409" s="246"/>
      <c r="AX409" s="246"/>
      <c r="AY409" s="246"/>
      <c r="AZ409" s="246"/>
      <c r="BA409" s="246"/>
      <c r="BB409" s="246"/>
      <c r="BC409" s="246"/>
      <c r="BD409" s="246"/>
      <c r="BE409" s="246"/>
      <c r="BF409" s="246"/>
      <c r="BG409" s="246"/>
      <c r="BH409" s="246"/>
      <c r="BI409" s="246"/>
      <c r="BJ409" s="246"/>
      <c r="BK409" s="246"/>
      <c r="BL409" s="246"/>
      <c r="BM409" s="246"/>
      <c r="BN409" s="246"/>
      <c r="BO409" s="246"/>
      <c r="BP409" s="246"/>
      <c r="BQ409" s="246"/>
      <c r="BR409" s="246"/>
      <c r="BS409" s="246"/>
      <c r="BT409" s="246"/>
      <c r="BU409" s="246"/>
      <c r="BV409" s="246"/>
      <c r="BW409" s="246"/>
      <c r="BX409" s="246"/>
      <c r="BY409" s="246"/>
      <c r="BZ409" s="246"/>
      <c r="CA409" s="246"/>
      <c r="CB409" s="246"/>
      <c r="CC409" s="246"/>
      <c r="CD409" s="246"/>
      <c r="CE409" s="246"/>
      <c r="CF409" s="246"/>
      <c r="CG409" s="246"/>
      <c r="CH409" s="246"/>
      <c r="CI409" s="246"/>
      <c r="CJ409" s="246"/>
      <c r="CK409" s="246"/>
      <c r="CL409" s="246"/>
      <c r="CM409" s="246"/>
      <c r="CN409" s="246"/>
      <c r="CO409" s="246"/>
      <c r="CP409" s="246"/>
      <c r="CQ409" s="246"/>
      <c r="CR409" s="246"/>
      <c r="CS409" s="246"/>
      <c r="CT409" s="246"/>
      <c r="CU409" s="246"/>
      <c r="CV409" s="246"/>
      <c r="CW409" s="246"/>
      <c r="CX409" s="246"/>
      <c r="CY409" s="246"/>
      <c r="CZ409" s="246"/>
      <c r="DA409" s="246"/>
      <c r="DB409" s="246"/>
      <c r="DC409" s="246"/>
      <c r="DD409" s="246"/>
      <c r="DE409" s="246"/>
      <c r="DF409" s="246"/>
      <c r="DG409" s="246"/>
      <c r="DH409" s="246"/>
      <c r="DI409" s="246"/>
      <c r="DJ409" s="246"/>
      <c r="DK409" s="246"/>
      <c r="DL409" s="246"/>
      <c r="DM409" s="246"/>
      <c r="DN409" s="246"/>
      <c r="DO409" s="246"/>
      <c r="DP409" s="246"/>
      <c r="DQ409" s="246"/>
      <c r="DR409" s="246"/>
      <c r="DS409" s="246"/>
      <c r="DT409" s="246"/>
      <c r="DU409" s="246"/>
      <c r="DV409" s="246"/>
      <c r="DW409" s="246"/>
      <c r="DX409" s="246"/>
      <c r="DY409" s="246"/>
      <c r="DZ409" s="246"/>
      <c r="EA409" s="246"/>
      <c r="EB409" s="246"/>
      <c r="EC409" s="246"/>
      <c r="ED409" s="246"/>
      <c r="EE409" s="246"/>
      <c r="EF409" s="246"/>
      <c r="EG409" s="246"/>
      <c r="EH409" s="246"/>
      <c r="EI409" s="246"/>
      <c r="EJ409" s="246"/>
      <c r="EK409" s="246"/>
      <c r="EL409" s="246"/>
      <c r="EM409" s="246"/>
      <c r="EN409" s="246"/>
      <c r="EO409" s="246"/>
      <c r="EP409" s="246"/>
      <c r="EQ409" s="246"/>
      <c r="ER409" s="246"/>
      <c r="ES409" s="246"/>
      <c r="ET409" s="246"/>
      <c r="EU409" s="246"/>
      <c r="EV409" s="246"/>
      <c r="EW409" s="246"/>
      <c r="EX409" s="246"/>
      <c r="EY409" s="246"/>
      <c r="EZ409" s="246"/>
      <c r="FA409" s="246"/>
      <c r="FB409" s="246"/>
      <c r="FC409" s="246"/>
      <c r="FD409" s="246"/>
      <c r="FE409" s="246"/>
      <c r="FF409" s="246"/>
      <c r="FG409" s="246"/>
      <c r="FH409" s="246"/>
      <c r="FI409" s="246"/>
      <c r="FJ409" s="246"/>
      <c r="FK409" s="246"/>
      <c r="FL409" s="246"/>
      <c r="FM409" s="246"/>
      <c r="FN409" s="246"/>
      <c r="FO409" s="246"/>
      <c r="FP409" s="246"/>
      <c r="FQ409" s="246"/>
      <c r="FR409" s="246"/>
      <c r="FS409" s="246"/>
      <c r="FT409" s="246"/>
      <c r="FU409" s="246"/>
      <c r="FV409" s="246"/>
      <c r="FW409" s="246"/>
      <c r="FX409" s="246"/>
      <c r="FY409" s="246"/>
      <c r="FZ409" s="246"/>
      <c r="GA409" s="246"/>
      <c r="GB409" s="246"/>
      <c r="GC409" s="246"/>
      <c r="GD409" s="246"/>
      <c r="GE409" s="246"/>
      <c r="GF409" s="246"/>
      <c r="GG409" s="246"/>
      <c r="GH409" s="246"/>
      <c r="GI409" s="246"/>
      <c r="GJ409" s="246"/>
      <c r="GK409" s="246"/>
      <c r="GL409" s="246"/>
      <c r="GM409" s="246"/>
      <c r="GN409" s="246"/>
      <c r="GO409" s="246"/>
      <c r="GP409" s="246"/>
      <c r="GQ409" s="246"/>
      <c r="GR409" s="246"/>
      <c r="GS409" s="246"/>
      <c r="GT409" s="246"/>
      <c r="GU409" s="246"/>
      <c r="GV409" s="246"/>
      <c r="GW409" s="246"/>
      <c r="GX409" s="246"/>
      <c r="GY409" s="246"/>
      <c r="GZ409" s="246"/>
      <c r="HA409" s="246"/>
      <c r="HB409" s="246"/>
      <c r="HC409" s="246"/>
      <c r="HD409" s="246"/>
      <c r="HE409" s="246"/>
      <c r="HF409" s="246"/>
      <c r="HG409" s="246"/>
      <c r="HH409" s="246"/>
      <c r="HI409" s="246"/>
      <c r="HJ409" s="246"/>
      <c r="HK409" s="246"/>
      <c r="HL409" s="246"/>
      <c r="HM409" s="246"/>
      <c r="HN409" s="246"/>
      <c r="HO409" s="246"/>
      <c r="HP409" s="246"/>
      <c r="HQ409" s="246"/>
      <c r="HR409" s="246"/>
      <c r="HS409" s="246"/>
      <c r="HT409" s="246"/>
      <c r="HU409" s="246"/>
      <c r="HV409" s="246"/>
      <c r="HW409" s="246"/>
      <c r="HX409" s="246"/>
      <c r="HY409" s="246"/>
      <c r="HZ409" s="246"/>
      <c r="IA409" s="246"/>
      <c r="IB409" s="246"/>
      <c r="IC409" s="246"/>
      <c r="ID409" s="246"/>
      <c r="IE409" s="246"/>
      <c r="IF409" s="246"/>
      <c r="IG409" s="246"/>
      <c r="IH409" s="246"/>
      <c r="II409" s="246"/>
      <c r="IJ409" s="246"/>
      <c r="IK409" s="246"/>
      <c r="IL409" s="246"/>
      <c r="IM409" s="246"/>
      <c r="IN409" s="246"/>
      <c r="IO409" s="246"/>
      <c r="IP409" s="246"/>
      <c r="IQ409" s="246"/>
      <c r="IR409" s="246"/>
      <c r="IS409" s="246"/>
      <c r="IT409" s="246"/>
      <c r="IU409" s="246"/>
      <c r="IV409" s="246"/>
      <c r="IW409" s="246"/>
    </row>
    <row r="410" customFormat="false" ht="12.75" hidden="false" customHeight="false" outlineLevel="0" collapsed="false">
      <c r="A410" s="254"/>
      <c r="B410" s="255"/>
      <c r="C410" s="251"/>
      <c r="D410" s="251"/>
      <c r="E410" s="251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  <c r="AJ410" s="246"/>
      <c r="AK410" s="246"/>
      <c r="AL410" s="246"/>
      <c r="AM410" s="246"/>
      <c r="AN410" s="246"/>
      <c r="AO410" s="246"/>
      <c r="AP410" s="246"/>
      <c r="AQ410" s="246"/>
      <c r="AR410" s="246"/>
      <c r="AS410" s="246"/>
      <c r="AT410" s="246"/>
      <c r="AU410" s="246"/>
      <c r="AV410" s="246"/>
      <c r="AW410" s="246"/>
      <c r="AX410" s="246"/>
      <c r="AY410" s="246"/>
      <c r="AZ410" s="246"/>
      <c r="BA410" s="246"/>
      <c r="BB410" s="246"/>
      <c r="BC410" s="246"/>
      <c r="BD410" s="246"/>
      <c r="BE410" s="246"/>
      <c r="BF410" s="246"/>
      <c r="BG410" s="246"/>
      <c r="BH410" s="246"/>
      <c r="BI410" s="246"/>
      <c r="BJ410" s="246"/>
      <c r="BK410" s="246"/>
      <c r="BL410" s="246"/>
      <c r="BM410" s="246"/>
      <c r="BN410" s="246"/>
      <c r="BO410" s="246"/>
      <c r="BP410" s="246"/>
      <c r="BQ410" s="246"/>
      <c r="BR410" s="246"/>
      <c r="BS410" s="246"/>
      <c r="BT410" s="246"/>
      <c r="BU410" s="246"/>
      <c r="BV410" s="246"/>
      <c r="BW410" s="246"/>
      <c r="BX410" s="246"/>
      <c r="BY410" s="246"/>
      <c r="BZ410" s="246"/>
      <c r="CA410" s="246"/>
      <c r="CB410" s="246"/>
      <c r="CC410" s="246"/>
      <c r="CD410" s="246"/>
      <c r="CE410" s="246"/>
      <c r="CF410" s="246"/>
      <c r="CG410" s="246"/>
      <c r="CH410" s="246"/>
      <c r="CI410" s="246"/>
      <c r="CJ410" s="246"/>
      <c r="CK410" s="246"/>
      <c r="CL410" s="246"/>
      <c r="CM410" s="246"/>
      <c r="CN410" s="246"/>
      <c r="CO410" s="246"/>
      <c r="CP410" s="246"/>
      <c r="CQ410" s="246"/>
      <c r="CR410" s="246"/>
      <c r="CS410" s="246"/>
      <c r="CT410" s="246"/>
      <c r="CU410" s="246"/>
      <c r="CV410" s="246"/>
      <c r="CW410" s="246"/>
      <c r="CX410" s="246"/>
      <c r="CY410" s="246"/>
      <c r="CZ410" s="246"/>
      <c r="DA410" s="246"/>
      <c r="DB410" s="246"/>
      <c r="DC410" s="246"/>
      <c r="DD410" s="246"/>
      <c r="DE410" s="246"/>
      <c r="DF410" s="246"/>
      <c r="DG410" s="246"/>
      <c r="DH410" s="246"/>
      <c r="DI410" s="246"/>
      <c r="DJ410" s="246"/>
      <c r="DK410" s="246"/>
      <c r="DL410" s="246"/>
      <c r="DM410" s="246"/>
      <c r="DN410" s="246"/>
      <c r="DO410" s="246"/>
      <c r="DP410" s="246"/>
      <c r="DQ410" s="246"/>
      <c r="DR410" s="246"/>
      <c r="DS410" s="246"/>
      <c r="DT410" s="246"/>
      <c r="DU410" s="246"/>
      <c r="DV410" s="246"/>
      <c r="DW410" s="246"/>
      <c r="DX410" s="246"/>
      <c r="DY410" s="246"/>
      <c r="DZ410" s="246"/>
      <c r="EA410" s="246"/>
      <c r="EB410" s="246"/>
      <c r="EC410" s="246"/>
      <c r="ED410" s="246"/>
      <c r="EE410" s="246"/>
      <c r="EF410" s="246"/>
      <c r="EG410" s="246"/>
      <c r="EH410" s="246"/>
      <c r="EI410" s="246"/>
      <c r="EJ410" s="246"/>
      <c r="EK410" s="246"/>
      <c r="EL410" s="246"/>
      <c r="EM410" s="246"/>
      <c r="EN410" s="246"/>
      <c r="EO410" s="246"/>
      <c r="EP410" s="246"/>
      <c r="EQ410" s="246"/>
      <c r="ER410" s="246"/>
      <c r="ES410" s="246"/>
      <c r="ET410" s="246"/>
      <c r="EU410" s="246"/>
      <c r="EV410" s="246"/>
      <c r="EW410" s="246"/>
      <c r="EX410" s="246"/>
      <c r="EY410" s="246"/>
      <c r="EZ410" s="246"/>
      <c r="FA410" s="246"/>
      <c r="FB410" s="246"/>
      <c r="FC410" s="246"/>
      <c r="FD410" s="246"/>
      <c r="FE410" s="246"/>
      <c r="FF410" s="246"/>
      <c r="FG410" s="246"/>
      <c r="FH410" s="246"/>
      <c r="FI410" s="246"/>
      <c r="FJ410" s="246"/>
      <c r="FK410" s="246"/>
      <c r="FL410" s="246"/>
      <c r="FM410" s="246"/>
      <c r="FN410" s="246"/>
      <c r="FO410" s="246"/>
      <c r="FP410" s="246"/>
      <c r="FQ410" s="246"/>
      <c r="FR410" s="246"/>
      <c r="FS410" s="246"/>
      <c r="FT410" s="246"/>
      <c r="FU410" s="246"/>
      <c r="FV410" s="246"/>
      <c r="FW410" s="246"/>
      <c r="FX410" s="246"/>
      <c r="FY410" s="246"/>
      <c r="FZ410" s="246"/>
      <c r="GA410" s="246"/>
      <c r="GB410" s="246"/>
      <c r="GC410" s="246"/>
      <c r="GD410" s="246"/>
      <c r="GE410" s="246"/>
      <c r="GF410" s="246"/>
      <c r="GG410" s="246"/>
      <c r="GH410" s="246"/>
      <c r="GI410" s="246"/>
      <c r="GJ410" s="246"/>
      <c r="GK410" s="246"/>
      <c r="GL410" s="246"/>
      <c r="GM410" s="246"/>
      <c r="GN410" s="246"/>
      <c r="GO410" s="246"/>
      <c r="GP410" s="246"/>
      <c r="GQ410" s="246"/>
      <c r="GR410" s="246"/>
      <c r="GS410" s="246"/>
      <c r="GT410" s="246"/>
      <c r="GU410" s="246"/>
      <c r="GV410" s="246"/>
      <c r="GW410" s="246"/>
      <c r="GX410" s="246"/>
      <c r="GY410" s="246"/>
      <c r="GZ410" s="246"/>
      <c r="HA410" s="246"/>
      <c r="HB410" s="246"/>
      <c r="HC410" s="246"/>
      <c r="HD410" s="246"/>
      <c r="HE410" s="246"/>
      <c r="HF410" s="246"/>
      <c r="HG410" s="246"/>
      <c r="HH410" s="246"/>
      <c r="HI410" s="246"/>
      <c r="HJ410" s="246"/>
      <c r="HK410" s="246"/>
      <c r="HL410" s="246"/>
      <c r="HM410" s="246"/>
      <c r="HN410" s="246"/>
      <c r="HO410" s="246"/>
      <c r="HP410" s="246"/>
      <c r="HQ410" s="246"/>
      <c r="HR410" s="246"/>
      <c r="HS410" s="246"/>
      <c r="HT410" s="246"/>
      <c r="HU410" s="246"/>
      <c r="HV410" s="246"/>
      <c r="HW410" s="246"/>
      <c r="HX410" s="246"/>
      <c r="HY410" s="246"/>
      <c r="HZ410" s="246"/>
      <c r="IA410" s="246"/>
      <c r="IB410" s="246"/>
      <c r="IC410" s="246"/>
      <c r="ID410" s="246"/>
      <c r="IE410" s="246"/>
      <c r="IF410" s="246"/>
      <c r="IG410" s="246"/>
      <c r="IH410" s="246"/>
      <c r="II410" s="246"/>
      <c r="IJ410" s="246"/>
      <c r="IK410" s="246"/>
      <c r="IL410" s="246"/>
      <c r="IM410" s="246"/>
      <c r="IN410" s="246"/>
      <c r="IO410" s="246"/>
      <c r="IP410" s="246"/>
      <c r="IQ410" s="246"/>
      <c r="IR410" s="246"/>
      <c r="IS410" s="246"/>
      <c r="IT410" s="246"/>
      <c r="IU410" s="246"/>
      <c r="IV410" s="246"/>
      <c r="IW410" s="246"/>
    </row>
    <row r="411" customFormat="false" ht="12.75" hidden="false" customHeight="false" outlineLevel="0" collapsed="false">
      <c r="A411" s="254"/>
      <c r="B411" s="255"/>
      <c r="C411" s="251"/>
      <c r="D411" s="251"/>
      <c r="E411" s="251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  <c r="AJ411" s="246"/>
      <c r="AK411" s="246"/>
      <c r="AL411" s="246"/>
      <c r="AM411" s="246"/>
      <c r="AN411" s="246"/>
      <c r="AO411" s="246"/>
      <c r="AP411" s="246"/>
      <c r="AQ411" s="246"/>
      <c r="AR411" s="246"/>
      <c r="AS411" s="246"/>
      <c r="AT411" s="246"/>
      <c r="AU411" s="246"/>
      <c r="AV411" s="246"/>
      <c r="AW411" s="246"/>
      <c r="AX411" s="246"/>
      <c r="AY411" s="246"/>
      <c r="AZ411" s="246"/>
      <c r="BA411" s="246"/>
      <c r="BB411" s="246"/>
      <c r="BC411" s="246"/>
      <c r="BD411" s="246"/>
      <c r="BE411" s="246"/>
      <c r="BF411" s="246"/>
      <c r="BG411" s="246"/>
      <c r="BH411" s="246"/>
      <c r="BI411" s="246"/>
      <c r="BJ411" s="246"/>
      <c r="BK411" s="246"/>
      <c r="BL411" s="246"/>
      <c r="BM411" s="246"/>
      <c r="BN411" s="246"/>
      <c r="BO411" s="246"/>
      <c r="BP411" s="246"/>
      <c r="BQ411" s="246"/>
      <c r="BR411" s="246"/>
      <c r="BS411" s="246"/>
      <c r="BT411" s="246"/>
      <c r="BU411" s="246"/>
      <c r="BV411" s="246"/>
      <c r="BW411" s="246"/>
      <c r="BX411" s="246"/>
      <c r="BY411" s="246"/>
      <c r="BZ411" s="246"/>
      <c r="CA411" s="246"/>
      <c r="CB411" s="246"/>
      <c r="CC411" s="246"/>
      <c r="CD411" s="246"/>
      <c r="CE411" s="246"/>
      <c r="CF411" s="246"/>
      <c r="CG411" s="246"/>
      <c r="CH411" s="246"/>
      <c r="CI411" s="246"/>
      <c r="CJ411" s="246"/>
      <c r="CK411" s="246"/>
      <c r="CL411" s="246"/>
      <c r="CM411" s="246"/>
      <c r="CN411" s="246"/>
      <c r="CO411" s="246"/>
      <c r="CP411" s="246"/>
      <c r="CQ411" s="246"/>
      <c r="CR411" s="246"/>
      <c r="CS411" s="246"/>
      <c r="CT411" s="246"/>
      <c r="CU411" s="246"/>
      <c r="CV411" s="246"/>
      <c r="CW411" s="246"/>
      <c r="CX411" s="246"/>
      <c r="CY411" s="246"/>
      <c r="CZ411" s="246"/>
      <c r="DA411" s="246"/>
      <c r="DB411" s="246"/>
      <c r="DC411" s="246"/>
      <c r="DD411" s="246"/>
      <c r="DE411" s="246"/>
      <c r="DF411" s="246"/>
      <c r="DG411" s="246"/>
      <c r="DH411" s="246"/>
      <c r="DI411" s="246"/>
      <c r="DJ411" s="246"/>
      <c r="DK411" s="246"/>
      <c r="DL411" s="246"/>
      <c r="DM411" s="246"/>
      <c r="DN411" s="246"/>
      <c r="DO411" s="246"/>
      <c r="DP411" s="246"/>
      <c r="DQ411" s="246"/>
      <c r="DR411" s="246"/>
      <c r="DS411" s="246"/>
      <c r="DT411" s="246"/>
      <c r="DU411" s="246"/>
      <c r="DV411" s="246"/>
      <c r="DW411" s="246"/>
      <c r="DX411" s="246"/>
      <c r="DY411" s="246"/>
      <c r="DZ411" s="246"/>
      <c r="EA411" s="246"/>
      <c r="EB411" s="246"/>
      <c r="EC411" s="246"/>
      <c r="ED411" s="246"/>
      <c r="EE411" s="246"/>
      <c r="EF411" s="246"/>
      <c r="EG411" s="246"/>
      <c r="EH411" s="246"/>
      <c r="EI411" s="246"/>
      <c r="EJ411" s="246"/>
      <c r="EK411" s="246"/>
      <c r="EL411" s="246"/>
      <c r="EM411" s="246"/>
      <c r="EN411" s="246"/>
      <c r="EO411" s="246"/>
      <c r="EP411" s="246"/>
      <c r="EQ411" s="246"/>
      <c r="ER411" s="246"/>
      <c r="ES411" s="246"/>
      <c r="ET411" s="246"/>
      <c r="EU411" s="246"/>
      <c r="EV411" s="246"/>
      <c r="EW411" s="246"/>
      <c r="EX411" s="246"/>
      <c r="EY411" s="246"/>
      <c r="EZ411" s="246"/>
      <c r="FA411" s="246"/>
      <c r="FB411" s="246"/>
      <c r="FC411" s="246"/>
      <c r="FD411" s="246"/>
      <c r="FE411" s="246"/>
      <c r="FF411" s="246"/>
      <c r="FG411" s="246"/>
      <c r="FH411" s="246"/>
      <c r="FI411" s="246"/>
      <c r="FJ411" s="246"/>
      <c r="FK411" s="246"/>
      <c r="FL411" s="246"/>
      <c r="FM411" s="246"/>
      <c r="FN411" s="246"/>
      <c r="FO411" s="246"/>
      <c r="FP411" s="246"/>
      <c r="FQ411" s="246"/>
      <c r="FR411" s="246"/>
      <c r="FS411" s="246"/>
      <c r="FT411" s="246"/>
      <c r="FU411" s="246"/>
      <c r="FV411" s="246"/>
      <c r="FW411" s="246"/>
      <c r="FX411" s="246"/>
      <c r="FY411" s="246"/>
      <c r="FZ411" s="246"/>
      <c r="GA411" s="246"/>
      <c r="GB411" s="246"/>
      <c r="GC411" s="246"/>
      <c r="GD411" s="246"/>
      <c r="GE411" s="246"/>
      <c r="GF411" s="246"/>
      <c r="GG411" s="246"/>
      <c r="GH411" s="246"/>
      <c r="GI411" s="246"/>
      <c r="GJ411" s="246"/>
      <c r="GK411" s="246"/>
      <c r="GL411" s="246"/>
      <c r="GM411" s="246"/>
      <c r="GN411" s="246"/>
      <c r="GO411" s="246"/>
      <c r="GP411" s="246"/>
      <c r="GQ411" s="246"/>
      <c r="GR411" s="246"/>
      <c r="GS411" s="246"/>
      <c r="GT411" s="246"/>
      <c r="GU411" s="246"/>
      <c r="GV411" s="246"/>
      <c r="GW411" s="246"/>
      <c r="GX411" s="246"/>
      <c r="GY411" s="246"/>
      <c r="GZ411" s="246"/>
      <c r="HA411" s="246"/>
      <c r="HB411" s="246"/>
      <c r="HC411" s="246"/>
      <c r="HD411" s="246"/>
      <c r="HE411" s="246"/>
      <c r="HF411" s="246"/>
      <c r="HG411" s="246"/>
      <c r="HH411" s="246"/>
      <c r="HI411" s="246"/>
      <c r="HJ411" s="246"/>
      <c r="HK411" s="246"/>
      <c r="HL411" s="246"/>
      <c r="HM411" s="246"/>
      <c r="HN411" s="246"/>
      <c r="HO411" s="246"/>
      <c r="HP411" s="246"/>
      <c r="HQ411" s="246"/>
      <c r="HR411" s="246"/>
      <c r="HS411" s="246"/>
      <c r="HT411" s="246"/>
      <c r="HU411" s="246"/>
      <c r="HV411" s="246"/>
      <c r="HW411" s="246"/>
      <c r="HX411" s="246"/>
      <c r="HY411" s="246"/>
      <c r="HZ411" s="246"/>
      <c r="IA411" s="246"/>
      <c r="IB411" s="246"/>
      <c r="IC411" s="246"/>
      <c r="ID411" s="246"/>
      <c r="IE411" s="246"/>
      <c r="IF411" s="246"/>
      <c r="IG411" s="246"/>
      <c r="IH411" s="246"/>
      <c r="II411" s="246"/>
      <c r="IJ411" s="246"/>
      <c r="IK411" s="246"/>
      <c r="IL411" s="246"/>
      <c r="IM411" s="246"/>
      <c r="IN411" s="246"/>
      <c r="IO411" s="246"/>
      <c r="IP411" s="246"/>
      <c r="IQ411" s="246"/>
      <c r="IR411" s="246"/>
      <c r="IS411" s="246"/>
      <c r="IT411" s="246"/>
      <c r="IU411" s="246"/>
      <c r="IV411" s="246"/>
      <c r="IW411" s="246"/>
    </row>
    <row r="412" customFormat="false" ht="12.75" hidden="false" customHeight="false" outlineLevel="0" collapsed="false">
      <c r="A412" s="254"/>
      <c r="B412" s="255"/>
      <c r="C412" s="251"/>
      <c r="D412" s="251"/>
      <c r="E412" s="251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6"/>
      <c r="AT412" s="246"/>
      <c r="AU412" s="246"/>
      <c r="AV412" s="246"/>
      <c r="AW412" s="246"/>
      <c r="AX412" s="246"/>
      <c r="AY412" s="246"/>
      <c r="AZ412" s="246"/>
      <c r="BA412" s="246"/>
      <c r="BB412" s="246"/>
      <c r="BC412" s="246"/>
      <c r="BD412" s="246"/>
      <c r="BE412" s="246"/>
      <c r="BF412" s="246"/>
      <c r="BG412" s="246"/>
      <c r="BH412" s="246"/>
      <c r="BI412" s="246"/>
      <c r="BJ412" s="246"/>
      <c r="BK412" s="246"/>
      <c r="BL412" s="246"/>
      <c r="BM412" s="246"/>
      <c r="BN412" s="246"/>
      <c r="BO412" s="246"/>
      <c r="BP412" s="246"/>
      <c r="BQ412" s="246"/>
      <c r="BR412" s="246"/>
      <c r="BS412" s="246"/>
      <c r="BT412" s="246"/>
      <c r="BU412" s="246"/>
      <c r="BV412" s="246"/>
      <c r="BW412" s="246"/>
      <c r="BX412" s="246"/>
      <c r="BY412" s="246"/>
      <c r="BZ412" s="246"/>
      <c r="CA412" s="246"/>
      <c r="CB412" s="246"/>
      <c r="CC412" s="246"/>
      <c r="CD412" s="246"/>
      <c r="CE412" s="246"/>
      <c r="CF412" s="246"/>
      <c r="CG412" s="246"/>
      <c r="CH412" s="246"/>
      <c r="CI412" s="246"/>
      <c r="CJ412" s="246"/>
      <c r="CK412" s="246"/>
      <c r="CL412" s="246"/>
      <c r="CM412" s="246"/>
      <c r="CN412" s="246"/>
      <c r="CO412" s="246"/>
      <c r="CP412" s="246"/>
      <c r="CQ412" s="246"/>
      <c r="CR412" s="246"/>
      <c r="CS412" s="246"/>
      <c r="CT412" s="246"/>
      <c r="CU412" s="246"/>
      <c r="CV412" s="246"/>
      <c r="CW412" s="246"/>
      <c r="CX412" s="246"/>
      <c r="CY412" s="246"/>
      <c r="CZ412" s="246"/>
      <c r="DA412" s="246"/>
      <c r="DB412" s="246"/>
      <c r="DC412" s="246"/>
      <c r="DD412" s="246"/>
      <c r="DE412" s="246"/>
      <c r="DF412" s="246"/>
      <c r="DG412" s="246"/>
      <c r="DH412" s="246"/>
      <c r="DI412" s="246"/>
      <c r="DJ412" s="246"/>
      <c r="DK412" s="246"/>
      <c r="DL412" s="246"/>
      <c r="DM412" s="246"/>
      <c r="DN412" s="246"/>
      <c r="DO412" s="246"/>
      <c r="DP412" s="246"/>
      <c r="DQ412" s="246"/>
      <c r="DR412" s="246"/>
      <c r="DS412" s="246"/>
      <c r="DT412" s="246"/>
      <c r="DU412" s="246"/>
      <c r="DV412" s="246"/>
      <c r="DW412" s="246"/>
      <c r="DX412" s="246"/>
      <c r="DY412" s="246"/>
      <c r="DZ412" s="246"/>
      <c r="EA412" s="246"/>
      <c r="EB412" s="246"/>
      <c r="EC412" s="246"/>
      <c r="ED412" s="246"/>
      <c r="EE412" s="246"/>
      <c r="EF412" s="246"/>
      <c r="EG412" s="246"/>
      <c r="EH412" s="246"/>
      <c r="EI412" s="246"/>
      <c r="EJ412" s="246"/>
      <c r="EK412" s="246"/>
      <c r="EL412" s="246"/>
      <c r="EM412" s="246"/>
      <c r="EN412" s="246"/>
      <c r="EO412" s="246"/>
      <c r="EP412" s="246"/>
      <c r="EQ412" s="246"/>
      <c r="ER412" s="246"/>
      <c r="ES412" s="246"/>
      <c r="ET412" s="246"/>
      <c r="EU412" s="246"/>
      <c r="EV412" s="246"/>
      <c r="EW412" s="246"/>
      <c r="EX412" s="246"/>
      <c r="EY412" s="246"/>
      <c r="EZ412" s="246"/>
      <c r="FA412" s="246"/>
      <c r="FB412" s="246"/>
      <c r="FC412" s="246"/>
      <c r="FD412" s="246"/>
      <c r="FE412" s="246"/>
      <c r="FF412" s="246"/>
      <c r="FG412" s="246"/>
      <c r="FH412" s="246"/>
      <c r="FI412" s="246"/>
      <c r="FJ412" s="246"/>
      <c r="FK412" s="246"/>
      <c r="FL412" s="246"/>
      <c r="FM412" s="246"/>
      <c r="FN412" s="246"/>
      <c r="FO412" s="246"/>
      <c r="FP412" s="246"/>
      <c r="FQ412" s="246"/>
      <c r="FR412" s="246"/>
      <c r="FS412" s="246"/>
      <c r="FT412" s="246"/>
      <c r="FU412" s="246"/>
      <c r="FV412" s="246"/>
      <c r="FW412" s="246"/>
      <c r="FX412" s="246"/>
      <c r="FY412" s="246"/>
      <c r="FZ412" s="246"/>
      <c r="GA412" s="246"/>
      <c r="GB412" s="246"/>
      <c r="GC412" s="246"/>
      <c r="GD412" s="246"/>
      <c r="GE412" s="246"/>
      <c r="GF412" s="246"/>
      <c r="GG412" s="246"/>
      <c r="GH412" s="246"/>
      <c r="GI412" s="246"/>
      <c r="GJ412" s="246"/>
      <c r="GK412" s="246"/>
      <c r="GL412" s="246"/>
      <c r="GM412" s="246"/>
      <c r="GN412" s="246"/>
      <c r="GO412" s="246"/>
      <c r="GP412" s="246"/>
      <c r="GQ412" s="246"/>
      <c r="GR412" s="246"/>
      <c r="GS412" s="246"/>
      <c r="GT412" s="246"/>
      <c r="GU412" s="246"/>
      <c r="GV412" s="246"/>
      <c r="GW412" s="246"/>
      <c r="GX412" s="246"/>
      <c r="GY412" s="246"/>
      <c r="GZ412" s="246"/>
      <c r="HA412" s="246"/>
      <c r="HB412" s="246"/>
      <c r="HC412" s="246"/>
      <c r="HD412" s="246"/>
      <c r="HE412" s="246"/>
      <c r="HF412" s="246"/>
      <c r="HG412" s="246"/>
      <c r="HH412" s="246"/>
      <c r="HI412" s="246"/>
      <c r="HJ412" s="246"/>
      <c r="HK412" s="246"/>
      <c r="HL412" s="246"/>
      <c r="HM412" s="246"/>
      <c r="HN412" s="246"/>
      <c r="HO412" s="246"/>
      <c r="HP412" s="246"/>
      <c r="HQ412" s="246"/>
      <c r="HR412" s="246"/>
      <c r="HS412" s="246"/>
      <c r="HT412" s="246"/>
      <c r="HU412" s="246"/>
      <c r="HV412" s="246"/>
      <c r="HW412" s="246"/>
      <c r="HX412" s="246"/>
      <c r="HY412" s="246"/>
      <c r="HZ412" s="246"/>
      <c r="IA412" s="246"/>
      <c r="IB412" s="246"/>
      <c r="IC412" s="246"/>
      <c r="ID412" s="246"/>
      <c r="IE412" s="246"/>
      <c r="IF412" s="246"/>
      <c r="IG412" s="246"/>
      <c r="IH412" s="246"/>
      <c r="II412" s="246"/>
      <c r="IJ412" s="246"/>
      <c r="IK412" s="246"/>
      <c r="IL412" s="246"/>
      <c r="IM412" s="246"/>
      <c r="IN412" s="246"/>
      <c r="IO412" s="246"/>
      <c r="IP412" s="246"/>
      <c r="IQ412" s="246"/>
      <c r="IR412" s="246"/>
      <c r="IS412" s="246"/>
      <c r="IT412" s="246"/>
      <c r="IU412" s="246"/>
      <c r="IV412" s="246"/>
      <c r="IW412" s="246"/>
    </row>
    <row r="413" customFormat="false" ht="12.75" hidden="false" customHeight="false" outlineLevel="0" collapsed="false">
      <c r="A413" s="254"/>
      <c r="B413" s="256"/>
      <c r="C413" s="251"/>
      <c r="D413" s="251"/>
      <c r="E413" s="251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6"/>
      <c r="AT413" s="246"/>
      <c r="AU413" s="246"/>
      <c r="AV413" s="246"/>
      <c r="AW413" s="246"/>
      <c r="AX413" s="246"/>
      <c r="AY413" s="246"/>
      <c r="AZ413" s="246"/>
      <c r="BA413" s="246"/>
      <c r="BB413" s="246"/>
      <c r="BC413" s="246"/>
      <c r="BD413" s="246"/>
      <c r="BE413" s="246"/>
      <c r="BF413" s="246"/>
      <c r="BG413" s="246"/>
      <c r="BH413" s="246"/>
      <c r="BI413" s="246"/>
      <c r="BJ413" s="246"/>
      <c r="BK413" s="246"/>
      <c r="BL413" s="246"/>
      <c r="BM413" s="246"/>
      <c r="BN413" s="246"/>
      <c r="BO413" s="246"/>
      <c r="BP413" s="246"/>
      <c r="BQ413" s="246"/>
      <c r="BR413" s="246"/>
      <c r="BS413" s="246"/>
      <c r="BT413" s="246"/>
      <c r="BU413" s="246"/>
      <c r="BV413" s="246"/>
      <c r="BW413" s="246"/>
      <c r="BX413" s="246"/>
      <c r="BY413" s="246"/>
      <c r="BZ413" s="246"/>
      <c r="CA413" s="246"/>
      <c r="CB413" s="246"/>
      <c r="CC413" s="246"/>
      <c r="CD413" s="246"/>
      <c r="CE413" s="246"/>
      <c r="CF413" s="246"/>
      <c r="CG413" s="246"/>
      <c r="CH413" s="246"/>
      <c r="CI413" s="246"/>
      <c r="CJ413" s="246"/>
      <c r="CK413" s="246"/>
      <c r="CL413" s="246"/>
      <c r="CM413" s="246"/>
      <c r="CN413" s="246"/>
      <c r="CO413" s="246"/>
      <c r="CP413" s="246"/>
      <c r="CQ413" s="246"/>
      <c r="CR413" s="246"/>
      <c r="CS413" s="246"/>
      <c r="CT413" s="246"/>
      <c r="CU413" s="246"/>
      <c r="CV413" s="246"/>
      <c r="CW413" s="246"/>
      <c r="CX413" s="246"/>
      <c r="CY413" s="246"/>
      <c r="CZ413" s="246"/>
      <c r="DA413" s="246"/>
      <c r="DB413" s="246"/>
      <c r="DC413" s="246"/>
      <c r="DD413" s="246"/>
      <c r="DE413" s="246"/>
      <c r="DF413" s="246"/>
      <c r="DG413" s="246"/>
      <c r="DH413" s="246"/>
      <c r="DI413" s="246"/>
      <c r="DJ413" s="246"/>
      <c r="DK413" s="246"/>
      <c r="DL413" s="246"/>
      <c r="DM413" s="246"/>
      <c r="DN413" s="246"/>
      <c r="DO413" s="246"/>
      <c r="DP413" s="246"/>
      <c r="DQ413" s="246"/>
      <c r="DR413" s="246"/>
      <c r="DS413" s="246"/>
      <c r="DT413" s="246"/>
      <c r="DU413" s="246"/>
      <c r="DV413" s="246"/>
      <c r="DW413" s="246"/>
      <c r="DX413" s="246"/>
      <c r="DY413" s="246"/>
      <c r="DZ413" s="246"/>
      <c r="EA413" s="246"/>
      <c r="EB413" s="246"/>
      <c r="EC413" s="246"/>
      <c r="ED413" s="246"/>
      <c r="EE413" s="246"/>
      <c r="EF413" s="246"/>
      <c r="EG413" s="246"/>
      <c r="EH413" s="246"/>
      <c r="EI413" s="246"/>
      <c r="EJ413" s="246"/>
      <c r="EK413" s="246"/>
      <c r="EL413" s="246"/>
      <c r="EM413" s="246"/>
      <c r="EN413" s="246"/>
      <c r="EO413" s="246"/>
      <c r="EP413" s="246"/>
      <c r="EQ413" s="246"/>
      <c r="ER413" s="246"/>
      <c r="ES413" s="246"/>
      <c r="ET413" s="246"/>
      <c r="EU413" s="246"/>
      <c r="EV413" s="246"/>
      <c r="EW413" s="246"/>
      <c r="EX413" s="246"/>
      <c r="EY413" s="246"/>
      <c r="EZ413" s="246"/>
      <c r="FA413" s="246"/>
      <c r="FB413" s="246"/>
      <c r="FC413" s="246"/>
      <c r="FD413" s="246"/>
      <c r="FE413" s="246"/>
      <c r="FF413" s="246"/>
      <c r="FG413" s="246"/>
      <c r="FH413" s="246"/>
      <c r="FI413" s="246"/>
      <c r="FJ413" s="246"/>
      <c r="FK413" s="246"/>
      <c r="FL413" s="246"/>
      <c r="FM413" s="246"/>
      <c r="FN413" s="246"/>
      <c r="FO413" s="246"/>
      <c r="FP413" s="246"/>
      <c r="FQ413" s="246"/>
      <c r="FR413" s="246"/>
      <c r="FS413" s="246"/>
      <c r="FT413" s="246"/>
      <c r="FU413" s="246"/>
      <c r="FV413" s="246"/>
      <c r="FW413" s="246"/>
      <c r="FX413" s="246"/>
      <c r="FY413" s="246"/>
      <c r="FZ413" s="246"/>
      <c r="GA413" s="246"/>
      <c r="GB413" s="246"/>
      <c r="GC413" s="246"/>
      <c r="GD413" s="246"/>
      <c r="GE413" s="246"/>
      <c r="GF413" s="246"/>
      <c r="GG413" s="246"/>
      <c r="GH413" s="246"/>
      <c r="GI413" s="246"/>
      <c r="GJ413" s="246"/>
      <c r="GK413" s="246"/>
      <c r="GL413" s="246"/>
      <c r="GM413" s="246"/>
      <c r="GN413" s="246"/>
      <c r="GO413" s="246"/>
      <c r="GP413" s="246"/>
      <c r="GQ413" s="246"/>
      <c r="GR413" s="246"/>
      <c r="GS413" s="246"/>
      <c r="GT413" s="246"/>
      <c r="GU413" s="246"/>
      <c r="GV413" s="246"/>
      <c r="GW413" s="246"/>
      <c r="GX413" s="246"/>
      <c r="GY413" s="246"/>
      <c r="GZ413" s="246"/>
      <c r="HA413" s="246"/>
      <c r="HB413" s="246"/>
      <c r="HC413" s="246"/>
      <c r="HD413" s="246"/>
      <c r="HE413" s="246"/>
      <c r="HF413" s="246"/>
      <c r="HG413" s="246"/>
      <c r="HH413" s="246"/>
      <c r="HI413" s="246"/>
      <c r="HJ413" s="246"/>
      <c r="HK413" s="246"/>
      <c r="HL413" s="246"/>
      <c r="HM413" s="246"/>
      <c r="HN413" s="246"/>
      <c r="HO413" s="246"/>
      <c r="HP413" s="246"/>
      <c r="HQ413" s="246"/>
      <c r="HR413" s="246"/>
      <c r="HS413" s="246"/>
      <c r="HT413" s="246"/>
      <c r="HU413" s="246"/>
      <c r="HV413" s="246"/>
      <c r="HW413" s="246"/>
      <c r="HX413" s="246"/>
      <c r="HY413" s="246"/>
      <c r="HZ413" s="246"/>
      <c r="IA413" s="246"/>
      <c r="IB413" s="246"/>
      <c r="IC413" s="246"/>
      <c r="ID413" s="246"/>
      <c r="IE413" s="246"/>
      <c r="IF413" s="246"/>
      <c r="IG413" s="246"/>
      <c r="IH413" s="246"/>
      <c r="II413" s="246"/>
      <c r="IJ413" s="246"/>
      <c r="IK413" s="246"/>
      <c r="IL413" s="246"/>
      <c r="IM413" s="246"/>
      <c r="IN413" s="246"/>
      <c r="IO413" s="246"/>
      <c r="IP413" s="246"/>
      <c r="IQ413" s="246"/>
      <c r="IR413" s="246"/>
      <c r="IS413" s="246"/>
      <c r="IT413" s="246"/>
      <c r="IU413" s="246"/>
      <c r="IV413" s="246"/>
      <c r="IW413" s="246"/>
    </row>
    <row r="414" customFormat="false" ht="12.75" hidden="false" customHeight="false" outlineLevel="0" collapsed="false">
      <c r="A414" s="217"/>
      <c r="B414" s="255"/>
      <c r="C414" s="251"/>
      <c r="D414" s="251"/>
      <c r="E414" s="251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6"/>
      <c r="AT414" s="246"/>
      <c r="AU414" s="246"/>
      <c r="AV414" s="246"/>
      <c r="AW414" s="246"/>
      <c r="AX414" s="246"/>
      <c r="AY414" s="246"/>
      <c r="AZ414" s="246"/>
      <c r="BA414" s="246"/>
      <c r="BB414" s="246"/>
      <c r="BC414" s="246"/>
      <c r="BD414" s="246"/>
      <c r="BE414" s="246"/>
      <c r="BF414" s="246"/>
      <c r="BG414" s="246"/>
      <c r="BH414" s="246"/>
      <c r="BI414" s="246"/>
      <c r="BJ414" s="246"/>
      <c r="BK414" s="246"/>
      <c r="BL414" s="246"/>
      <c r="BM414" s="246"/>
      <c r="BN414" s="246"/>
      <c r="BO414" s="246"/>
      <c r="BP414" s="246"/>
      <c r="BQ414" s="246"/>
      <c r="BR414" s="246"/>
      <c r="BS414" s="246"/>
      <c r="BT414" s="246"/>
      <c r="BU414" s="246"/>
      <c r="BV414" s="246"/>
      <c r="BW414" s="246"/>
      <c r="BX414" s="246"/>
      <c r="BY414" s="246"/>
      <c r="BZ414" s="246"/>
      <c r="CA414" s="246"/>
      <c r="CB414" s="246"/>
      <c r="CC414" s="246"/>
      <c r="CD414" s="246"/>
      <c r="CE414" s="246"/>
      <c r="CF414" s="246"/>
      <c r="CG414" s="246"/>
      <c r="CH414" s="246"/>
      <c r="CI414" s="246"/>
      <c r="CJ414" s="246"/>
      <c r="CK414" s="246"/>
      <c r="CL414" s="246"/>
      <c r="CM414" s="246"/>
      <c r="CN414" s="246"/>
      <c r="CO414" s="246"/>
      <c r="CP414" s="246"/>
      <c r="CQ414" s="246"/>
      <c r="CR414" s="246"/>
      <c r="CS414" s="246"/>
      <c r="CT414" s="246"/>
      <c r="CU414" s="246"/>
      <c r="CV414" s="246"/>
      <c r="CW414" s="246"/>
      <c r="CX414" s="246"/>
      <c r="CY414" s="246"/>
      <c r="CZ414" s="246"/>
      <c r="DA414" s="246"/>
      <c r="DB414" s="246"/>
      <c r="DC414" s="246"/>
      <c r="DD414" s="246"/>
      <c r="DE414" s="246"/>
      <c r="DF414" s="246"/>
      <c r="DG414" s="246"/>
      <c r="DH414" s="246"/>
      <c r="DI414" s="246"/>
      <c r="DJ414" s="246"/>
      <c r="DK414" s="246"/>
      <c r="DL414" s="246"/>
      <c r="DM414" s="246"/>
      <c r="DN414" s="246"/>
      <c r="DO414" s="246"/>
      <c r="DP414" s="246"/>
      <c r="DQ414" s="246"/>
      <c r="DR414" s="246"/>
      <c r="DS414" s="246"/>
      <c r="DT414" s="246"/>
      <c r="DU414" s="246"/>
      <c r="DV414" s="246"/>
      <c r="DW414" s="246"/>
      <c r="DX414" s="246"/>
      <c r="DY414" s="246"/>
      <c r="DZ414" s="246"/>
      <c r="EA414" s="246"/>
      <c r="EB414" s="246"/>
      <c r="EC414" s="246"/>
      <c r="ED414" s="246"/>
      <c r="EE414" s="246"/>
      <c r="EF414" s="246"/>
      <c r="EG414" s="246"/>
      <c r="EH414" s="246"/>
      <c r="EI414" s="246"/>
      <c r="EJ414" s="246"/>
      <c r="EK414" s="246"/>
      <c r="EL414" s="246"/>
      <c r="EM414" s="246"/>
      <c r="EN414" s="246"/>
      <c r="EO414" s="246"/>
      <c r="EP414" s="246"/>
      <c r="EQ414" s="246"/>
      <c r="ER414" s="246"/>
      <c r="ES414" s="246"/>
      <c r="ET414" s="246"/>
      <c r="EU414" s="246"/>
      <c r="EV414" s="246"/>
      <c r="EW414" s="246"/>
      <c r="EX414" s="246"/>
      <c r="EY414" s="246"/>
      <c r="EZ414" s="246"/>
      <c r="FA414" s="246"/>
      <c r="FB414" s="246"/>
      <c r="FC414" s="246"/>
      <c r="FD414" s="246"/>
      <c r="FE414" s="246"/>
      <c r="FF414" s="246"/>
      <c r="FG414" s="246"/>
      <c r="FH414" s="246"/>
      <c r="FI414" s="246"/>
      <c r="FJ414" s="246"/>
      <c r="FK414" s="246"/>
      <c r="FL414" s="246"/>
      <c r="FM414" s="246"/>
      <c r="FN414" s="246"/>
      <c r="FO414" s="246"/>
      <c r="FP414" s="246"/>
      <c r="FQ414" s="246"/>
      <c r="FR414" s="246"/>
      <c r="FS414" s="246"/>
      <c r="FT414" s="246"/>
      <c r="FU414" s="246"/>
      <c r="FV414" s="246"/>
      <c r="FW414" s="246"/>
      <c r="FX414" s="246"/>
      <c r="FY414" s="246"/>
      <c r="FZ414" s="246"/>
      <c r="GA414" s="246"/>
      <c r="GB414" s="246"/>
      <c r="GC414" s="246"/>
      <c r="GD414" s="246"/>
      <c r="GE414" s="246"/>
      <c r="GF414" s="246"/>
      <c r="GG414" s="246"/>
      <c r="GH414" s="246"/>
      <c r="GI414" s="246"/>
      <c r="GJ414" s="246"/>
      <c r="GK414" s="246"/>
      <c r="GL414" s="246"/>
      <c r="GM414" s="246"/>
      <c r="GN414" s="246"/>
      <c r="GO414" s="246"/>
      <c r="GP414" s="246"/>
      <c r="GQ414" s="246"/>
      <c r="GR414" s="246"/>
      <c r="GS414" s="246"/>
      <c r="GT414" s="246"/>
      <c r="GU414" s="246"/>
      <c r="GV414" s="246"/>
      <c r="GW414" s="246"/>
      <c r="GX414" s="246"/>
      <c r="GY414" s="246"/>
      <c r="GZ414" s="246"/>
      <c r="HA414" s="246"/>
      <c r="HB414" s="246"/>
      <c r="HC414" s="246"/>
      <c r="HD414" s="246"/>
      <c r="HE414" s="246"/>
      <c r="HF414" s="246"/>
      <c r="HG414" s="246"/>
      <c r="HH414" s="246"/>
      <c r="HI414" s="246"/>
      <c r="HJ414" s="246"/>
      <c r="HK414" s="246"/>
      <c r="HL414" s="246"/>
      <c r="HM414" s="246"/>
      <c r="HN414" s="246"/>
      <c r="HO414" s="246"/>
      <c r="HP414" s="246"/>
      <c r="HQ414" s="246"/>
      <c r="HR414" s="246"/>
      <c r="HS414" s="246"/>
      <c r="HT414" s="246"/>
      <c r="HU414" s="246"/>
      <c r="HV414" s="246"/>
      <c r="HW414" s="246"/>
      <c r="HX414" s="246"/>
      <c r="HY414" s="246"/>
      <c r="HZ414" s="246"/>
      <c r="IA414" s="246"/>
      <c r="IB414" s="246"/>
      <c r="IC414" s="246"/>
      <c r="ID414" s="246"/>
      <c r="IE414" s="246"/>
      <c r="IF414" s="246"/>
      <c r="IG414" s="246"/>
      <c r="IH414" s="246"/>
      <c r="II414" s="246"/>
      <c r="IJ414" s="246"/>
      <c r="IK414" s="246"/>
      <c r="IL414" s="246"/>
      <c r="IM414" s="246"/>
      <c r="IN414" s="246"/>
      <c r="IO414" s="246"/>
      <c r="IP414" s="246"/>
      <c r="IQ414" s="246"/>
      <c r="IR414" s="246"/>
      <c r="IS414" s="246"/>
      <c r="IT414" s="246"/>
      <c r="IU414" s="246"/>
      <c r="IV414" s="246"/>
      <c r="IW414" s="246"/>
    </row>
    <row r="415" customFormat="false" ht="12.75" hidden="false" customHeight="false" outlineLevel="0" collapsed="false">
      <c r="A415" s="217"/>
      <c r="B415" s="255"/>
      <c r="C415" s="251"/>
      <c r="D415" s="251"/>
      <c r="E415" s="251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6"/>
      <c r="AT415" s="246"/>
      <c r="AU415" s="246"/>
      <c r="AV415" s="246"/>
      <c r="AW415" s="246"/>
      <c r="AX415" s="246"/>
      <c r="AY415" s="246"/>
      <c r="AZ415" s="246"/>
      <c r="BA415" s="246"/>
      <c r="BB415" s="246"/>
      <c r="BC415" s="246"/>
      <c r="BD415" s="246"/>
      <c r="BE415" s="246"/>
      <c r="BF415" s="246"/>
      <c r="BG415" s="246"/>
      <c r="BH415" s="246"/>
      <c r="BI415" s="246"/>
      <c r="BJ415" s="246"/>
      <c r="BK415" s="246"/>
      <c r="BL415" s="246"/>
      <c r="BM415" s="246"/>
      <c r="BN415" s="246"/>
      <c r="BO415" s="246"/>
      <c r="BP415" s="246"/>
      <c r="BQ415" s="246"/>
      <c r="BR415" s="246"/>
      <c r="BS415" s="246"/>
      <c r="BT415" s="246"/>
      <c r="BU415" s="246"/>
      <c r="BV415" s="246"/>
      <c r="BW415" s="246"/>
      <c r="BX415" s="246"/>
      <c r="BY415" s="246"/>
      <c r="BZ415" s="246"/>
      <c r="CA415" s="246"/>
      <c r="CB415" s="246"/>
      <c r="CC415" s="246"/>
      <c r="CD415" s="246"/>
      <c r="CE415" s="246"/>
      <c r="CF415" s="246"/>
      <c r="CG415" s="246"/>
      <c r="CH415" s="246"/>
      <c r="CI415" s="246"/>
      <c r="CJ415" s="246"/>
      <c r="CK415" s="246"/>
      <c r="CL415" s="246"/>
      <c r="CM415" s="246"/>
      <c r="CN415" s="246"/>
      <c r="CO415" s="246"/>
      <c r="CP415" s="246"/>
      <c r="CQ415" s="246"/>
      <c r="CR415" s="246"/>
      <c r="CS415" s="246"/>
      <c r="CT415" s="246"/>
      <c r="CU415" s="246"/>
      <c r="CV415" s="246"/>
      <c r="CW415" s="246"/>
      <c r="CX415" s="246"/>
      <c r="CY415" s="246"/>
      <c r="CZ415" s="246"/>
      <c r="DA415" s="246"/>
      <c r="DB415" s="246"/>
      <c r="DC415" s="246"/>
      <c r="DD415" s="246"/>
      <c r="DE415" s="246"/>
      <c r="DF415" s="246"/>
      <c r="DG415" s="246"/>
      <c r="DH415" s="246"/>
      <c r="DI415" s="246"/>
      <c r="DJ415" s="246"/>
      <c r="DK415" s="246"/>
      <c r="DL415" s="246"/>
      <c r="DM415" s="246"/>
      <c r="DN415" s="246"/>
      <c r="DO415" s="246"/>
      <c r="DP415" s="246"/>
      <c r="DQ415" s="246"/>
      <c r="DR415" s="246"/>
      <c r="DS415" s="246"/>
      <c r="DT415" s="246"/>
      <c r="DU415" s="246"/>
      <c r="DV415" s="246"/>
      <c r="DW415" s="246"/>
      <c r="DX415" s="246"/>
      <c r="DY415" s="246"/>
      <c r="DZ415" s="246"/>
      <c r="EA415" s="246"/>
      <c r="EB415" s="246"/>
      <c r="EC415" s="246"/>
      <c r="ED415" s="246"/>
      <c r="EE415" s="246"/>
      <c r="EF415" s="246"/>
      <c r="EG415" s="246"/>
      <c r="EH415" s="246"/>
      <c r="EI415" s="246"/>
      <c r="EJ415" s="246"/>
      <c r="EK415" s="246"/>
      <c r="EL415" s="246"/>
      <c r="EM415" s="246"/>
      <c r="EN415" s="246"/>
      <c r="EO415" s="246"/>
      <c r="EP415" s="246"/>
      <c r="EQ415" s="246"/>
      <c r="ER415" s="246"/>
      <c r="ES415" s="246"/>
      <c r="ET415" s="246"/>
      <c r="EU415" s="246"/>
      <c r="EV415" s="246"/>
      <c r="EW415" s="246"/>
      <c r="EX415" s="246"/>
      <c r="EY415" s="246"/>
      <c r="EZ415" s="246"/>
      <c r="FA415" s="246"/>
      <c r="FB415" s="246"/>
      <c r="FC415" s="246"/>
      <c r="FD415" s="246"/>
      <c r="FE415" s="246"/>
      <c r="FF415" s="246"/>
      <c r="FG415" s="246"/>
      <c r="FH415" s="246"/>
      <c r="FI415" s="246"/>
      <c r="FJ415" s="246"/>
      <c r="FK415" s="246"/>
      <c r="FL415" s="246"/>
      <c r="FM415" s="246"/>
      <c r="FN415" s="246"/>
      <c r="FO415" s="246"/>
      <c r="FP415" s="246"/>
      <c r="FQ415" s="246"/>
      <c r="FR415" s="246"/>
      <c r="FS415" s="246"/>
      <c r="FT415" s="246"/>
      <c r="FU415" s="246"/>
      <c r="FV415" s="246"/>
      <c r="FW415" s="246"/>
      <c r="FX415" s="246"/>
      <c r="FY415" s="246"/>
      <c r="FZ415" s="246"/>
      <c r="GA415" s="246"/>
      <c r="GB415" s="246"/>
      <c r="GC415" s="246"/>
      <c r="GD415" s="246"/>
      <c r="GE415" s="246"/>
      <c r="GF415" s="246"/>
      <c r="GG415" s="246"/>
      <c r="GH415" s="246"/>
      <c r="GI415" s="246"/>
      <c r="GJ415" s="246"/>
      <c r="GK415" s="246"/>
      <c r="GL415" s="246"/>
      <c r="GM415" s="246"/>
      <c r="GN415" s="246"/>
      <c r="GO415" s="246"/>
      <c r="GP415" s="246"/>
      <c r="GQ415" s="246"/>
      <c r="GR415" s="246"/>
      <c r="GS415" s="246"/>
      <c r="GT415" s="246"/>
      <c r="GU415" s="246"/>
      <c r="GV415" s="246"/>
      <c r="GW415" s="246"/>
      <c r="GX415" s="246"/>
      <c r="GY415" s="246"/>
      <c r="GZ415" s="246"/>
      <c r="HA415" s="246"/>
      <c r="HB415" s="246"/>
      <c r="HC415" s="246"/>
      <c r="HD415" s="246"/>
      <c r="HE415" s="246"/>
      <c r="HF415" s="246"/>
      <c r="HG415" s="246"/>
      <c r="HH415" s="246"/>
      <c r="HI415" s="246"/>
      <c r="HJ415" s="246"/>
      <c r="HK415" s="246"/>
      <c r="HL415" s="246"/>
      <c r="HM415" s="246"/>
      <c r="HN415" s="246"/>
      <c r="HO415" s="246"/>
      <c r="HP415" s="246"/>
      <c r="HQ415" s="246"/>
      <c r="HR415" s="246"/>
      <c r="HS415" s="246"/>
      <c r="HT415" s="246"/>
      <c r="HU415" s="246"/>
      <c r="HV415" s="246"/>
      <c r="HW415" s="246"/>
      <c r="HX415" s="246"/>
      <c r="HY415" s="246"/>
      <c r="HZ415" s="246"/>
      <c r="IA415" s="246"/>
      <c r="IB415" s="246"/>
      <c r="IC415" s="246"/>
      <c r="ID415" s="246"/>
      <c r="IE415" s="246"/>
      <c r="IF415" s="246"/>
      <c r="IG415" s="246"/>
      <c r="IH415" s="246"/>
      <c r="II415" s="246"/>
      <c r="IJ415" s="246"/>
      <c r="IK415" s="246"/>
      <c r="IL415" s="246"/>
      <c r="IM415" s="246"/>
      <c r="IN415" s="246"/>
      <c r="IO415" s="246"/>
      <c r="IP415" s="246"/>
      <c r="IQ415" s="246"/>
      <c r="IR415" s="246"/>
      <c r="IS415" s="246"/>
      <c r="IT415" s="246"/>
      <c r="IU415" s="246"/>
      <c r="IV415" s="246"/>
      <c r="IW415" s="246"/>
    </row>
    <row r="416" customFormat="false" ht="12.75" hidden="false" customHeight="false" outlineLevel="0" collapsed="false">
      <c r="A416" s="217"/>
      <c r="B416" s="255"/>
      <c r="C416" s="251"/>
      <c r="D416" s="251"/>
      <c r="E416" s="251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6"/>
      <c r="AT416" s="246"/>
      <c r="AU416" s="246"/>
      <c r="AV416" s="246"/>
      <c r="AW416" s="246"/>
      <c r="AX416" s="246"/>
      <c r="AY416" s="246"/>
      <c r="AZ416" s="246"/>
      <c r="BA416" s="246"/>
      <c r="BB416" s="246"/>
      <c r="BC416" s="246"/>
      <c r="BD416" s="246"/>
      <c r="BE416" s="246"/>
      <c r="BF416" s="246"/>
      <c r="BG416" s="246"/>
      <c r="BH416" s="246"/>
      <c r="BI416" s="246"/>
      <c r="BJ416" s="246"/>
      <c r="BK416" s="246"/>
      <c r="BL416" s="246"/>
      <c r="BM416" s="246"/>
      <c r="BN416" s="246"/>
      <c r="BO416" s="246"/>
      <c r="BP416" s="246"/>
      <c r="BQ416" s="246"/>
      <c r="BR416" s="246"/>
      <c r="BS416" s="246"/>
      <c r="BT416" s="246"/>
      <c r="BU416" s="246"/>
      <c r="BV416" s="246"/>
      <c r="BW416" s="246"/>
      <c r="BX416" s="246"/>
      <c r="BY416" s="246"/>
      <c r="BZ416" s="246"/>
      <c r="CA416" s="246"/>
      <c r="CB416" s="246"/>
      <c r="CC416" s="246"/>
      <c r="CD416" s="246"/>
      <c r="CE416" s="246"/>
      <c r="CF416" s="246"/>
      <c r="CG416" s="246"/>
      <c r="CH416" s="246"/>
      <c r="CI416" s="246"/>
      <c r="CJ416" s="246"/>
      <c r="CK416" s="246"/>
      <c r="CL416" s="246"/>
      <c r="CM416" s="246"/>
      <c r="CN416" s="246"/>
      <c r="CO416" s="246"/>
      <c r="CP416" s="246"/>
      <c r="CQ416" s="246"/>
      <c r="CR416" s="246"/>
      <c r="CS416" s="246"/>
      <c r="CT416" s="246"/>
      <c r="CU416" s="246"/>
      <c r="CV416" s="246"/>
      <c r="CW416" s="246"/>
      <c r="CX416" s="246"/>
      <c r="CY416" s="246"/>
      <c r="CZ416" s="246"/>
      <c r="DA416" s="246"/>
      <c r="DB416" s="246"/>
      <c r="DC416" s="246"/>
      <c r="DD416" s="246"/>
      <c r="DE416" s="246"/>
      <c r="DF416" s="246"/>
      <c r="DG416" s="246"/>
      <c r="DH416" s="246"/>
      <c r="DI416" s="246"/>
      <c r="DJ416" s="246"/>
      <c r="DK416" s="246"/>
      <c r="DL416" s="246"/>
      <c r="DM416" s="246"/>
      <c r="DN416" s="246"/>
      <c r="DO416" s="246"/>
      <c r="DP416" s="246"/>
      <c r="DQ416" s="246"/>
      <c r="DR416" s="246"/>
      <c r="DS416" s="246"/>
      <c r="DT416" s="246"/>
      <c r="DU416" s="246"/>
      <c r="DV416" s="246"/>
      <c r="DW416" s="246"/>
      <c r="DX416" s="246"/>
      <c r="DY416" s="246"/>
      <c r="DZ416" s="246"/>
      <c r="EA416" s="246"/>
      <c r="EB416" s="246"/>
      <c r="EC416" s="246"/>
      <c r="ED416" s="246"/>
      <c r="EE416" s="246"/>
      <c r="EF416" s="246"/>
      <c r="EG416" s="246"/>
      <c r="EH416" s="246"/>
      <c r="EI416" s="246"/>
      <c r="EJ416" s="246"/>
      <c r="EK416" s="246"/>
      <c r="EL416" s="246"/>
      <c r="EM416" s="246"/>
      <c r="EN416" s="246"/>
      <c r="EO416" s="246"/>
      <c r="EP416" s="246"/>
      <c r="EQ416" s="246"/>
      <c r="ER416" s="246"/>
      <c r="ES416" s="246"/>
      <c r="ET416" s="246"/>
      <c r="EU416" s="246"/>
      <c r="EV416" s="246"/>
      <c r="EW416" s="246"/>
      <c r="EX416" s="246"/>
      <c r="EY416" s="246"/>
      <c r="EZ416" s="246"/>
      <c r="FA416" s="246"/>
      <c r="FB416" s="246"/>
      <c r="FC416" s="246"/>
      <c r="FD416" s="246"/>
      <c r="FE416" s="246"/>
      <c r="FF416" s="246"/>
      <c r="FG416" s="246"/>
      <c r="FH416" s="246"/>
      <c r="FI416" s="246"/>
      <c r="FJ416" s="246"/>
      <c r="FK416" s="246"/>
      <c r="FL416" s="246"/>
      <c r="FM416" s="246"/>
      <c r="FN416" s="246"/>
      <c r="FO416" s="246"/>
      <c r="FP416" s="246"/>
      <c r="FQ416" s="246"/>
      <c r="FR416" s="246"/>
      <c r="FS416" s="246"/>
      <c r="FT416" s="246"/>
      <c r="FU416" s="246"/>
      <c r="FV416" s="246"/>
      <c r="FW416" s="246"/>
      <c r="FX416" s="246"/>
      <c r="FY416" s="246"/>
      <c r="FZ416" s="246"/>
      <c r="GA416" s="246"/>
      <c r="GB416" s="246"/>
      <c r="GC416" s="246"/>
      <c r="GD416" s="246"/>
      <c r="GE416" s="246"/>
      <c r="GF416" s="246"/>
      <c r="GG416" s="246"/>
      <c r="GH416" s="246"/>
      <c r="GI416" s="246"/>
      <c r="GJ416" s="246"/>
      <c r="GK416" s="246"/>
      <c r="GL416" s="246"/>
      <c r="GM416" s="246"/>
      <c r="GN416" s="246"/>
      <c r="GO416" s="246"/>
      <c r="GP416" s="246"/>
      <c r="GQ416" s="246"/>
      <c r="GR416" s="246"/>
      <c r="GS416" s="246"/>
      <c r="GT416" s="246"/>
      <c r="GU416" s="246"/>
      <c r="GV416" s="246"/>
      <c r="GW416" s="246"/>
      <c r="GX416" s="246"/>
      <c r="GY416" s="246"/>
      <c r="GZ416" s="246"/>
      <c r="HA416" s="246"/>
      <c r="HB416" s="246"/>
      <c r="HC416" s="246"/>
      <c r="HD416" s="246"/>
      <c r="HE416" s="246"/>
      <c r="HF416" s="246"/>
      <c r="HG416" s="246"/>
      <c r="HH416" s="246"/>
      <c r="HI416" s="246"/>
      <c r="HJ416" s="246"/>
      <c r="HK416" s="246"/>
      <c r="HL416" s="246"/>
      <c r="HM416" s="246"/>
      <c r="HN416" s="246"/>
      <c r="HO416" s="246"/>
      <c r="HP416" s="246"/>
      <c r="HQ416" s="246"/>
      <c r="HR416" s="246"/>
      <c r="HS416" s="246"/>
      <c r="HT416" s="246"/>
      <c r="HU416" s="246"/>
      <c r="HV416" s="246"/>
      <c r="HW416" s="246"/>
      <c r="HX416" s="246"/>
      <c r="HY416" s="246"/>
      <c r="HZ416" s="246"/>
      <c r="IA416" s="246"/>
      <c r="IB416" s="246"/>
      <c r="IC416" s="246"/>
      <c r="ID416" s="246"/>
      <c r="IE416" s="246"/>
      <c r="IF416" s="246"/>
      <c r="IG416" s="246"/>
      <c r="IH416" s="246"/>
      <c r="II416" s="246"/>
      <c r="IJ416" s="246"/>
      <c r="IK416" s="246"/>
      <c r="IL416" s="246"/>
      <c r="IM416" s="246"/>
      <c r="IN416" s="246"/>
      <c r="IO416" s="246"/>
      <c r="IP416" s="246"/>
      <c r="IQ416" s="246"/>
      <c r="IR416" s="246"/>
      <c r="IS416" s="246"/>
      <c r="IT416" s="246"/>
      <c r="IU416" s="246"/>
      <c r="IV416" s="246"/>
      <c r="IW416" s="246"/>
    </row>
    <row r="417" customFormat="false" ht="12.75" hidden="false" customHeight="false" outlineLevel="0" collapsed="false">
      <c r="A417" s="217"/>
      <c r="B417" s="255"/>
      <c r="C417" s="251"/>
      <c r="D417" s="251"/>
      <c r="E417" s="251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  <c r="AJ417" s="246"/>
      <c r="AK417" s="246"/>
      <c r="AL417" s="246"/>
      <c r="AM417" s="246"/>
      <c r="AN417" s="246"/>
      <c r="AO417" s="246"/>
      <c r="AP417" s="246"/>
      <c r="AQ417" s="246"/>
      <c r="AR417" s="246"/>
      <c r="AS417" s="246"/>
      <c r="AT417" s="246"/>
      <c r="AU417" s="246"/>
      <c r="AV417" s="246"/>
      <c r="AW417" s="246"/>
      <c r="AX417" s="246"/>
      <c r="AY417" s="246"/>
      <c r="AZ417" s="246"/>
      <c r="BA417" s="246"/>
      <c r="BB417" s="246"/>
      <c r="BC417" s="246"/>
      <c r="BD417" s="246"/>
      <c r="BE417" s="246"/>
      <c r="BF417" s="246"/>
      <c r="BG417" s="246"/>
      <c r="BH417" s="246"/>
      <c r="BI417" s="246"/>
      <c r="BJ417" s="246"/>
      <c r="BK417" s="246"/>
      <c r="BL417" s="246"/>
      <c r="BM417" s="246"/>
      <c r="BN417" s="246"/>
      <c r="BO417" s="246"/>
      <c r="BP417" s="246"/>
      <c r="BQ417" s="246"/>
      <c r="BR417" s="246"/>
      <c r="BS417" s="246"/>
      <c r="BT417" s="246"/>
      <c r="BU417" s="246"/>
      <c r="BV417" s="246"/>
      <c r="BW417" s="246"/>
      <c r="BX417" s="246"/>
      <c r="BY417" s="246"/>
      <c r="BZ417" s="246"/>
      <c r="CA417" s="246"/>
      <c r="CB417" s="246"/>
      <c r="CC417" s="246"/>
      <c r="CD417" s="246"/>
      <c r="CE417" s="246"/>
      <c r="CF417" s="246"/>
      <c r="CG417" s="246"/>
      <c r="CH417" s="246"/>
      <c r="CI417" s="246"/>
      <c r="CJ417" s="246"/>
      <c r="CK417" s="246"/>
      <c r="CL417" s="246"/>
      <c r="CM417" s="246"/>
      <c r="CN417" s="246"/>
      <c r="CO417" s="246"/>
      <c r="CP417" s="246"/>
      <c r="CQ417" s="246"/>
      <c r="CR417" s="246"/>
      <c r="CS417" s="246"/>
      <c r="CT417" s="246"/>
      <c r="CU417" s="246"/>
      <c r="CV417" s="246"/>
      <c r="CW417" s="246"/>
      <c r="CX417" s="246"/>
      <c r="CY417" s="246"/>
      <c r="CZ417" s="246"/>
      <c r="DA417" s="246"/>
      <c r="DB417" s="246"/>
      <c r="DC417" s="246"/>
      <c r="DD417" s="246"/>
      <c r="DE417" s="246"/>
      <c r="DF417" s="246"/>
      <c r="DG417" s="246"/>
      <c r="DH417" s="246"/>
      <c r="DI417" s="246"/>
      <c r="DJ417" s="246"/>
      <c r="DK417" s="246"/>
      <c r="DL417" s="246"/>
      <c r="DM417" s="246"/>
      <c r="DN417" s="246"/>
      <c r="DO417" s="246"/>
      <c r="DP417" s="246"/>
      <c r="DQ417" s="246"/>
      <c r="DR417" s="246"/>
      <c r="DS417" s="246"/>
      <c r="DT417" s="246"/>
      <c r="DU417" s="246"/>
      <c r="DV417" s="246"/>
      <c r="DW417" s="246"/>
      <c r="DX417" s="246"/>
      <c r="DY417" s="246"/>
      <c r="DZ417" s="246"/>
      <c r="EA417" s="246"/>
      <c r="EB417" s="246"/>
      <c r="EC417" s="246"/>
      <c r="ED417" s="246"/>
      <c r="EE417" s="246"/>
      <c r="EF417" s="246"/>
      <c r="EG417" s="246"/>
      <c r="EH417" s="246"/>
      <c r="EI417" s="246"/>
      <c r="EJ417" s="246"/>
      <c r="EK417" s="246"/>
      <c r="EL417" s="246"/>
      <c r="EM417" s="246"/>
      <c r="EN417" s="246"/>
      <c r="EO417" s="246"/>
      <c r="EP417" s="246"/>
      <c r="EQ417" s="246"/>
      <c r="ER417" s="246"/>
      <c r="ES417" s="246"/>
      <c r="ET417" s="246"/>
      <c r="EU417" s="246"/>
      <c r="EV417" s="246"/>
      <c r="EW417" s="246"/>
      <c r="EX417" s="246"/>
      <c r="EY417" s="246"/>
      <c r="EZ417" s="246"/>
      <c r="FA417" s="246"/>
      <c r="FB417" s="246"/>
      <c r="FC417" s="246"/>
      <c r="FD417" s="246"/>
      <c r="FE417" s="246"/>
      <c r="FF417" s="246"/>
      <c r="FG417" s="246"/>
      <c r="FH417" s="246"/>
      <c r="FI417" s="246"/>
      <c r="FJ417" s="246"/>
      <c r="FK417" s="246"/>
      <c r="FL417" s="246"/>
      <c r="FM417" s="246"/>
      <c r="FN417" s="246"/>
      <c r="FO417" s="246"/>
      <c r="FP417" s="246"/>
      <c r="FQ417" s="246"/>
      <c r="FR417" s="246"/>
      <c r="FS417" s="246"/>
      <c r="FT417" s="246"/>
      <c r="FU417" s="246"/>
      <c r="FV417" s="246"/>
      <c r="FW417" s="246"/>
      <c r="FX417" s="246"/>
      <c r="FY417" s="246"/>
      <c r="FZ417" s="246"/>
      <c r="GA417" s="246"/>
      <c r="GB417" s="246"/>
      <c r="GC417" s="246"/>
      <c r="GD417" s="246"/>
      <c r="GE417" s="246"/>
      <c r="GF417" s="246"/>
      <c r="GG417" s="246"/>
      <c r="GH417" s="246"/>
      <c r="GI417" s="246"/>
      <c r="GJ417" s="246"/>
      <c r="GK417" s="246"/>
      <c r="GL417" s="246"/>
      <c r="GM417" s="246"/>
      <c r="GN417" s="246"/>
      <c r="GO417" s="246"/>
      <c r="GP417" s="246"/>
      <c r="GQ417" s="246"/>
      <c r="GR417" s="246"/>
      <c r="GS417" s="246"/>
      <c r="GT417" s="246"/>
      <c r="GU417" s="246"/>
      <c r="GV417" s="246"/>
      <c r="GW417" s="246"/>
      <c r="GX417" s="246"/>
      <c r="GY417" s="246"/>
      <c r="GZ417" s="246"/>
      <c r="HA417" s="246"/>
      <c r="HB417" s="246"/>
      <c r="HC417" s="246"/>
      <c r="HD417" s="246"/>
      <c r="HE417" s="246"/>
      <c r="HF417" s="246"/>
      <c r="HG417" s="246"/>
      <c r="HH417" s="246"/>
      <c r="HI417" s="246"/>
      <c r="HJ417" s="246"/>
      <c r="HK417" s="246"/>
      <c r="HL417" s="246"/>
      <c r="HM417" s="246"/>
      <c r="HN417" s="246"/>
      <c r="HO417" s="246"/>
      <c r="HP417" s="246"/>
      <c r="HQ417" s="246"/>
      <c r="HR417" s="246"/>
      <c r="HS417" s="246"/>
      <c r="HT417" s="246"/>
      <c r="HU417" s="246"/>
      <c r="HV417" s="246"/>
      <c r="HW417" s="246"/>
      <c r="HX417" s="246"/>
      <c r="HY417" s="246"/>
      <c r="HZ417" s="246"/>
      <c r="IA417" s="246"/>
      <c r="IB417" s="246"/>
      <c r="IC417" s="246"/>
      <c r="ID417" s="246"/>
      <c r="IE417" s="246"/>
      <c r="IF417" s="246"/>
      <c r="IG417" s="246"/>
      <c r="IH417" s="246"/>
      <c r="II417" s="246"/>
      <c r="IJ417" s="246"/>
      <c r="IK417" s="246"/>
      <c r="IL417" s="246"/>
      <c r="IM417" s="246"/>
      <c r="IN417" s="246"/>
      <c r="IO417" s="246"/>
      <c r="IP417" s="246"/>
      <c r="IQ417" s="246"/>
      <c r="IR417" s="246"/>
      <c r="IS417" s="246"/>
      <c r="IT417" s="246"/>
      <c r="IU417" s="246"/>
      <c r="IV417" s="246"/>
      <c r="IW417" s="246"/>
    </row>
    <row r="418" customFormat="false" ht="12.75" hidden="false" customHeight="false" outlineLevel="0" collapsed="false">
      <c r="A418" s="223"/>
      <c r="B418" s="255"/>
      <c r="C418" s="251"/>
      <c r="D418" s="251"/>
      <c r="E418" s="251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  <c r="AJ418" s="246"/>
      <c r="AK418" s="246"/>
      <c r="AL418" s="246"/>
      <c r="AM418" s="246"/>
      <c r="AN418" s="246"/>
      <c r="AO418" s="246"/>
      <c r="AP418" s="246"/>
      <c r="AQ418" s="246"/>
      <c r="AR418" s="246"/>
      <c r="AS418" s="246"/>
      <c r="AT418" s="246"/>
      <c r="AU418" s="246"/>
      <c r="AV418" s="246"/>
      <c r="AW418" s="246"/>
      <c r="AX418" s="246"/>
      <c r="AY418" s="246"/>
      <c r="AZ418" s="246"/>
      <c r="BA418" s="246"/>
      <c r="BB418" s="246"/>
      <c r="BC418" s="246"/>
      <c r="BD418" s="246"/>
      <c r="BE418" s="246"/>
      <c r="BF418" s="246"/>
      <c r="BG418" s="246"/>
      <c r="BH418" s="246"/>
      <c r="BI418" s="246"/>
      <c r="BJ418" s="246"/>
      <c r="BK418" s="246"/>
      <c r="BL418" s="246"/>
      <c r="BM418" s="246"/>
      <c r="BN418" s="246"/>
      <c r="BO418" s="246"/>
      <c r="BP418" s="246"/>
      <c r="BQ418" s="246"/>
      <c r="BR418" s="246"/>
      <c r="BS418" s="246"/>
      <c r="BT418" s="246"/>
      <c r="BU418" s="246"/>
      <c r="BV418" s="246"/>
      <c r="BW418" s="246"/>
      <c r="BX418" s="246"/>
      <c r="BY418" s="246"/>
      <c r="BZ418" s="246"/>
      <c r="CA418" s="246"/>
      <c r="CB418" s="246"/>
      <c r="CC418" s="246"/>
      <c r="CD418" s="246"/>
      <c r="CE418" s="246"/>
      <c r="CF418" s="246"/>
      <c r="CG418" s="246"/>
      <c r="CH418" s="246"/>
      <c r="CI418" s="246"/>
      <c r="CJ418" s="246"/>
      <c r="CK418" s="246"/>
      <c r="CL418" s="246"/>
      <c r="CM418" s="246"/>
      <c r="CN418" s="246"/>
      <c r="CO418" s="246"/>
      <c r="CP418" s="246"/>
      <c r="CQ418" s="246"/>
      <c r="CR418" s="246"/>
      <c r="CS418" s="246"/>
      <c r="CT418" s="246"/>
      <c r="CU418" s="246"/>
      <c r="CV418" s="246"/>
      <c r="CW418" s="246"/>
      <c r="CX418" s="246"/>
      <c r="CY418" s="246"/>
      <c r="CZ418" s="246"/>
      <c r="DA418" s="246"/>
      <c r="DB418" s="246"/>
      <c r="DC418" s="246"/>
      <c r="DD418" s="246"/>
      <c r="DE418" s="246"/>
      <c r="DF418" s="246"/>
      <c r="DG418" s="246"/>
      <c r="DH418" s="246"/>
      <c r="DI418" s="246"/>
      <c r="DJ418" s="246"/>
      <c r="DK418" s="246"/>
      <c r="DL418" s="246"/>
      <c r="DM418" s="246"/>
      <c r="DN418" s="246"/>
      <c r="DO418" s="246"/>
      <c r="DP418" s="246"/>
      <c r="DQ418" s="246"/>
      <c r="DR418" s="246"/>
      <c r="DS418" s="246"/>
      <c r="DT418" s="246"/>
      <c r="DU418" s="246"/>
      <c r="DV418" s="246"/>
      <c r="DW418" s="246"/>
      <c r="DX418" s="246"/>
      <c r="DY418" s="246"/>
      <c r="DZ418" s="246"/>
      <c r="EA418" s="246"/>
      <c r="EB418" s="246"/>
      <c r="EC418" s="246"/>
      <c r="ED418" s="246"/>
      <c r="EE418" s="246"/>
      <c r="EF418" s="246"/>
      <c r="EG418" s="246"/>
      <c r="EH418" s="246"/>
      <c r="EI418" s="246"/>
      <c r="EJ418" s="246"/>
      <c r="EK418" s="246"/>
      <c r="EL418" s="246"/>
      <c r="EM418" s="246"/>
      <c r="EN418" s="246"/>
      <c r="EO418" s="246"/>
      <c r="EP418" s="246"/>
      <c r="EQ418" s="246"/>
      <c r="ER418" s="246"/>
      <c r="ES418" s="246"/>
      <c r="ET418" s="246"/>
      <c r="EU418" s="246"/>
      <c r="EV418" s="246"/>
      <c r="EW418" s="246"/>
      <c r="EX418" s="246"/>
      <c r="EY418" s="246"/>
      <c r="EZ418" s="246"/>
      <c r="FA418" s="246"/>
      <c r="FB418" s="246"/>
      <c r="FC418" s="246"/>
      <c r="FD418" s="246"/>
      <c r="FE418" s="246"/>
      <c r="FF418" s="246"/>
      <c r="FG418" s="246"/>
      <c r="FH418" s="246"/>
      <c r="FI418" s="246"/>
      <c r="FJ418" s="246"/>
      <c r="FK418" s="246"/>
      <c r="FL418" s="246"/>
      <c r="FM418" s="246"/>
      <c r="FN418" s="246"/>
      <c r="FO418" s="246"/>
      <c r="FP418" s="246"/>
      <c r="FQ418" s="246"/>
      <c r="FR418" s="246"/>
      <c r="FS418" s="246"/>
      <c r="FT418" s="246"/>
      <c r="FU418" s="246"/>
      <c r="FV418" s="246"/>
      <c r="FW418" s="246"/>
      <c r="FX418" s="246"/>
      <c r="FY418" s="246"/>
      <c r="FZ418" s="246"/>
      <c r="GA418" s="246"/>
      <c r="GB418" s="246"/>
      <c r="GC418" s="246"/>
      <c r="GD418" s="246"/>
      <c r="GE418" s="246"/>
      <c r="GF418" s="246"/>
      <c r="GG418" s="246"/>
      <c r="GH418" s="246"/>
      <c r="GI418" s="246"/>
      <c r="GJ418" s="246"/>
      <c r="GK418" s="246"/>
      <c r="GL418" s="246"/>
      <c r="GM418" s="246"/>
      <c r="GN418" s="246"/>
      <c r="GO418" s="246"/>
      <c r="GP418" s="246"/>
      <c r="GQ418" s="246"/>
      <c r="GR418" s="246"/>
      <c r="GS418" s="246"/>
      <c r="GT418" s="246"/>
      <c r="GU418" s="246"/>
      <c r="GV418" s="246"/>
      <c r="GW418" s="246"/>
      <c r="GX418" s="246"/>
      <c r="GY418" s="246"/>
      <c r="GZ418" s="246"/>
      <c r="HA418" s="246"/>
      <c r="HB418" s="246"/>
      <c r="HC418" s="246"/>
      <c r="HD418" s="246"/>
      <c r="HE418" s="246"/>
      <c r="HF418" s="246"/>
      <c r="HG418" s="246"/>
      <c r="HH418" s="246"/>
      <c r="HI418" s="246"/>
      <c r="HJ418" s="246"/>
      <c r="HK418" s="246"/>
      <c r="HL418" s="246"/>
      <c r="HM418" s="246"/>
      <c r="HN418" s="246"/>
      <c r="HO418" s="246"/>
      <c r="HP418" s="246"/>
      <c r="HQ418" s="246"/>
      <c r="HR418" s="246"/>
      <c r="HS418" s="246"/>
      <c r="HT418" s="246"/>
      <c r="HU418" s="246"/>
      <c r="HV418" s="246"/>
      <c r="HW418" s="246"/>
      <c r="HX418" s="246"/>
      <c r="HY418" s="246"/>
      <c r="HZ418" s="246"/>
      <c r="IA418" s="246"/>
      <c r="IB418" s="246"/>
      <c r="IC418" s="246"/>
      <c r="ID418" s="246"/>
      <c r="IE418" s="246"/>
      <c r="IF418" s="246"/>
      <c r="IG418" s="246"/>
      <c r="IH418" s="246"/>
      <c r="II418" s="246"/>
      <c r="IJ418" s="246"/>
      <c r="IK418" s="246"/>
      <c r="IL418" s="246"/>
      <c r="IM418" s="246"/>
      <c r="IN418" s="246"/>
      <c r="IO418" s="246"/>
      <c r="IP418" s="246"/>
      <c r="IQ418" s="246"/>
      <c r="IR418" s="246"/>
      <c r="IS418" s="246"/>
      <c r="IT418" s="246"/>
      <c r="IU418" s="246"/>
      <c r="IV418" s="246"/>
      <c r="IW418" s="246"/>
    </row>
    <row r="419" customFormat="false" ht="12.75" hidden="false" customHeight="false" outlineLevel="0" collapsed="false">
      <c r="A419" s="223"/>
      <c r="B419" s="255"/>
      <c r="C419" s="251"/>
      <c r="D419" s="251"/>
      <c r="E419" s="251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  <c r="AJ419" s="246"/>
      <c r="AK419" s="246"/>
      <c r="AL419" s="246"/>
      <c r="AM419" s="246"/>
      <c r="AN419" s="246"/>
      <c r="AO419" s="246"/>
      <c r="AP419" s="246"/>
      <c r="AQ419" s="246"/>
      <c r="AR419" s="246"/>
      <c r="AS419" s="246"/>
      <c r="AT419" s="246"/>
      <c r="AU419" s="246"/>
      <c r="AV419" s="246"/>
      <c r="AW419" s="246"/>
      <c r="AX419" s="246"/>
      <c r="AY419" s="246"/>
      <c r="AZ419" s="246"/>
      <c r="BA419" s="246"/>
      <c r="BB419" s="246"/>
      <c r="BC419" s="246"/>
      <c r="BD419" s="246"/>
      <c r="BE419" s="246"/>
      <c r="BF419" s="246"/>
      <c r="BG419" s="246"/>
      <c r="BH419" s="246"/>
      <c r="BI419" s="246"/>
      <c r="BJ419" s="246"/>
      <c r="BK419" s="246"/>
      <c r="BL419" s="246"/>
      <c r="BM419" s="246"/>
      <c r="BN419" s="246"/>
      <c r="BO419" s="246"/>
      <c r="BP419" s="246"/>
      <c r="BQ419" s="246"/>
      <c r="BR419" s="246"/>
      <c r="BS419" s="246"/>
      <c r="BT419" s="246"/>
      <c r="BU419" s="246"/>
      <c r="BV419" s="246"/>
      <c r="BW419" s="246"/>
      <c r="BX419" s="246"/>
      <c r="BY419" s="246"/>
      <c r="BZ419" s="246"/>
      <c r="CA419" s="246"/>
      <c r="CB419" s="246"/>
      <c r="CC419" s="246"/>
      <c r="CD419" s="246"/>
      <c r="CE419" s="246"/>
      <c r="CF419" s="246"/>
      <c r="CG419" s="246"/>
      <c r="CH419" s="246"/>
      <c r="CI419" s="246"/>
      <c r="CJ419" s="246"/>
      <c r="CK419" s="246"/>
      <c r="CL419" s="246"/>
      <c r="CM419" s="246"/>
      <c r="CN419" s="246"/>
      <c r="CO419" s="246"/>
      <c r="CP419" s="246"/>
      <c r="CQ419" s="246"/>
      <c r="CR419" s="246"/>
      <c r="CS419" s="246"/>
      <c r="CT419" s="246"/>
      <c r="CU419" s="246"/>
      <c r="CV419" s="246"/>
      <c r="CW419" s="246"/>
      <c r="CX419" s="246"/>
      <c r="CY419" s="246"/>
      <c r="CZ419" s="246"/>
      <c r="DA419" s="246"/>
      <c r="DB419" s="246"/>
      <c r="DC419" s="246"/>
      <c r="DD419" s="246"/>
      <c r="DE419" s="246"/>
      <c r="DF419" s="246"/>
      <c r="DG419" s="246"/>
      <c r="DH419" s="246"/>
      <c r="DI419" s="246"/>
      <c r="DJ419" s="246"/>
      <c r="DK419" s="246"/>
      <c r="DL419" s="246"/>
      <c r="DM419" s="246"/>
      <c r="DN419" s="246"/>
      <c r="DO419" s="246"/>
      <c r="DP419" s="246"/>
      <c r="DQ419" s="246"/>
      <c r="DR419" s="246"/>
      <c r="DS419" s="246"/>
      <c r="DT419" s="246"/>
      <c r="DU419" s="246"/>
      <c r="DV419" s="246"/>
      <c r="DW419" s="246"/>
      <c r="DX419" s="246"/>
      <c r="DY419" s="246"/>
      <c r="DZ419" s="246"/>
      <c r="EA419" s="246"/>
      <c r="EB419" s="246"/>
      <c r="EC419" s="246"/>
      <c r="ED419" s="246"/>
      <c r="EE419" s="246"/>
      <c r="EF419" s="246"/>
      <c r="EG419" s="246"/>
      <c r="EH419" s="246"/>
      <c r="EI419" s="246"/>
      <c r="EJ419" s="246"/>
      <c r="EK419" s="246"/>
      <c r="EL419" s="246"/>
      <c r="EM419" s="246"/>
      <c r="EN419" s="246"/>
      <c r="EO419" s="246"/>
      <c r="EP419" s="246"/>
      <c r="EQ419" s="246"/>
      <c r="ER419" s="246"/>
      <c r="ES419" s="246"/>
      <c r="ET419" s="246"/>
      <c r="EU419" s="246"/>
      <c r="EV419" s="246"/>
      <c r="EW419" s="246"/>
      <c r="EX419" s="246"/>
      <c r="EY419" s="246"/>
      <c r="EZ419" s="246"/>
      <c r="FA419" s="246"/>
      <c r="FB419" s="246"/>
      <c r="FC419" s="246"/>
      <c r="FD419" s="246"/>
      <c r="FE419" s="246"/>
      <c r="FF419" s="246"/>
      <c r="FG419" s="246"/>
      <c r="FH419" s="246"/>
      <c r="FI419" s="246"/>
      <c r="FJ419" s="246"/>
      <c r="FK419" s="246"/>
      <c r="FL419" s="246"/>
      <c r="FM419" s="246"/>
      <c r="FN419" s="246"/>
      <c r="FO419" s="246"/>
      <c r="FP419" s="246"/>
      <c r="FQ419" s="246"/>
      <c r="FR419" s="246"/>
      <c r="FS419" s="246"/>
      <c r="FT419" s="246"/>
      <c r="FU419" s="246"/>
      <c r="FV419" s="246"/>
      <c r="FW419" s="246"/>
      <c r="FX419" s="246"/>
      <c r="FY419" s="246"/>
      <c r="FZ419" s="246"/>
      <c r="GA419" s="246"/>
      <c r="GB419" s="246"/>
      <c r="GC419" s="246"/>
      <c r="GD419" s="246"/>
      <c r="GE419" s="246"/>
      <c r="GF419" s="246"/>
      <c r="GG419" s="246"/>
      <c r="GH419" s="246"/>
      <c r="GI419" s="246"/>
      <c r="GJ419" s="246"/>
      <c r="GK419" s="246"/>
      <c r="GL419" s="246"/>
      <c r="GM419" s="246"/>
      <c r="GN419" s="246"/>
      <c r="GO419" s="246"/>
      <c r="GP419" s="246"/>
      <c r="GQ419" s="246"/>
      <c r="GR419" s="246"/>
      <c r="GS419" s="246"/>
      <c r="GT419" s="246"/>
      <c r="GU419" s="246"/>
      <c r="GV419" s="246"/>
      <c r="GW419" s="246"/>
      <c r="GX419" s="246"/>
      <c r="GY419" s="246"/>
      <c r="GZ419" s="246"/>
      <c r="HA419" s="246"/>
      <c r="HB419" s="246"/>
      <c r="HC419" s="246"/>
      <c r="HD419" s="246"/>
      <c r="HE419" s="246"/>
      <c r="HF419" s="246"/>
      <c r="HG419" s="246"/>
      <c r="HH419" s="246"/>
      <c r="HI419" s="246"/>
      <c r="HJ419" s="246"/>
      <c r="HK419" s="246"/>
      <c r="HL419" s="246"/>
      <c r="HM419" s="246"/>
      <c r="HN419" s="246"/>
      <c r="HO419" s="246"/>
      <c r="HP419" s="246"/>
      <c r="HQ419" s="246"/>
      <c r="HR419" s="246"/>
      <c r="HS419" s="246"/>
      <c r="HT419" s="246"/>
      <c r="HU419" s="246"/>
      <c r="HV419" s="246"/>
      <c r="HW419" s="246"/>
      <c r="HX419" s="246"/>
      <c r="HY419" s="246"/>
      <c r="HZ419" s="246"/>
      <c r="IA419" s="246"/>
      <c r="IB419" s="246"/>
      <c r="IC419" s="246"/>
      <c r="ID419" s="246"/>
      <c r="IE419" s="246"/>
      <c r="IF419" s="246"/>
      <c r="IG419" s="246"/>
      <c r="IH419" s="246"/>
      <c r="II419" s="246"/>
      <c r="IJ419" s="246"/>
      <c r="IK419" s="246"/>
      <c r="IL419" s="246"/>
      <c r="IM419" s="246"/>
      <c r="IN419" s="246"/>
      <c r="IO419" s="246"/>
      <c r="IP419" s="246"/>
      <c r="IQ419" s="246"/>
      <c r="IR419" s="246"/>
      <c r="IS419" s="246"/>
      <c r="IT419" s="246"/>
      <c r="IU419" s="246"/>
      <c r="IV419" s="246"/>
      <c r="IW419" s="246"/>
    </row>
    <row r="420" customFormat="false" ht="12.75" hidden="false" customHeight="false" outlineLevel="0" collapsed="false">
      <c r="A420" s="217"/>
      <c r="B420" s="255"/>
      <c r="C420" s="251"/>
      <c r="D420" s="251"/>
      <c r="E420" s="251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  <c r="AJ420" s="246"/>
      <c r="AK420" s="246"/>
      <c r="AL420" s="246"/>
      <c r="AM420" s="246"/>
      <c r="AN420" s="246"/>
      <c r="AO420" s="246"/>
      <c r="AP420" s="246"/>
      <c r="AQ420" s="246"/>
      <c r="AR420" s="246"/>
      <c r="AS420" s="246"/>
      <c r="AT420" s="246"/>
      <c r="AU420" s="246"/>
      <c r="AV420" s="246"/>
      <c r="AW420" s="246"/>
      <c r="AX420" s="246"/>
      <c r="AY420" s="246"/>
      <c r="AZ420" s="246"/>
      <c r="BA420" s="246"/>
      <c r="BB420" s="246"/>
      <c r="BC420" s="246"/>
      <c r="BD420" s="246"/>
      <c r="BE420" s="246"/>
      <c r="BF420" s="246"/>
      <c r="BG420" s="246"/>
      <c r="BH420" s="246"/>
      <c r="BI420" s="246"/>
      <c r="BJ420" s="246"/>
      <c r="BK420" s="246"/>
      <c r="BL420" s="246"/>
      <c r="BM420" s="246"/>
      <c r="BN420" s="246"/>
      <c r="BO420" s="246"/>
      <c r="BP420" s="246"/>
      <c r="BQ420" s="246"/>
      <c r="BR420" s="246"/>
      <c r="BS420" s="246"/>
      <c r="BT420" s="246"/>
      <c r="BU420" s="246"/>
      <c r="BV420" s="246"/>
      <c r="BW420" s="246"/>
      <c r="BX420" s="246"/>
      <c r="BY420" s="246"/>
      <c r="BZ420" s="246"/>
      <c r="CA420" s="246"/>
      <c r="CB420" s="246"/>
      <c r="CC420" s="246"/>
      <c r="CD420" s="246"/>
      <c r="CE420" s="246"/>
      <c r="CF420" s="246"/>
      <c r="CG420" s="246"/>
      <c r="CH420" s="246"/>
      <c r="CI420" s="246"/>
      <c r="CJ420" s="246"/>
      <c r="CK420" s="246"/>
      <c r="CL420" s="246"/>
      <c r="CM420" s="246"/>
      <c r="CN420" s="246"/>
      <c r="CO420" s="246"/>
      <c r="CP420" s="246"/>
      <c r="CQ420" s="246"/>
      <c r="CR420" s="246"/>
      <c r="CS420" s="246"/>
      <c r="CT420" s="246"/>
      <c r="CU420" s="246"/>
      <c r="CV420" s="246"/>
      <c r="CW420" s="246"/>
      <c r="CX420" s="246"/>
      <c r="CY420" s="246"/>
      <c r="CZ420" s="246"/>
      <c r="DA420" s="246"/>
      <c r="DB420" s="246"/>
      <c r="DC420" s="246"/>
      <c r="DD420" s="246"/>
      <c r="DE420" s="246"/>
      <c r="DF420" s="246"/>
      <c r="DG420" s="246"/>
      <c r="DH420" s="246"/>
      <c r="DI420" s="246"/>
      <c r="DJ420" s="246"/>
      <c r="DK420" s="246"/>
      <c r="DL420" s="246"/>
      <c r="DM420" s="246"/>
      <c r="DN420" s="246"/>
      <c r="DO420" s="246"/>
      <c r="DP420" s="246"/>
      <c r="DQ420" s="246"/>
      <c r="DR420" s="246"/>
      <c r="DS420" s="246"/>
      <c r="DT420" s="246"/>
      <c r="DU420" s="246"/>
      <c r="DV420" s="246"/>
      <c r="DW420" s="246"/>
      <c r="DX420" s="246"/>
      <c r="DY420" s="246"/>
      <c r="DZ420" s="246"/>
      <c r="EA420" s="246"/>
      <c r="EB420" s="246"/>
      <c r="EC420" s="246"/>
      <c r="ED420" s="246"/>
      <c r="EE420" s="246"/>
      <c r="EF420" s="246"/>
      <c r="EG420" s="246"/>
      <c r="EH420" s="246"/>
      <c r="EI420" s="246"/>
      <c r="EJ420" s="246"/>
      <c r="EK420" s="246"/>
      <c r="EL420" s="246"/>
      <c r="EM420" s="246"/>
      <c r="EN420" s="246"/>
      <c r="EO420" s="246"/>
      <c r="EP420" s="246"/>
      <c r="EQ420" s="246"/>
      <c r="ER420" s="246"/>
      <c r="ES420" s="246"/>
      <c r="ET420" s="246"/>
      <c r="EU420" s="246"/>
      <c r="EV420" s="246"/>
      <c r="EW420" s="246"/>
      <c r="EX420" s="246"/>
      <c r="EY420" s="246"/>
      <c r="EZ420" s="246"/>
      <c r="FA420" s="246"/>
      <c r="FB420" s="246"/>
      <c r="FC420" s="246"/>
      <c r="FD420" s="246"/>
      <c r="FE420" s="246"/>
      <c r="FF420" s="246"/>
      <c r="FG420" s="246"/>
      <c r="FH420" s="246"/>
      <c r="FI420" s="246"/>
      <c r="FJ420" s="246"/>
      <c r="FK420" s="246"/>
      <c r="FL420" s="246"/>
      <c r="FM420" s="246"/>
      <c r="FN420" s="246"/>
      <c r="FO420" s="246"/>
      <c r="FP420" s="246"/>
      <c r="FQ420" s="246"/>
      <c r="FR420" s="246"/>
      <c r="FS420" s="246"/>
      <c r="FT420" s="246"/>
      <c r="FU420" s="246"/>
      <c r="FV420" s="246"/>
      <c r="FW420" s="246"/>
      <c r="FX420" s="246"/>
      <c r="FY420" s="246"/>
      <c r="FZ420" s="246"/>
      <c r="GA420" s="246"/>
      <c r="GB420" s="246"/>
      <c r="GC420" s="246"/>
      <c r="GD420" s="246"/>
      <c r="GE420" s="246"/>
      <c r="GF420" s="246"/>
      <c r="GG420" s="246"/>
      <c r="GH420" s="246"/>
      <c r="GI420" s="246"/>
      <c r="GJ420" s="246"/>
      <c r="GK420" s="246"/>
      <c r="GL420" s="246"/>
      <c r="GM420" s="246"/>
      <c r="GN420" s="246"/>
      <c r="GO420" s="246"/>
      <c r="GP420" s="246"/>
      <c r="GQ420" s="246"/>
      <c r="GR420" s="246"/>
      <c r="GS420" s="246"/>
      <c r="GT420" s="246"/>
      <c r="GU420" s="246"/>
      <c r="GV420" s="246"/>
      <c r="GW420" s="246"/>
      <c r="GX420" s="246"/>
      <c r="GY420" s="246"/>
      <c r="GZ420" s="246"/>
      <c r="HA420" s="246"/>
      <c r="HB420" s="246"/>
      <c r="HC420" s="246"/>
      <c r="HD420" s="246"/>
      <c r="HE420" s="246"/>
      <c r="HF420" s="246"/>
      <c r="HG420" s="246"/>
      <c r="HH420" s="246"/>
      <c r="HI420" s="246"/>
      <c r="HJ420" s="246"/>
      <c r="HK420" s="246"/>
      <c r="HL420" s="246"/>
      <c r="HM420" s="246"/>
      <c r="HN420" s="246"/>
      <c r="HO420" s="246"/>
      <c r="HP420" s="246"/>
      <c r="HQ420" s="246"/>
      <c r="HR420" s="246"/>
      <c r="HS420" s="246"/>
      <c r="HT420" s="246"/>
      <c r="HU420" s="246"/>
      <c r="HV420" s="246"/>
      <c r="HW420" s="246"/>
      <c r="HX420" s="246"/>
      <c r="HY420" s="246"/>
      <c r="HZ420" s="246"/>
      <c r="IA420" s="246"/>
      <c r="IB420" s="246"/>
      <c r="IC420" s="246"/>
      <c r="ID420" s="246"/>
      <c r="IE420" s="246"/>
      <c r="IF420" s="246"/>
      <c r="IG420" s="246"/>
      <c r="IH420" s="246"/>
      <c r="II420" s="246"/>
      <c r="IJ420" s="246"/>
      <c r="IK420" s="246"/>
      <c r="IL420" s="246"/>
      <c r="IM420" s="246"/>
      <c r="IN420" s="246"/>
      <c r="IO420" s="246"/>
      <c r="IP420" s="246"/>
      <c r="IQ420" s="246"/>
      <c r="IR420" s="246"/>
      <c r="IS420" s="246"/>
      <c r="IT420" s="246"/>
      <c r="IU420" s="246"/>
      <c r="IV420" s="246"/>
      <c r="IW420" s="246"/>
    </row>
    <row r="421" customFormat="false" ht="12.75" hidden="false" customHeight="false" outlineLevel="0" collapsed="false">
      <c r="A421" s="225"/>
      <c r="B421" s="255"/>
      <c r="C421" s="257"/>
      <c r="D421" s="257"/>
      <c r="E421" s="257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  <c r="AJ421" s="246"/>
      <c r="AK421" s="246"/>
      <c r="AL421" s="246"/>
      <c r="AM421" s="246"/>
      <c r="AN421" s="246"/>
      <c r="AO421" s="246"/>
      <c r="AP421" s="246"/>
      <c r="AQ421" s="246"/>
      <c r="AR421" s="246"/>
      <c r="AS421" s="246"/>
      <c r="AT421" s="246"/>
      <c r="AU421" s="246"/>
      <c r="AV421" s="246"/>
      <c r="AW421" s="246"/>
      <c r="AX421" s="246"/>
      <c r="AY421" s="246"/>
      <c r="AZ421" s="246"/>
      <c r="BA421" s="246"/>
      <c r="BB421" s="246"/>
      <c r="BC421" s="246"/>
      <c r="BD421" s="246"/>
      <c r="BE421" s="246"/>
      <c r="BF421" s="246"/>
      <c r="BG421" s="246"/>
      <c r="BH421" s="246"/>
      <c r="BI421" s="246"/>
      <c r="BJ421" s="246"/>
      <c r="BK421" s="246"/>
      <c r="BL421" s="246"/>
      <c r="BM421" s="246"/>
      <c r="BN421" s="246"/>
      <c r="BO421" s="246"/>
      <c r="BP421" s="246"/>
      <c r="BQ421" s="246"/>
      <c r="BR421" s="246"/>
      <c r="BS421" s="246"/>
      <c r="BT421" s="246"/>
      <c r="BU421" s="246"/>
      <c r="BV421" s="246"/>
      <c r="BW421" s="246"/>
      <c r="BX421" s="246"/>
      <c r="BY421" s="246"/>
      <c r="BZ421" s="246"/>
      <c r="CA421" s="246"/>
      <c r="CB421" s="246"/>
      <c r="CC421" s="246"/>
      <c r="CD421" s="246"/>
      <c r="CE421" s="246"/>
      <c r="CF421" s="246"/>
      <c r="CG421" s="246"/>
      <c r="CH421" s="246"/>
      <c r="CI421" s="246"/>
      <c r="CJ421" s="246"/>
      <c r="CK421" s="246"/>
      <c r="CL421" s="246"/>
      <c r="CM421" s="246"/>
      <c r="CN421" s="246"/>
      <c r="CO421" s="246"/>
      <c r="CP421" s="246"/>
      <c r="CQ421" s="246"/>
      <c r="CR421" s="246"/>
      <c r="CS421" s="246"/>
      <c r="CT421" s="246"/>
      <c r="CU421" s="246"/>
      <c r="CV421" s="246"/>
      <c r="CW421" s="246"/>
      <c r="CX421" s="246"/>
      <c r="CY421" s="246"/>
      <c r="CZ421" s="246"/>
      <c r="DA421" s="246"/>
      <c r="DB421" s="246"/>
      <c r="DC421" s="246"/>
      <c r="DD421" s="246"/>
      <c r="DE421" s="246"/>
      <c r="DF421" s="246"/>
      <c r="DG421" s="246"/>
      <c r="DH421" s="246"/>
      <c r="DI421" s="246"/>
      <c r="DJ421" s="246"/>
      <c r="DK421" s="246"/>
      <c r="DL421" s="246"/>
      <c r="DM421" s="246"/>
      <c r="DN421" s="246"/>
      <c r="DO421" s="246"/>
      <c r="DP421" s="246"/>
      <c r="DQ421" s="246"/>
      <c r="DR421" s="246"/>
      <c r="DS421" s="246"/>
      <c r="DT421" s="246"/>
      <c r="DU421" s="246"/>
      <c r="DV421" s="246"/>
      <c r="DW421" s="246"/>
      <c r="DX421" s="246"/>
      <c r="DY421" s="246"/>
      <c r="DZ421" s="246"/>
      <c r="EA421" s="246"/>
      <c r="EB421" s="246"/>
      <c r="EC421" s="246"/>
      <c r="ED421" s="246"/>
      <c r="EE421" s="246"/>
      <c r="EF421" s="246"/>
      <c r="EG421" s="246"/>
      <c r="EH421" s="246"/>
      <c r="EI421" s="246"/>
      <c r="EJ421" s="246"/>
      <c r="EK421" s="246"/>
      <c r="EL421" s="246"/>
      <c r="EM421" s="246"/>
      <c r="EN421" s="246"/>
      <c r="EO421" s="246"/>
      <c r="EP421" s="246"/>
      <c r="EQ421" s="246"/>
      <c r="ER421" s="246"/>
      <c r="ES421" s="246"/>
      <c r="ET421" s="246"/>
      <c r="EU421" s="246"/>
      <c r="EV421" s="246"/>
      <c r="EW421" s="246"/>
      <c r="EX421" s="246"/>
      <c r="EY421" s="246"/>
      <c r="EZ421" s="246"/>
      <c r="FA421" s="246"/>
      <c r="FB421" s="246"/>
      <c r="FC421" s="246"/>
      <c r="FD421" s="246"/>
      <c r="FE421" s="246"/>
      <c r="FF421" s="246"/>
      <c r="FG421" s="246"/>
      <c r="FH421" s="246"/>
      <c r="FI421" s="246"/>
      <c r="FJ421" s="246"/>
      <c r="FK421" s="246"/>
      <c r="FL421" s="246"/>
      <c r="FM421" s="246"/>
      <c r="FN421" s="246"/>
      <c r="FO421" s="246"/>
      <c r="FP421" s="246"/>
      <c r="FQ421" s="246"/>
      <c r="FR421" s="246"/>
      <c r="FS421" s="246"/>
      <c r="FT421" s="246"/>
      <c r="FU421" s="246"/>
      <c r="FV421" s="246"/>
      <c r="FW421" s="246"/>
      <c r="FX421" s="246"/>
      <c r="FY421" s="246"/>
      <c r="FZ421" s="246"/>
      <c r="GA421" s="246"/>
      <c r="GB421" s="246"/>
      <c r="GC421" s="246"/>
      <c r="GD421" s="246"/>
      <c r="GE421" s="246"/>
      <c r="GF421" s="246"/>
      <c r="GG421" s="246"/>
      <c r="GH421" s="246"/>
      <c r="GI421" s="246"/>
      <c r="GJ421" s="246"/>
      <c r="GK421" s="246"/>
      <c r="GL421" s="246"/>
      <c r="GM421" s="246"/>
      <c r="GN421" s="246"/>
      <c r="GO421" s="246"/>
      <c r="GP421" s="246"/>
      <c r="GQ421" s="246"/>
      <c r="GR421" s="246"/>
      <c r="GS421" s="246"/>
      <c r="GT421" s="246"/>
      <c r="GU421" s="246"/>
      <c r="GV421" s="246"/>
      <c r="GW421" s="246"/>
      <c r="GX421" s="246"/>
      <c r="GY421" s="246"/>
      <c r="GZ421" s="246"/>
      <c r="HA421" s="246"/>
      <c r="HB421" s="246"/>
      <c r="HC421" s="246"/>
      <c r="HD421" s="246"/>
      <c r="HE421" s="246"/>
      <c r="HF421" s="246"/>
      <c r="HG421" s="246"/>
      <c r="HH421" s="246"/>
      <c r="HI421" s="246"/>
      <c r="HJ421" s="246"/>
      <c r="HK421" s="246"/>
      <c r="HL421" s="246"/>
      <c r="HM421" s="246"/>
      <c r="HN421" s="246"/>
      <c r="HO421" s="246"/>
      <c r="HP421" s="246"/>
      <c r="HQ421" s="246"/>
      <c r="HR421" s="246"/>
      <c r="HS421" s="246"/>
      <c r="HT421" s="246"/>
      <c r="HU421" s="246"/>
      <c r="HV421" s="246"/>
      <c r="HW421" s="246"/>
      <c r="HX421" s="246"/>
      <c r="HY421" s="246"/>
      <c r="HZ421" s="246"/>
      <c r="IA421" s="246"/>
      <c r="IB421" s="246"/>
      <c r="IC421" s="246"/>
      <c r="ID421" s="246"/>
      <c r="IE421" s="246"/>
      <c r="IF421" s="246"/>
      <c r="IG421" s="246"/>
      <c r="IH421" s="246"/>
      <c r="II421" s="246"/>
      <c r="IJ421" s="246"/>
      <c r="IK421" s="246"/>
      <c r="IL421" s="246"/>
      <c r="IM421" s="246"/>
      <c r="IN421" s="246"/>
      <c r="IO421" s="246"/>
      <c r="IP421" s="246"/>
      <c r="IQ421" s="246"/>
      <c r="IR421" s="246"/>
      <c r="IS421" s="246"/>
      <c r="IT421" s="246"/>
      <c r="IU421" s="246"/>
      <c r="IV421" s="246"/>
      <c r="IW421" s="246"/>
    </row>
    <row r="422" customFormat="false" ht="12.75" hidden="false" customHeight="false" outlineLevel="0" collapsed="false">
      <c r="A422" s="223"/>
      <c r="B422" s="258"/>
      <c r="C422" s="251"/>
      <c r="D422" s="251"/>
      <c r="E422" s="251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  <c r="AJ422" s="246"/>
      <c r="AK422" s="246"/>
      <c r="AL422" s="246"/>
      <c r="AM422" s="246"/>
      <c r="AN422" s="246"/>
      <c r="AO422" s="246"/>
      <c r="AP422" s="246"/>
      <c r="AQ422" s="246"/>
      <c r="AR422" s="246"/>
      <c r="AS422" s="246"/>
      <c r="AT422" s="246"/>
      <c r="AU422" s="246"/>
      <c r="AV422" s="246"/>
      <c r="AW422" s="246"/>
      <c r="AX422" s="246"/>
      <c r="AY422" s="246"/>
      <c r="AZ422" s="246"/>
      <c r="BA422" s="246"/>
      <c r="BB422" s="246"/>
      <c r="BC422" s="246"/>
      <c r="BD422" s="246"/>
      <c r="BE422" s="246"/>
      <c r="BF422" s="246"/>
      <c r="BG422" s="246"/>
      <c r="BH422" s="246"/>
      <c r="BI422" s="246"/>
      <c r="BJ422" s="246"/>
      <c r="BK422" s="246"/>
      <c r="BL422" s="246"/>
      <c r="BM422" s="246"/>
      <c r="BN422" s="246"/>
      <c r="BO422" s="246"/>
      <c r="BP422" s="246"/>
      <c r="BQ422" s="246"/>
      <c r="BR422" s="246"/>
      <c r="BS422" s="246"/>
      <c r="BT422" s="246"/>
      <c r="BU422" s="246"/>
      <c r="BV422" s="246"/>
      <c r="BW422" s="246"/>
      <c r="BX422" s="246"/>
      <c r="BY422" s="246"/>
      <c r="BZ422" s="246"/>
      <c r="CA422" s="246"/>
      <c r="CB422" s="246"/>
      <c r="CC422" s="246"/>
      <c r="CD422" s="246"/>
      <c r="CE422" s="246"/>
      <c r="CF422" s="246"/>
      <c r="CG422" s="246"/>
      <c r="CH422" s="246"/>
      <c r="CI422" s="246"/>
      <c r="CJ422" s="246"/>
      <c r="CK422" s="246"/>
      <c r="CL422" s="246"/>
      <c r="CM422" s="246"/>
      <c r="CN422" s="246"/>
      <c r="CO422" s="246"/>
      <c r="CP422" s="246"/>
      <c r="CQ422" s="246"/>
      <c r="CR422" s="246"/>
      <c r="CS422" s="246"/>
      <c r="CT422" s="246"/>
      <c r="CU422" s="246"/>
      <c r="CV422" s="246"/>
      <c r="CW422" s="246"/>
      <c r="CX422" s="246"/>
      <c r="CY422" s="246"/>
      <c r="CZ422" s="246"/>
      <c r="DA422" s="246"/>
      <c r="DB422" s="246"/>
      <c r="DC422" s="246"/>
      <c r="DD422" s="246"/>
      <c r="DE422" s="246"/>
      <c r="DF422" s="246"/>
      <c r="DG422" s="246"/>
      <c r="DH422" s="246"/>
      <c r="DI422" s="246"/>
      <c r="DJ422" s="246"/>
      <c r="DK422" s="246"/>
      <c r="DL422" s="246"/>
      <c r="DM422" s="246"/>
      <c r="DN422" s="246"/>
      <c r="DO422" s="246"/>
      <c r="DP422" s="246"/>
      <c r="DQ422" s="246"/>
      <c r="DR422" s="246"/>
      <c r="DS422" s="246"/>
      <c r="DT422" s="246"/>
      <c r="DU422" s="246"/>
      <c r="DV422" s="246"/>
      <c r="DW422" s="246"/>
      <c r="DX422" s="246"/>
      <c r="DY422" s="246"/>
      <c r="DZ422" s="246"/>
      <c r="EA422" s="246"/>
      <c r="EB422" s="246"/>
      <c r="EC422" s="246"/>
      <c r="ED422" s="246"/>
      <c r="EE422" s="246"/>
      <c r="EF422" s="246"/>
      <c r="EG422" s="246"/>
      <c r="EH422" s="246"/>
      <c r="EI422" s="246"/>
      <c r="EJ422" s="246"/>
      <c r="EK422" s="246"/>
      <c r="EL422" s="246"/>
      <c r="EM422" s="246"/>
      <c r="EN422" s="246"/>
      <c r="EO422" s="246"/>
      <c r="EP422" s="246"/>
      <c r="EQ422" s="246"/>
      <c r="ER422" s="246"/>
      <c r="ES422" s="246"/>
      <c r="ET422" s="246"/>
      <c r="EU422" s="246"/>
      <c r="EV422" s="246"/>
      <c r="EW422" s="246"/>
      <c r="EX422" s="246"/>
      <c r="EY422" s="246"/>
      <c r="EZ422" s="246"/>
      <c r="FA422" s="246"/>
      <c r="FB422" s="246"/>
      <c r="FC422" s="246"/>
      <c r="FD422" s="246"/>
      <c r="FE422" s="246"/>
      <c r="FF422" s="246"/>
      <c r="FG422" s="246"/>
      <c r="FH422" s="246"/>
      <c r="FI422" s="246"/>
      <c r="FJ422" s="246"/>
      <c r="FK422" s="246"/>
      <c r="FL422" s="246"/>
      <c r="FM422" s="246"/>
      <c r="FN422" s="246"/>
      <c r="FO422" s="246"/>
      <c r="FP422" s="246"/>
      <c r="FQ422" s="246"/>
      <c r="FR422" s="246"/>
      <c r="FS422" s="246"/>
      <c r="FT422" s="246"/>
      <c r="FU422" s="246"/>
      <c r="FV422" s="246"/>
      <c r="FW422" s="246"/>
      <c r="FX422" s="246"/>
      <c r="FY422" s="246"/>
      <c r="FZ422" s="246"/>
      <c r="GA422" s="246"/>
      <c r="GB422" s="246"/>
      <c r="GC422" s="246"/>
      <c r="GD422" s="246"/>
      <c r="GE422" s="246"/>
      <c r="GF422" s="246"/>
      <c r="GG422" s="246"/>
      <c r="GH422" s="246"/>
      <c r="GI422" s="246"/>
      <c r="GJ422" s="246"/>
      <c r="GK422" s="246"/>
      <c r="GL422" s="246"/>
      <c r="GM422" s="246"/>
      <c r="GN422" s="246"/>
      <c r="GO422" s="246"/>
      <c r="GP422" s="246"/>
      <c r="GQ422" s="246"/>
      <c r="GR422" s="246"/>
      <c r="GS422" s="246"/>
      <c r="GT422" s="246"/>
      <c r="GU422" s="246"/>
      <c r="GV422" s="246"/>
      <c r="GW422" s="246"/>
      <c r="GX422" s="246"/>
      <c r="GY422" s="246"/>
      <c r="GZ422" s="246"/>
      <c r="HA422" s="246"/>
      <c r="HB422" s="246"/>
      <c r="HC422" s="246"/>
      <c r="HD422" s="246"/>
      <c r="HE422" s="246"/>
      <c r="HF422" s="246"/>
      <c r="HG422" s="246"/>
      <c r="HH422" s="246"/>
      <c r="HI422" s="246"/>
      <c r="HJ422" s="246"/>
      <c r="HK422" s="246"/>
      <c r="HL422" s="246"/>
      <c r="HM422" s="246"/>
      <c r="HN422" s="246"/>
      <c r="HO422" s="246"/>
      <c r="HP422" s="246"/>
      <c r="HQ422" s="246"/>
      <c r="HR422" s="246"/>
      <c r="HS422" s="246"/>
      <c r="HT422" s="246"/>
      <c r="HU422" s="246"/>
      <c r="HV422" s="246"/>
      <c r="HW422" s="246"/>
      <c r="HX422" s="246"/>
      <c r="HY422" s="246"/>
      <c r="HZ422" s="246"/>
      <c r="IA422" s="246"/>
      <c r="IB422" s="246"/>
      <c r="IC422" s="246"/>
      <c r="ID422" s="246"/>
      <c r="IE422" s="246"/>
      <c r="IF422" s="246"/>
      <c r="IG422" s="246"/>
      <c r="IH422" s="246"/>
      <c r="II422" s="246"/>
      <c r="IJ422" s="246"/>
      <c r="IK422" s="246"/>
      <c r="IL422" s="246"/>
      <c r="IM422" s="246"/>
      <c r="IN422" s="246"/>
      <c r="IO422" s="246"/>
      <c r="IP422" s="246"/>
      <c r="IQ422" s="246"/>
      <c r="IR422" s="246"/>
      <c r="IS422" s="246"/>
      <c r="IT422" s="246"/>
      <c r="IU422" s="246"/>
      <c r="IV422" s="246"/>
      <c r="IW422" s="246"/>
    </row>
    <row r="423" customFormat="false" ht="13.9" hidden="false" customHeight="true" outlineLevel="0" collapsed="false">
      <c r="A423" s="224"/>
      <c r="B423" s="258"/>
      <c r="C423" s="251"/>
      <c r="D423" s="251"/>
      <c r="E423" s="251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  <c r="AJ423" s="246"/>
      <c r="AK423" s="246"/>
      <c r="AL423" s="246"/>
      <c r="AM423" s="246"/>
      <c r="AN423" s="246"/>
      <c r="AO423" s="246"/>
      <c r="AP423" s="246"/>
      <c r="AQ423" s="246"/>
      <c r="AR423" s="246"/>
      <c r="AS423" s="246"/>
      <c r="AT423" s="246"/>
      <c r="AU423" s="246"/>
      <c r="AV423" s="246"/>
      <c r="AW423" s="246"/>
      <c r="AX423" s="246"/>
      <c r="AY423" s="246"/>
      <c r="AZ423" s="246"/>
      <c r="BA423" s="246"/>
      <c r="BB423" s="246"/>
      <c r="BC423" s="246"/>
      <c r="BD423" s="246"/>
      <c r="BE423" s="246"/>
      <c r="BF423" s="246"/>
      <c r="BG423" s="246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6"/>
      <c r="CA423" s="246"/>
      <c r="CB423" s="246"/>
      <c r="CC423" s="246"/>
      <c r="CD423" s="246"/>
      <c r="CE423" s="246"/>
      <c r="CF423" s="246"/>
      <c r="CG423" s="246"/>
      <c r="CH423" s="246"/>
      <c r="CI423" s="246"/>
      <c r="CJ423" s="246"/>
      <c r="CK423" s="246"/>
      <c r="CL423" s="246"/>
      <c r="CM423" s="246"/>
      <c r="CN423" s="246"/>
      <c r="CO423" s="246"/>
      <c r="CP423" s="246"/>
      <c r="CQ423" s="246"/>
      <c r="CR423" s="246"/>
      <c r="CS423" s="246"/>
      <c r="CT423" s="246"/>
      <c r="CU423" s="246"/>
      <c r="CV423" s="246"/>
      <c r="CW423" s="246"/>
      <c r="CX423" s="246"/>
      <c r="CY423" s="246"/>
      <c r="CZ423" s="246"/>
      <c r="DA423" s="246"/>
      <c r="DB423" s="246"/>
      <c r="DC423" s="246"/>
      <c r="DD423" s="246"/>
      <c r="DE423" s="246"/>
      <c r="DF423" s="246"/>
      <c r="DG423" s="246"/>
      <c r="DH423" s="246"/>
      <c r="DI423" s="246"/>
      <c r="DJ423" s="246"/>
      <c r="DK423" s="246"/>
      <c r="DL423" s="246"/>
      <c r="DM423" s="246"/>
      <c r="DN423" s="246"/>
      <c r="DO423" s="246"/>
      <c r="DP423" s="246"/>
      <c r="DQ423" s="246"/>
      <c r="DR423" s="246"/>
      <c r="DS423" s="246"/>
      <c r="DT423" s="246"/>
      <c r="DU423" s="246"/>
      <c r="DV423" s="246"/>
      <c r="DW423" s="246"/>
      <c r="DX423" s="246"/>
      <c r="DY423" s="246"/>
      <c r="DZ423" s="246"/>
      <c r="EA423" s="246"/>
      <c r="EB423" s="246"/>
      <c r="EC423" s="246"/>
      <c r="ED423" s="246"/>
      <c r="EE423" s="246"/>
      <c r="EF423" s="246"/>
      <c r="EG423" s="246"/>
      <c r="EH423" s="246"/>
      <c r="EI423" s="246"/>
      <c r="EJ423" s="246"/>
      <c r="EK423" s="246"/>
      <c r="EL423" s="246"/>
      <c r="EM423" s="246"/>
      <c r="EN423" s="246"/>
      <c r="EO423" s="246"/>
      <c r="EP423" s="246"/>
      <c r="EQ423" s="246"/>
      <c r="ER423" s="246"/>
      <c r="ES423" s="246"/>
      <c r="ET423" s="246"/>
      <c r="EU423" s="246"/>
      <c r="EV423" s="246"/>
      <c r="EW423" s="246"/>
      <c r="EX423" s="246"/>
      <c r="EY423" s="246"/>
      <c r="EZ423" s="246"/>
      <c r="FA423" s="246"/>
      <c r="FB423" s="246"/>
      <c r="FC423" s="246"/>
      <c r="FD423" s="246"/>
      <c r="FE423" s="246"/>
      <c r="FF423" s="246"/>
      <c r="FG423" s="246"/>
      <c r="FH423" s="246"/>
      <c r="FI423" s="246"/>
      <c r="FJ423" s="246"/>
      <c r="FK423" s="246"/>
      <c r="FL423" s="246"/>
      <c r="FM423" s="246"/>
      <c r="FN423" s="246"/>
      <c r="FO423" s="246"/>
      <c r="FP423" s="246"/>
      <c r="FQ423" s="246"/>
      <c r="FR423" s="246"/>
      <c r="FS423" s="246"/>
      <c r="FT423" s="246"/>
      <c r="FU423" s="246"/>
      <c r="FV423" s="246"/>
      <c r="FW423" s="246"/>
      <c r="FX423" s="246"/>
      <c r="FY423" s="246"/>
      <c r="FZ423" s="246"/>
      <c r="GA423" s="246"/>
      <c r="GB423" s="246"/>
      <c r="GC423" s="246"/>
      <c r="GD423" s="246"/>
      <c r="GE423" s="246"/>
      <c r="GF423" s="246"/>
      <c r="GG423" s="246"/>
      <c r="GH423" s="246"/>
      <c r="GI423" s="246"/>
      <c r="GJ423" s="246"/>
      <c r="GK423" s="246"/>
      <c r="GL423" s="246"/>
      <c r="GM423" s="246"/>
      <c r="GN423" s="246"/>
      <c r="GO423" s="246"/>
      <c r="GP423" s="246"/>
      <c r="GQ423" s="246"/>
      <c r="GR423" s="246"/>
      <c r="GS423" s="246"/>
      <c r="GT423" s="246"/>
      <c r="GU423" s="246"/>
      <c r="GV423" s="246"/>
      <c r="GW423" s="246"/>
      <c r="GX423" s="246"/>
      <c r="GY423" s="246"/>
      <c r="GZ423" s="246"/>
      <c r="HA423" s="246"/>
      <c r="HB423" s="246"/>
      <c r="HC423" s="246"/>
      <c r="HD423" s="246"/>
      <c r="HE423" s="246"/>
      <c r="HF423" s="246"/>
      <c r="HG423" s="246"/>
      <c r="HH423" s="246"/>
      <c r="HI423" s="246"/>
      <c r="HJ423" s="246"/>
      <c r="HK423" s="246"/>
      <c r="HL423" s="246"/>
      <c r="HM423" s="246"/>
      <c r="HN423" s="246"/>
      <c r="HO423" s="246"/>
      <c r="HP423" s="246"/>
      <c r="HQ423" s="246"/>
      <c r="HR423" s="246"/>
      <c r="HS423" s="246"/>
      <c r="HT423" s="246"/>
      <c r="HU423" s="246"/>
      <c r="HV423" s="246"/>
      <c r="HW423" s="246"/>
      <c r="HX423" s="246"/>
      <c r="HY423" s="246"/>
      <c r="HZ423" s="246"/>
      <c r="IA423" s="246"/>
      <c r="IB423" s="246"/>
      <c r="IC423" s="246"/>
      <c r="ID423" s="246"/>
      <c r="IE423" s="246"/>
      <c r="IF423" s="246"/>
      <c r="IG423" s="246"/>
      <c r="IH423" s="246"/>
      <c r="II423" s="246"/>
      <c r="IJ423" s="246"/>
      <c r="IK423" s="246"/>
      <c r="IL423" s="246"/>
      <c r="IM423" s="246"/>
      <c r="IN423" s="246"/>
      <c r="IO423" s="246"/>
      <c r="IP423" s="246"/>
      <c r="IQ423" s="246"/>
      <c r="IR423" s="246"/>
      <c r="IS423" s="246"/>
      <c r="IT423" s="246"/>
      <c r="IU423" s="246"/>
      <c r="IV423" s="246"/>
      <c r="IW423" s="246"/>
    </row>
    <row r="424" customFormat="false" ht="12.75" hidden="false" customHeight="false" outlineLevel="0" collapsed="false">
      <c r="A424" s="259"/>
      <c r="B424" s="260"/>
      <c r="C424" s="251"/>
      <c r="D424" s="251"/>
      <c r="E424" s="251"/>
      <c r="F424" s="261"/>
      <c r="G424" s="261"/>
      <c r="H424" s="261"/>
      <c r="I424" s="261"/>
      <c r="J424" s="261"/>
      <c r="K424" s="261"/>
      <c r="L424" s="261"/>
      <c r="M424" s="261"/>
      <c r="N424" s="261"/>
      <c r="O424" s="261"/>
      <c r="P424" s="261"/>
      <c r="Q424" s="261"/>
      <c r="R424" s="261"/>
      <c r="S424" s="261"/>
      <c r="T424" s="261"/>
      <c r="U424" s="261"/>
      <c r="V424" s="261"/>
      <c r="W424" s="261"/>
      <c r="X424" s="261"/>
      <c r="Y424" s="261"/>
      <c r="Z424" s="261"/>
      <c r="AA424" s="261"/>
      <c r="AB424" s="261"/>
      <c r="AC424" s="261"/>
      <c r="AD424" s="261"/>
      <c r="AE424" s="261"/>
      <c r="AF424" s="261"/>
      <c r="AG424" s="261"/>
      <c r="AH424" s="261"/>
      <c r="AI424" s="261"/>
      <c r="AJ424" s="261"/>
      <c r="AK424" s="261"/>
      <c r="AL424" s="261"/>
      <c r="AM424" s="261"/>
      <c r="AN424" s="261"/>
      <c r="AO424" s="261"/>
      <c r="AP424" s="261"/>
      <c r="AQ424" s="261"/>
      <c r="AR424" s="261"/>
      <c r="AS424" s="261"/>
      <c r="AT424" s="261"/>
      <c r="AU424" s="261"/>
      <c r="AV424" s="261"/>
      <c r="AW424" s="261"/>
      <c r="AX424" s="261"/>
      <c r="AY424" s="261"/>
      <c r="AZ424" s="261"/>
      <c r="BA424" s="261"/>
      <c r="BB424" s="261"/>
      <c r="BC424" s="261"/>
      <c r="BD424" s="261"/>
      <c r="BE424" s="261"/>
      <c r="BF424" s="261"/>
      <c r="BG424" s="261"/>
      <c r="BH424" s="261"/>
      <c r="BI424" s="261"/>
      <c r="BJ424" s="261"/>
      <c r="BK424" s="261"/>
      <c r="BL424" s="261"/>
      <c r="BM424" s="261"/>
      <c r="BN424" s="261"/>
      <c r="BO424" s="261"/>
      <c r="BP424" s="261"/>
      <c r="BQ424" s="261"/>
      <c r="BR424" s="261"/>
      <c r="BS424" s="261"/>
      <c r="BT424" s="261"/>
      <c r="BU424" s="261"/>
      <c r="BV424" s="261"/>
      <c r="BW424" s="261"/>
      <c r="BX424" s="261"/>
      <c r="BY424" s="261"/>
      <c r="BZ424" s="261"/>
      <c r="CA424" s="261"/>
      <c r="CB424" s="261"/>
      <c r="CC424" s="261"/>
      <c r="CD424" s="261"/>
      <c r="CE424" s="261"/>
      <c r="CF424" s="261"/>
      <c r="CG424" s="261"/>
      <c r="CH424" s="261"/>
      <c r="CI424" s="261"/>
      <c r="CJ424" s="261"/>
      <c r="CK424" s="261"/>
      <c r="CL424" s="261"/>
      <c r="CM424" s="261"/>
      <c r="CN424" s="261"/>
      <c r="CO424" s="261"/>
      <c r="CP424" s="261"/>
      <c r="CQ424" s="261"/>
      <c r="CR424" s="261"/>
      <c r="CS424" s="261"/>
      <c r="CT424" s="261"/>
      <c r="CU424" s="261"/>
      <c r="CV424" s="261"/>
      <c r="CW424" s="261"/>
      <c r="CX424" s="261"/>
      <c r="CY424" s="261"/>
      <c r="CZ424" s="261"/>
      <c r="DA424" s="261"/>
      <c r="DB424" s="261"/>
      <c r="DC424" s="261"/>
      <c r="DD424" s="261"/>
      <c r="DE424" s="261"/>
      <c r="DF424" s="261"/>
      <c r="DG424" s="261"/>
      <c r="DH424" s="261"/>
      <c r="DI424" s="261"/>
      <c r="DJ424" s="261"/>
      <c r="DK424" s="261"/>
      <c r="DL424" s="261"/>
      <c r="DM424" s="261"/>
      <c r="DN424" s="261"/>
      <c r="DO424" s="261"/>
      <c r="DP424" s="261"/>
      <c r="DQ424" s="261"/>
      <c r="DR424" s="261"/>
      <c r="DS424" s="261"/>
      <c r="DT424" s="261"/>
      <c r="DU424" s="261"/>
      <c r="DV424" s="261"/>
      <c r="DW424" s="261"/>
      <c r="DX424" s="261"/>
      <c r="DY424" s="261"/>
      <c r="DZ424" s="261"/>
      <c r="EA424" s="261"/>
      <c r="EB424" s="261"/>
      <c r="EC424" s="261"/>
      <c r="ED424" s="261"/>
      <c r="EE424" s="261"/>
      <c r="EF424" s="261"/>
      <c r="EG424" s="261"/>
      <c r="EH424" s="261"/>
      <c r="EI424" s="261"/>
      <c r="EJ424" s="261"/>
      <c r="EK424" s="261"/>
      <c r="EL424" s="261"/>
      <c r="EM424" s="261"/>
      <c r="EN424" s="261"/>
      <c r="EO424" s="261"/>
      <c r="EP424" s="261"/>
      <c r="EQ424" s="261"/>
      <c r="ER424" s="261"/>
      <c r="ES424" s="261"/>
      <c r="ET424" s="261"/>
      <c r="EU424" s="261"/>
      <c r="EV424" s="261"/>
      <c r="EW424" s="261"/>
      <c r="EX424" s="261"/>
      <c r="EY424" s="261"/>
      <c r="EZ424" s="261"/>
      <c r="FA424" s="261"/>
      <c r="FB424" s="261"/>
      <c r="FC424" s="261"/>
      <c r="FD424" s="261"/>
      <c r="FE424" s="261"/>
      <c r="FF424" s="261"/>
      <c r="FG424" s="261"/>
      <c r="FH424" s="261"/>
      <c r="FI424" s="261"/>
      <c r="FJ424" s="261"/>
      <c r="FK424" s="261"/>
      <c r="FL424" s="261"/>
      <c r="FM424" s="261"/>
      <c r="FN424" s="261"/>
      <c r="FO424" s="261"/>
      <c r="FP424" s="261"/>
      <c r="FQ424" s="261"/>
      <c r="FR424" s="261"/>
      <c r="FS424" s="261"/>
      <c r="FT424" s="261"/>
      <c r="FU424" s="261"/>
      <c r="FV424" s="261"/>
      <c r="FW424" s="261"/>
      <c r="FX424" s="261"/>
      <c r="FY424" s="261"/>
      <c r="FZ424" s="261"/>
      <c r="GA424" s="261"/>
      <c r="GB424" s="261"/>
      <c r="GC424" s="261"/>
      <c r="GD424" s="261"/>
      <c r="GE424" s="261"/>
      <c r="GF424" s="261"/>
      <c r="GG424" s="261"/>
      <c r="GH424" s="261"/>
      <c r="GI424" s="261"/>
      <c r="GJ424" s="261"/>
      <c r="GK424" s="261"/>
      <c r="GL424" s="261"/>
      <c r="GM424" s="261"/>
      <c r="GN424" s="261"/>
      <c r="GO424" s="261"/>
      <c r="GP424" s="261"/>
      <c r="GQ424" s="261"/>
      <c r="GR424" s="261"/>
      <c r="GS424" s="261"/>
      <c r="GT424" s="261"/>
      <c r="GU424" s="261"/>
      <c r="GV424" s="261"/>
      <c r="GW424" s="261"/>
      <c r="GX424" s="261"/>
      <c r="GY424" s="261"/>
      <c r="GZ424" s="261"/>
      <c r="HA424" s="261"/>
      <c r="HB424" s="261"/>
      <c r="HC424" s="261"/>
      <c r="HD424" s="261"/>
      <c r="HE424" s="261"/>
      <c r="HF424" s="261"/>
      <c r="HG424" s="261"/>
      <c r="HH424" s="261"/>
      <c r="HI424" s="261"/>
      <c r="HJ424" s="261"/>
      <c r="HK424" s="261"/>
      <c r="HL424" s="261"/>
      <c r="HM424" s="261"/>
      <c r="HN424" s="261"/>
      <c r="HO424" s="261"/>
      <c r="HP424" s="261"/>
      <c r="HQ424" s="261"/>
      <c r="HR424" s="261"/>
      <c r="HS424" s="261"/>
      <c r="HT424" s="261"/>
      <c r="HU424" s="261"/>
      <c r="HV424" s="261"/>
      <c r="HW424" s="261"/>
      <c r="HX424" s="261"/>
      <c r="HY424" s="261"/>
      <c r="HZ424" s="261"/>
      <c r="IA424" s="261"/>
      <c r="IB424" s="261"/>
      <c r="IC424" s="261"/>
      <c r="ID424" s="261"/>
      <c r="IE424" s="261"/>
      <c r="IF424" s="261"/>
      <c r="IG424" s="261"/>
      <c r="IH424" s="261"/>
      <c r="II424" s="261"/>
      <c r="IJ424" s="261"/>
      <c r="IK424" s="261"/>
      <c r="IL424" s="261"/>
      <c r="IM424" s="261"/>
      <c r="IN424" s="261"/>
      <c r="IO424" s="261"/>
      <c r="IP424" s="261"/>
      <c r="IQ424" s="261"/>
      <c r="IR424" s="261"/>
      <c r="IS424" s="261"/>
      <c r="IT424" s="261"/>
      <c r="IU424" s="261"/>
      <c r="IV424" s="261"/>
      <c r="IW424" s="261"/>
    </row>
    <row r="425" customFormat="false" ht="12.75" hidden="false" customHeight="false" outlineLevel="0" collapsed="false">
      <c r="A425" s="224"/>
      <c r="B425" s="252"/>
      <c r="C425" s="251"/>
      <c r="D425" s="251"/>
      <c r="E425" s="251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  <c r="AJ425" s="246"/>
      <c r="AK425" s="246"/>
      <c r="AL425" s="246"/>
      <c r="AM425" s="246"/>
      <c r="AN425" s="246"/>
      <c r="AO425" s="246"/>
      <c r="AP425" s="246"/>
      <c r="AQ425" s="246"/>
      <c r="AR425" s="246"/>
      <c r="AS425" s="246"/>
      <c r="AT425" s="246"/>
      <c r="AU425" s="246"/>
      <c r="AV425" s="246"/>
      <c r="AW425" s="246"/>
      <c r="AX425" s="246"/>
      <c r="AY425" s="246"/>
      <c r="AZ425" s="246"/>
      <c r="BA425" s="246"/>
      <c r="BB425" s="246"/>
      <c r="BC425" s="246"/>
      <c r="BD425" s="246"/>
      <c r="BE425" s="246"/>
      <c r="BF425" s="246"/>
      <c r="BG425" s="246"/>
      <c r="BH425" s="246"/>
      <c r="BI425" s="246"/>
      <c r="BJ425" s="246"/>
      <c r="BK425" s="246"/>
      <c r="BL425" s="246"/>
      <c r="BM425" s="246"/>
      <c r="BN425" s="246"/>
      <c r="BO425" s="246"/>
      <c r="BP425" s="246"/>
      <c r="BQ425" s="246"/>
      <c r="BR425" s="246"/>
      <c r="BS425" s="246"/>
      <c r="BT425" s="246"/>
      <c r="BU425" s="246"/>
      <c r="BV425" s="246"/>
      <c r="BW425" s="246"/>
      <c r="BX425" s="246"/>
      <c r="BY425" s="246"/>
      <c r="BZ425" s="246"/>
      <c r="CA425" s="246"/>
      <c r="CB425" s="246"/>
      <c r="CC425" s="246"/>
      <c r="CD425" s="246"/>
      <c r="CE425" s="246"/>
      <c r="CF425" s="246"/>
      <c r="CG425" s="246"/>
      <c r="CH425" s="246"/>
      <c r="CI425" s="246"/>
      <c r="CJ425" s="246"/>
      <c r="CK425" s="246"/>
      <c r="CL425" s="246"/>
      <c r="CM425" s="246"/>
      <c r="CN425" s="246"/>
      <c r="CO425" s="246"/>
      <c r="CP425" s="246"/>
      <c r="CQ425" s="246"/>
      <c r="CR425" s="246"/>
      <c r="CS425" s="246"/>
      <c r="CT425" s="246"/>
      <c r="CU425" s="246"/>
      <c r="CV425" s="246"/>
      <c r="CW425" s="246"/>
      <c r="CX425" s="246"/>
      <c r="CY425" s="246"/>
      <c r="CZ425" s="246"/>
      <c r="DA425" s="246"/>
      <c r="DB425" s="246"/>
      <c r="DC425" s="246"/>
      <c r="DD425" s="246"/>
      <c r="DE425" s="246"/>
      <c r="DF425" s="246"/>
      <c r="DG425" s="246"/>
      <c r="DH425" s="246"/>
      <c r="DI425" s="246"/>
      <c r="DJ425" s="246"/>
      <c r="DK425" s="246"/>
      <c r="DL425" s="246"/>
      <c r="DM425" s="246"/>
      <c r="DN425" s="246"/>
      <c r="DO425" s="246"/>
      <c r="DP425" s="246"/>
      <c r="DQ425" s="246"/>
      <c r="DR425" s="246"/>
      <c r="DS425" s="246"/>
      <c r="DT425" s="246"/>
      <c r="DU425" s="246"/>
      <c r="DV425" s="246"/>
      <c r="DW425" s="246"/>
      <c r="DX425" s="246"/>
      <c r="DY425" s="246"/>
      <c r="DZ425" s="246"/>
      <c r="EA425" s="246"/>
      <c r="EB425" s="246"/>
      <c r="EC425" s="246"/>
      <c r="ED425" s="246"/>
      <c r="EE425" s="246"/>
      <c r="EF425" s="246"/>
      <c r="EG425" s="246"/>
      <c r="EH425" s="246"/>
      <c r="EI425" s="246"/>
      <c r="EJ425" s="246"/>
      <c r="EK425" s="246"/>
      <c r="EL425" s="246"/>
      <c r="EM425" s="246"/>
      <c r="EN425" s="246"/>
      <c r="EO425" s="246"/>
      <c r="EP425" s="246"/>
      <c r="EQ425" s="246"/>
      <c r="ER425" s="246"/>
      <c r="ES425" s="246"/>
      <c r="ET425" s="246"/>
      <c r="EU425" s="246"/>
      <c r="EV425" s="246"/>
      <c r="EW425" s="246"/>
      <c r="EX425" s="246"/>
      <c r="EY425" s="246"/>
      <c r="EZ425" s="246"/>
      <c r="FA425" s="246"/>
      <c r="FB425" s="246"/>
      <c r="FC425" s="246"/>
      <c r="FD425" s="246"/>
      <c r="FE425" s="246"/>
      <c r="FF425" s="246"/>
      <c r="FG425" s="246"/>
      <c r="FH425" s="246"/>
      <c r="FI425" s="246"/>
      <c r="FJ425" s="246"/>
      <c r="FK425" s="246"/>
      <c r="FL425" s="246"/>
      <c r="FM425" s="246"/>
      <c r="FN425" s="246"/>
      <c r="FO425" s="246"/>
      <c r="FP425" s="246"/>
      <c r="FQ425" s="246"/>
      <c r="FR425" s="246"/>
      <c r="FS425" s="246"/>
      <c r="FT425" s="246"/>
      <c r="FU425" s="246"/>
      <c r="FV425" s="246"/>
      <c r="FW425" s="246"/>
      <c r="FX425" s="246"/>
      <c r="FY425" s="246"/>
      <c r="FZ425" s="246"/>
      <c r="GA425" s="246"/>
      <c r="GB425" s="246"/>
      <c r="GC425" s="246"/>
      <c r="GD425" s="246"/>
      <c r="GE425" s="246"/>
      <c r="GF425" s="246"/>
      <c r="GG425" s="246"/>
      <c r="GH425" s="246"/>
      <c r="GI425" s="246"/>
      <c r="GJ425" s="246"/>
      <c r="GK425" s="246"/>
      <c r="GL425" s="246"/>
      <c r="GM425" s="246"/>
      <c r="GN425" s="246"/>
      <c r="GO425" s="246"/>
      <c r="GP425" s="246"/>
      <c r="GQ425" s="246"/>
      <c r="GR425" s="246"/>
      <c r="GS425" s="246"/>
      <c r="GT425" s="246"/>
      <c r="GU425" s="246"/>
      <c r="GV425" s="246"/>
      <c r="GW425" s="246"/>
      <c r="GX425" s="246"/>
      <c r="GY425" s="246"/>
      <c r="GZ425" s="246"/>
      <c r="HA425" s="246"/>
      <c r="HB425" s="246"/>
      <c r="HC425" s="246"/>
      <c r="HD425" s="246"/>
      <c r="HE425" s="246"/>
      <c r="HF425" s="246"/>
      <c r="HG425" s="246"/>
      <c r="HH425" s="246"/>
      <c r="HI425" s="246"/>
      <c r="HJ425" s="246"/>
      <c r="HK425" s="246"/>
      <c r="HL425" s="246"/>
      <c r="HM425" s="246"/>
      <c r="HN425" s="246"/>
      <c r="HO425" s="246"/>
      <c r="HP425" s="246"/>
      <c r="HQ425" s="246"/>
      <c r="HR425" s="246"/>
      <c r="HS425" s="246"/>
      <c r="HT425" s="246"/>
      <c r="HU425" s="246"/>
      <c r="HV425" s="246"/>
      <c r="HW425" s="246"/>
      <c r="HX425" s="246"/>
      <c r="HY425" s="246"/>
      <c r="HZ425" s="246"/>
      <c r="IA425" s="246"/>
      <c r="IB425" s="246"/>
      <c r="IC425" s="246"/>
      <c r="ID425" s="246"/>
      <c r="IE425" s="246"/>
      <c r="IF425" s="246"/>
      <c r="IG425" s="246"/>
      <c r="IH425" s="246"/>
      <c r="II425" s="246"/>
      <c r="IJ425" s="246"/>
      <c r="IK425" s="246"/>
      <c r="IL425" s="246"/>
      <c r="IM425" s="246"/>
      <c r="IN425" s="246"/>
      <c r="IO425" s="246"/>
      <c r="IP425" s="246"/>
      <c r="IQ425" s="246"/>
      <c r="IR425" s="246"/>
      <c r="IS425" s="246"/>
      <c r="IT425" s="246"/>
      <c r="IU425" s="246"/>
      <c r="IV425" s="246"/>
      <c r="IW425" s="246"/>
    </row>
    <row r="426" customFormat="false" ht="12.75" hidden="false" customHeight="false" outlineLevel="0" collapsed="false">
      <c r="A426" s="223"/>
      <c r="B426" s="252"/>
      <c r="C426" s="251"/>
      <c r="D426" s="251"/>
      <c r="E426" s="251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  <c r="AJ426" s="246"/>
      <c r="AK426" s="246"/>
      <c r="AL426" s="246"/>
      <c r="AM426" s="246"/>
      <c r="AN426" s="246"/>
      <c r="AO426" s="246"/>
      <c r="AP426" s="246"/>
      <c r="AQ426" s="246"/>
      <c r="AR426" s="246"/>
      <c r="AS426" s="246"/>
      <c r="AT426" s="246"/>
      <c r="AU426" s="246"/>
      <c r="AV426" s="246"/>
      <c r="AW426" s="246"/>
      <c r="AX426" s="246"/>
      <c r="AY426" s="246"/>
      <c r="AZ426" s="246"/>
      <c r="BA426" s="246"/>
      <c r="BB426" s="246"/>
      <c r="BC426" s="246"/>
      <c r="BD426" s="246"/>
      <c r="BE426" s="246"/>
      <c r="BF426" s="246"/>
      <c r="BG426" s="246"/>
      <c r="BH426" s="246"/>
      <c r="BI426" s="246"/>
      <c r="BJ426" s="246"/>
      <c r="BK426" s="246"/>
      <c r="BL426" s="246"/>
      <c r="BM426" s="246"/>
      <c r="BN426" s="246"/>
      <c r="BO426" s="246"/>
      <c r="BP426" s="246"/>
      <c r="BQ426" s="246"/>
      <c r="BR426" s="246"/>
      <c r="BS426" s="246"/>
      <c r="BT426" s="246"/>
      <c r="BU426" s="246"/>
      <c r="BV426" s="246"/>
      <c r="BW426" s="246"/>
      <c r="BX426" s="246"/>
      <c r="BY426" s="246"/>
      <c r="BZ426" s="246"/>
      <c r="CA426" s="246"/>
      <c r="CB426" s="246"/>
      <c r="CC426" s="246"/>
      <c r="CD426" s="246"/>
      <c r="CE426" s="246"/>
      <c r="CF426" s="246"/>
      <c r="CG426" s="246"/>
      <c r="CH426" s="246"/>
      <c r="CI426" s="246"/>
      <c r="CJ426" s="246"/>
      <c r="CK426" s="246"/>
      <c r="CL426" s="246"/>
      <c r="CM426" s="246"/>
      <c r="CN426" s="246"/>
      <c r="CO426" s="246"/>
      <c r="CP426" s="246"/>
      <c r="CQ426" s="246"/>
      <c r="CR426" s="246"/>
      <c r="CS426" s="246"/>
      <c r="CT426" s="246"/>
      <c r="CU426" s="246"/>
      <c r="CV426" s="246"/>
      <c r="CW426" s="246"/>
      <c r="CX426" s="246"/>
      <c r="CY426" s="246"/>
      <c r="CZ426" s="246"/>
      <c r="DA426" s="246"/>
      <c r="DB426" s="246"/>
      <c r="DC426" s="246"/>
      <c r="DD426" s="246"/>
      <c r="DE426" s="246"/>
      <c r="DF426" s="246"/>
      <c r="DG426" s="246"/>
      <c r="DH426" s="246"/>
      <c r="DI426" s="246"/>
      <c r="DJ426" s="246"/>
      <c r="DK426" s="246"/>
      <c r="DL426" s="246"/>
      <c r="DM426" s="246"/>
      <c r="DN426" s="246"/>
      <c r="DO426" s="246"/>
      <c r="DP426" s="246"/>
      <c r="DQ426" s="246"/>
      <c r="DR426" s="246"/>
      <c r="DS426" s="246"/>
      <c r="DT426" s="246"/>
      <c r="DU426" s="246"/>
      <c r="DV426" s="246"/>
      <c r="DW426" s="246"/>
      <c r="DX426" s="246"/>
      <c r="DY426" s="246"/>
      <c r="DZ426" s="246"/>
      <c r="EA426" s="246"/>
      <c r="EB426" s="246"/>
      <c r="EC426" s="246"/>
      <c r="ED426" s="246"/>
      <c r="EE426" s="246"/>
      <c r="EF426" s="246"/>
      <c r="EG426" s="246"/>
      <c r="EH426" s="246"/>
      <c r="EI426" s="246"/>
      <c r="EJ426" s="246"/>
      <c r="EK426" s="246"/>
      <c r="EL426" s="246"/>
      <c r="EM426" s="246"/>
      <c r="EN426" s="246"/>
      <c r="EO426" s="246"/>
      <c r="EP426" s="246"/>
      <c r="EQ426" s="246"/>
      <c r="ER426" s="246"/>
      <c r="ES426" s="246"/>
      <c r="ET426" s="246"/>
      <c r="EU426" s="246"/>
      <c r="EV426" s="246"/>
      <c r="EW426" s="246"/>
      <c r="EX426" s="246"/>
      <c r="EY426" s="246"/>
      <c r="EZ426" s="246"/>
      <c r="FA426" s="246"/>
      <c r="FB426" s="246"/>
      <c r="FC426" s="246"/>
      <c r="FD426" s="246"/>
      <c r="FE426" s="246"/>
      <c r="FF426" s="246"/>
      <c r="FG426" s="246"/>
      <c r="FH426" s="246"/>
      <c r="FI426" s="246"/>
      <c r="FJ426" s="246"/>
      <c r="FK426" s="246"/>
      <c r="FL426" s="246"/>
      <c r="FM426" s="246"/>
      <c r="FN426" s="246"/>
      <c r="FO426" s="246"/>
      <c r="FP426" s="246"/>
      <c r="FQ426" s="246"/>
      <c r="FR426" s="246"/>
      <c r="FS426" s="246"/>
      <c r="FT426" s="246"/>
      <c r="FU426" s="246"/>
      <c r="FV426" s="246"/>
      <c r="FW426" s="246"/>
      <c r="FX426" s="246"/>
      <c r="FY426" s="246"/>
      <c r="FZ426" s="246"/>
      <c r="GA426" s="246"/>
      <c r="GB426" s="246"/>
      <c r="GC426" s="246"/>
      <c r="GD426" s="246"/>
      <c r="GE426" s="246"/>
      <c r="GF426" s="246"/>
      <c r="GG426" s="246"/>
      <c r="GH426" s="246"/>
      <c r="GI426" s="246"/>
      <c r="GJ426" s="246"/>
      <c r="GK426" s="246"/>
      <c r="GL426" s="246"/>
      <c r="GM426" s="246"/>
      <c r="GN426" s="246"/>
      <c r="GO426" s="246"/>
      <c r="GP426" s="246"/>
      <c r="GQ426" s="246"/>
      <c r="GR426" s="246"/>
      <c r="GS426" s="246"/>
      <c r="GT426" s="246"/>
      <c r="GU426" s="246"/>
      <c r="GV426" s="246"/>
      <c r="GW426" s="246"/>
      <c r="GX426" s="246"/>
      <c r="GY426" s="246"/>
      <c r="GZ426" s="246"/>
      <c r="HA426" s="246"/>
      <c r="HB426" s="246"/>
      <c r="HC426" s="246"/>
      <c r="HD426" s="246"/>
      <c r="HE426" s="246"/>
      <c r="HF426" s="246"/>
      <c r="HG426" s="246"/>
      <c r="HH426" s="246"/>
      <c r="HI426" s="246"/>
      <c r="HJ426" s="246"/>
      <c r="HK426" s="246"/>
      <c r="HL426" s="246"/>
      <c r="HM426" s="246"/>
      <c r="HN426" s="246"/>
      <c r="HO426" s="246"/>
      <c r="HP426" s="246"/>
      <c r="HQ426" s="246"/>
      <c r="HR426" s="246"/>
      <c r="HS426" s="246"/>
      <c r="HT426" s="246"/>
      <c r="HU426" s="246"/>
      <c r="HV426" s="246"/>
      <c r="HW426" s="246"/>
      <c r="HX426" s="246"/>
      <c r="HY426" s="246"/>
      <c r="HZ426" s="246"/>
      <c r="IA426" s="246"/>
      <c r="IB426" s="246"/>
      <c r="IC426" s="246"/>
      <c r="ID426" s="246"/>
      <c r="IE426" s="246"/>
      <c r="IF426" s="246"/>
      <c r="IG426" s="246"/>
      <c r="IH426" s="246"/>
      <c r="II426" s="246"/>
      <c r="IJ426" s="246"/>
      <c r="IK426" s="246"/>
      <c r="IL426" s="246"/>
      <c r="IM426" s="246"/>
      <c r="IN426" s="246"/>
      <c r="IO426" s="246"/>
      <c r="IP426" s="246"/>
      <c r="IQ426" s="246"/>
      <c r="IR426" s="246"/>
      <c r="IS426" s="246"/>
      <c r="IT426" s="246"/>
      <c r="IU426" s="246"/>
      <c r="IV426" s="246"/>
      <c r="IW426" s="246"/>
    </row>
    <row r="427" customFormat="false" ht="12.75" hidden="false" customHeight="false" outlineLevel="0" collapsed="false">
      <c r="A427" s="223"/>
      <c r="B427" s="262"/>
      <c r="C427" s="251"/>
      <c r="D427" s="251"/>
      <c r="E427" s="251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  <c r="AJ427" s="246"/>
      <c r="AK427" s="246"/>
      <c r="AL427" s="246"/>
      <c r="AM427" s="246"/>
      <c r="AN427" s="246"/>
      <c r="AO427" s="246"/>
      <c r="AP427" s="246"/>
      <c r="AQ427" s="246"/>
      <c r="AR427" s="246"/>
      <c r="AS427" s="246"/>
      <c r="AT427" s="246"/>
      <c r="AU427" s="246"/>
      <c r="AV427" s="246"/>
      <c r="AW427" s="246"/>
      <c r="AX427" s="246"/>
      <c r="AY427" s="246"/>
      <c r="AZ427" s="246"/>
      <c r="BA427" s="246"/>
      <c r="BB427" s="246"/>
      <c r="BC427" s="246"/>
      <c r="BD427" s="246"/>
      <c r="BE427" s="246"/>
      <c r="BF427" s="246"/>
      <c r="BG427" s="246"/>
      <c r="BH427" s="246"/>
      <c r="BI427" s="246"/>
      <c r="BJ427" s="246"/>
      <c r="BK427" s="246"/>
      <c r="BL427" s="246"/>
      <c r="BM427" s="246"/>
      <c r="BN427" s="246"/>
      <c r="BO427" s="246"/>
      <c r="BP427" s="246"/>
      <c r="BQ427" s="246"/>
      <c r="BR427" s="246"/>
      <c r="BS427" s="246"/>
      <c r="BT427" s="246"/>
      <c r="BU427" s="246"/>
      <c r="BV427" s="246"/>
      <c r="BW427" s="246"/>
      <c r="BX427" s="246"/>
      <c r="BY427" s="246"/>
      <c r="BZ427" s="246"/>
      <c r="CA427" s="246"/>
      <c r="CB427" s="246"/>
      <c r="CC427" s="246"/>
      <c r="CD427" s="246"/>
      <c r="CE427" s="246"/>
      <c r="CF427" s="246"/>
      <c r="CG427" s="246"/>
      <c r="CH427" s="246"/>
      <c r="CI427" s="246"/>
      <c r="CJ427" s="246"/>
      <c r="CK427" s="246"/>
      <c r="CL427" s="246"/>
      <c r="CM427" s="246"/>
      <c r="CN427" s="246"/>
      <c r="CO427" s="246"/>
      <c r="CP427" s="246"/>
      <c r="CQ427" s="246"/>
      <c r="CR427" s="246"/>
      <c r="CS427" s="246"/>
      <c r="CT427" s="246"/>
      <c r="CU427" s="246"/>
      <c r="CV427" s="246"/>
      <c r="CW427" s="246"/>
      <c r="CX427" s="246"/>
      <c r="CY427" s="246"/>
      <c r="CZ427" s="246"/>
      <c r="DA427" s="246"/>
      <c r="DB427" s="246"/>
      <c r="DC427" s="246"/>
      <c r="DD427" s="246"/>
      <c r="DE427" s="246"/>
      <c r="DF427" s="246"/>
      <c r="DG427" s="246"/>
      <c r="DH427" s="246"/>
      <c r="DI427" s="246"/>
      <c r="DJ427" s="246"/>
      <c r="DK427" s="246"/>
      <c r="DL427" s="246"/>
      <c r="DM427" s="246"/>
      <c r="DN427" s="246"/>
      <c r="DO427" s="246"/>
      <c r="DP427" s="246"/>
      <c r="DQ427" s="246"/>
      <c r="DR427" s="246"/>
      <c r="DS427" s="246"/>
      <c r="DT427" s="246"/>
      <c r="DU427" s="246"/>
      <c r="DV427" s="246"/>
      <c r="DW427" s="246"/>
      <c r="DX427" s="246"/>
      <c r="DY427" s="246"/>
      <c r="DZ427" s="246"/>
      <c r="EA427" s="246"/>
      <c r="EB427" s="246"/>
      <c r="EC427" s="246"/>
      <c r="ED427" s="246"/>
      <c r="EE427" s="246"/>
      <c r="EF427" s="246"/>
      <c r="EG427" s="246"/>
      <c r="EH427" s="246"/>
      <c r="EI427" s="246"/>
      <c r="EJ427" s="246"/>
      <c r="EK427" s="246"/>
      <c r="EL427" s="246"/>
      <c r="EM427" s="246"/>
      <c r="EN427" s="246"/>
      <c r="EO427" s="246"/>
      <c r="EP427" s="246"/>
      <c r="EQ427" s="246"/>
      <c r="ER427" s="246"/>
      <c r="ES427" s="246"/>
      <c r="ET427" s="246"/>
      <c r="EU427" s="246"/>
      <c r="EV427" s="246"/>
      <c r="EW427" s="246"/>
      <c r="EX427" s="246"/>
      <c r="EY427" s="246"/>
      <c r="EZ427" s="246"/>
      <c r="FA427" s="246"/>
      <c r="FB427" s="246"/>
      <c r="FC427" s="246"/>
      <c r="FD427" s="246"/>
      <c r="FE427" s="246"/>
      <c r="FF427" s="246"/>
      <c r="FG427" s="246"/>
      <c r="FH427" s="246"/>
      <c r="FI427" s="246"/>
      <c r="FJ427" s="246"/>
      <c r="FK427" s="246"/>
      <c r="FL427" s="246"/>
      <c r="FM427" s="246"/>
      <c r="FN427" s="246"/>
      <c r="FO427" s="246"/>
      <c r="FP427" s="246"/>
      <c r="FQ427" s="246"/>
      <c r="FR427" s="246"/>
      <c r="FS427" s="246"/>
      <c r="FT427" s="246"/>
      <c r="FU427" s="246"/>
      <c r="FV427" s="246"/>
      <c r="FW427" s="246"/>
      <c r="FX427" s="246"/>
      <c r="FY427" s="246"/>
      <c r="FZ427" s="246"/>
      <c r="GA427" s="246"/>
      <c r="GB427" s="246"/>
      <c r="GC427" s="246"/>
      <c r="GD427" s="246"/>
      <c r="GE427" s="246"/>
      <c r="GF427" s="246"/>
      <c r="GG427" s="246"/>
      <c r="GH427" s="246"/>
      <c r="GI427" s="246"/>
      <c r="GJ427" s="246"/>
      <c r="GK427" s="246"/>
      <c r="GL427" s="246"/>
      <c r="GM427" s="246"/>
      <c r="GN427" s="246"/>
      <c r="GO427" s="246"/>
      <c r="GP427" s="246"/>
      <c r="GQ427" s="246"/>
      <c r="GR427" s="246"/>
      <c r="GS427" s="246"/>
      <c r="GT427" s="246"/>
      <c r="GU427" s="246"/>
      <c r="GV427" s="246"/>
      <c r="GW427" s="246"/>
      <c r="GX427" s="246"/>
      <c r="GY427" s="246"/>
      <c r="GZ427" s="246"/>
      <c r="HA427" s="246"/>
      <c r="HB427" s="246"/>
      <c r="HC427" s="246"/>
      <c r="HD427" s="246"/>
      <c r="HE427" s="246"/>
      <c r="HF427" s="246"/>
      <c r="HG427" s="246"/>
      <c r="HH427" s="246"/>
      <c r="HI427" s="246"/>
      <c r="HJ427" s="246"/>
      <c r="HK427" s="246"/>
      <c r="HL427" s="246"/>
      <c r="HM427" s="246"/>
      <c r="HN427" s="246"/>
      <c r="HO427" s="246"/>
      <c r="HP427" s="246"/>
      <c r="HQ427" s="246"/>
      <c r="HR427" s="246"/>
      <c r="HS427" s="246"/>
      <c r="HT427" s="246"/>
      <c r="HU427" s="246"/>
      <c r="HV427" s="246"/>
      <c r="HW427" s="246"/>
      <c r="HX427" s="246"/>
      <c r="HY427" s="246"/>
      <c r="HZ427" s="246"/>
      <c r="IA427" s="246"/>
      <c r="IB427" s="246"/>
      <c r="IC427" s="246"/>
      <c r="ID427" s="246"/>
      <c r="IE427" s="246"/>
      <c r="IF427" s="246"/>
      <c r="IG427" s="246"/>
      <c r="IH427" s="246"/>
      <c r="II427" s="246"/>
      <c r="IJ427" s="246"/>
      <c r="IK427" s="246"/>
      <c r="IL427" s="246"/>
      <c r="IM427" s="246"/>
      <c r="IN427" s="246"/>
      <c r="IO427" s="246"/>
      <c r="IP427" s="246"/>
      <c r="IQ427" s="246"/>
      <c r="IR427" s="246"/>
      <c r="IS427" s="246"/>
      <c r="IT427" s="246"/>
      <c r="IU427" s="246"/>
      <c r="IV427" s="246"/>
      <c r="IW427" s="246"/>
    </row>
    <row r="428" customFormat="false" ht="12.75" hidden="false" customHeight="false" outlineLevel="0" collapsed="false">
      <c r="A428" s="223"/>
      <c r="B428" s="262"/>
      <c r="C428" s="251"/>
      <c r="D428" s="251"/>
      <c r="E428" s="251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  <c r="AJ428" s="246"/>
      <c r="AK428" s="246"/>
      <c r="AL428" s="246"/>
      <c r="AM428" s="246"/>
      <c r="AN428" s="246"/>
      <c r="AO428" s="246"/>
      <c r="AP428" s="246"/>
      <c r="AQ428" s="246"/>
      <c r="AR428" s="246"/>
      <c r="AS428" s="246"/>
      <c r="AT428" s="246"/>
      <c r="AU428" s="246"/>
      <c r="AV428" s="246"/>
      <c r="AW428" s="246"/>
      <c r="AX428" s="246"/>
      <c r="AY428" s="246"/>
      <c r="AZ428" s="246"/>
      <c r="BA428" s="246"/>
      <c r="BB428" s="246"/>
      <c r="BC428" s="246"/>
      <c r="BD428" s="246"/>
      <c r="BE428" s="246"/>
      <c r="BF428" s="246"/>
      <c r="BG428" s="246"/>
      <c r="BH428" s="246"/>
      <c r="BI428" s="246"/>
      <c r="BJ428" s="246"/>
      <c r="BK428" s="246"/>
      <c r="BL428" s="246"/>
      <c r="BM428" s="246"/>
      <c r="BN428" s="246"/>
      <c r="BO428" s="246"/>
      <c r="BP428" s="246"/>
      <c r="BQ428" s="246"/>
      <c r="BR428" s="246"/>
      <c r="BS428" s="246"/>
      <c r="BT428" s="246"/>
      <c r="BU428" s="246"/>
      <c r="BV428" s="246"/>
      <c r="BW428" s="246"/>
      <c r="BX428" s="246"/>
      <c r="BY428" s="246"/>
      <c r="BZ428" s="246"/>
      <c r="CA428" s="246"/>
      <c r="CB428" s="246"/>
      <c r="CC428" s="246"/>
      <c r="CD428" s="246"/>
      <c r="CE428" s="246"/>
      <c r="CF428" s="246"/>
      <c r="CG428" s="246"/>
      <c r="CH428" s="246"/>
      <c r="CI428" s="246"/>
      <c r="CJ428" s="246"/>
      <c r="CK428" s="246"/>
      <c r="CL428" s="246"/>
      <c r="CM428" s="246"/>
      <c r="CN428" s="246"/>
      <c r="CO428" s="246"/>
      <c r="CP428" s="246"/>
      <c r="CQ428" s="246"/>
      <c r="CR428" s="246"/>
      <c r="CS428" s="246"/>
      <c r="CT428" s="246"/>
      <c r="CU428" s="246"/>
      <c r="CV428" s="246"/>
      <c r="CW428" s="246"/>
      <c r="CX428" s="246"/>
      <c r="CY428" s="246"/>
      <c r="CZ428" s="246"/>
      <c r="DA428" s="246"/>
      <c r="DB428" s="246"/>
      <c r="DC428" s="246"/>
      <c r="DD428" s="246"/>
      <c r="DE428" s="246"/>
      <c r="DF428" s="246"/>
      <c r="DG428" s="246"/>
      <c r="DH428" s="246"/>
      <c r="DI428" s="246"/>
      <c r="DJ428" s="246"/>
      <c r="DK428" s="246"/>
      <c r="DL428" s="246"/>
      <c r="DM428" s="246"/>
      <c r="DN428" s="246"/>
      <c r="DO428" s="246"/>
      <c r="DP428" s="246"/>
      <c r="DQ428" s="246"/>
      <c r="DR428" s="246"/>
      <c r="DS428" s="246"/>
      <c r="DT428" s="246"/>
      <c r="DU428" s="246"/>
      <c r="DV428" s="246"/>
      <c r="DW428" s="246"/>
      <c r="DX428" s="246"/>
      <c r="DY428" s="246"/>
      <c r="DZ428" s="246"/>
      <c r="EA428" s="246"/>
      <c r="EB428" s="246"/>
      <c r="EC428" s="246"/>
      <c r="ED428" s="246"/>
      <c r="EE428" s="246"/>
      <c r="EF428" s="246"/>
      <c r="EG428" s="246"/>
      <c r="EH428" s="246"/>
      <c r="EI428" s="246"/>
      <c r="EJ428" s="246"/>
      <c r="EK428" s="246"/>
      <c r="EL428" s="246"/>
      <c r="EM428" s="246"/>
      <c r="EN428" s="246"/>
      <c r="EO428" s="246"/>
      <c r="EP428" s="246"/>
      <c r="EQ428" s="246"/>
      <c r="ER428" s="246"/>
      <c r="ES428" s="246"/>
      <c r="ET428" s="246"/>
      <c r="EU428" s="246"/>
      <c r="EV428" s="246"/>
      <c r="EW428" s="246"/>
      <c r="EX428" s="246"/>
      <c r="EY428" s="246"/>
      <c r="EZ428" s="246"/>
      <c r="FA428" s="246"/>
      <c r="FB428" s="246"/>
      <c r="FC428" s="246"/>
      <c r="FD428" s="246"/>
      <c r="FE428" s="246"/>
      <c r="FF428" s="246"/>
      <c r="FG428" s="246"/>
      <c r="FH428" s="246"/>
      <c r="FI428" s="246"/>
      <c r="FJ428" s="246"/>
      <c r="FK428" s="246"/>
      <c r="FL428" s="246"/>
      <c r="FM428" s="246"/>
      <c r="FN428" s="246"/>
      <c r="FO428" s="246"/>
      <c r="FP428" s="246"/>
      <c r="FQ428" s="246"/>
      <c r="FR428" s="246"/>
      <c r="FS428" s="246"/>
      <c r="FT428" s="246"/>
      <c r="FU428" s="246"/>
      <c r="FV428" s="246"/>
      <c r="FW428" s="246"/>
      <c r="FX428" s="246"/>
      <c r="FY428" s="246"/>
      <c r="FZ428" s="246"/>
      <c r="GA428" s="246"/>
      <c r="GB428" s="246"/>
      <c r="GC428" s="246"/>
      <c r="GD428" s="246"/>
      <c r="GE428" s="246"/>
      <c r="GF428" s="246"/>
      <c r="GG428" s="246"/>
      <c r="GH428" s="246"/>
      <c r="GI428" s="246"/>
      <c r="GJ428" s="246"/>
      <c r="GK428" s="246"/>
      <c r="GL428" s="246"/>
      <c r="GM428" s="246"/>
      <c r="GN428" s="246"/>
      <c r="GO428" s="246"/>
      <c r="GP428" s="246"/>
      <c r="GQ428" s="246"/>
      <c r="GR428" s="246"/>
      <c r="GS428" s="246"/>
      <c r="GT428" s="246"/>
      <c r="GU428" s="246"/>
      <c r="GV428" s="246"/>
      <c r="GW428" s="246"/>
      <c r="GX428" s="246"/>
      <c r="GY428" s="246"/>
      <c r="GZ428" s="246"/>
      <c r="HA428" s="246"/>
      <c r="HB428" s="246"/>
      <c r="HC428" s="246"/>
      <c r="HD428" s="246"/>
      <c r="HE428" s="246"/>
      <c r="HF428" s="246"/>
      <c r="HG428" s="246"/>
      <c r="HH428" s="246"/>
      <c r="HI428" s="246"/>
      <c r="HJ428" s="246"/>
      <c r="HK428" s="246"/>
      <c r="HL428" s="246"/>
      <c r="HM428" s="246"/>
      <c r="HN428" s="246"/>
      <c r="HO428" s="246"/>
      <c r="HP428" s="246"/>
      <c r="HQ428" s="246"/>
      <c r="HR428" s="246"/>
      <c r="HS428" s="246"/>
      <c r="HT428" s="246"/>
      <c r="HU428" s="246"/>
      <c r="HV428" s="246"/>
      <c r="HW428" s="246"/>
      <c r="HX428" s="246"/>
      <c r="HY428" s="246"/>
      <c r="HZ428" s="246"/>
      <c r="IA428" s="246"/>
      <c r="IB428" s="246"/>
      <c r="IC428" s="246"/>
      <c r="ID428" s="246"/>
      <c r="IE428" s="246"/>
      <c r="IF428" s="246"/>
      <c r="IG428" s="246"/>
      <c r="IH428" s="246"/>
      <c r="II428" s="246"/>
      <c r="IJ428" s="246"/>
      <c r="IK428" s="246"/>
      <c r="IL428" s="246"/>
      <c r="IM428" s="246"/>
      <c r="IN428" s="246"/>
      <c r="IO428" s="246"/>
      <c r="IP428" s="246"/>
      <c r="IQ428" s="246"/>
      <c r="IR428" s="246"/>
      <c r="IS428" s="246"/>
      <c r="IT428" s="246"/>
      <c r="IU428" s="246"/>
      <c r="IV428" s="246"/>
      <c r="IW428" s="246"/>
    </row>
    <row r="429" customFormat="false" ht="12.75" hidden="false" customHeight="false" outlineLevel="0" collapsed="false">
      <c r="A429" s="223"/>
      <c r="B429" s="262"/>
      <c r="C429" s="251"/>
      <c r="D429" s="251"/>
      <c r="E429" s="251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  <c r="AJ429" s="246"/>
      <c r="AK429" s="246"/>
      <c r="AL429" s="246"/>
      <c r="AM429" s="246"/>
      <c r="AN429" s="246"/>
      <c r="AO429" s="246"/>
      <c r="AP429" s="246"/>
      <c r="AQ429" s="246"/>
      <c r="AR429" s="246"/>
      <c r="AS429" s="246"/>
      <c r="AT429" s="246"/>
      <c r="AU429" s="246"/>
      <c r="AV429" s="246"/>
      <c r="AW429" s="246"/>
      <c r="AX429" s="246"/>
      <c r="AY429" s="246"/>
      <c r="AZ429" s="246"/>
      <c r="BA429" s="246"/>
      <c r="BB429" s="246"/>
      <c r="BC429" s="246"/>
      <c r="BD429" s="246"/>
      <c r="BE429" s="246"/>
      <c r="BF429" s="246"/>
      <c r="BG429" s="246"/>
      <c r="BH429" s="246"/>
      <c r="BI429" s="246"/>
      <c r="BJ429" s="246"/>
      <c r="BK429" s="246"/>
      <c r="BL429" s="246"/>
      <c r="BM429" s="246"/>
      <c r="BN429" s="246"/>
      <c r="BO429" s="246"/>
      <c r="BP429" s="246"/>
      <c r="BQ429" s="246"/>
      <c r="BR429" s="246"/>
      <c r="BS429" s="246"/>
      <c r="BT429" s="246"/>
      <c r="BU429" s="246"/>
      <c r="BV429" s="246"/>
      <c r="BW429" s="246"/>
      <c r="BX429" s="246"/>
      <c r="BY429" s="246"/>
      <c r="BZ429" s="246"/>
      <c r="CA429" s="246"/>
      <c r="CB429" s="246"/>
      <c r="CC429" s="246"/>
      <c r="CD429" s="246"/>
      <c r="CE429" s="246"/>
      <c r="CF429" s="246"/>
      <c r="CG429" s="246"/>
      <c r="CH429" s="246"/>
      <c r="CI429" s="246"/>
      <c r="CJ429" s="246"/>
      <c r="CK429" s="246"/>
      <c r="CL429" s="246"/>
      <c r="CM429" s="246"/>
      <c r="CN429" s="246"/>
      <c r="CO429" s="246"/>
      <c r="CP429" s="246"/>
      <c r="CQ429" s="246"/>
      <c r="CR429" s="246"/>
      <c r="CS429" s="246"/>
      <c r="CT429" s="246"/>
      <c r="CU429" s="246"/>
      <c r="CV429" s="246"/>
      <c r="CW429" s="246"/>
      <c r="CX429" s="246"/>
      <c r="CY429" s="246"/>
      <c r="CZ429" s="246"/>
      <c r="DA429" s="246"/>
      <c r="DB429" s="246"/>
      <c r="DC429" s="246"/>
      <c r="DD429" s="246"/>
      <c r="DE429" s="246"/>
      <c r="DF429" s="246"/>
      <c r="DG429" s="246"/>
      <c r="DH429" s="246"/>
      <c r="DI429" s="246"/>
      <c r="DJ429" s="246"/>
      <c r="DK429" s="246"/>
      <c r="DL429" s="246"/>
      <c r="DM429" s="246"/>
      <c r="DN429" s="246"/>
      <c r="DO429" s="246"/>
      <c r="DP429" s="246"/>
      <c r="DQ429" s="246"/>
      <c r="DR429" s="246"/>
      <c r="DS429" s="246"/>
      <c r="DT429" s="246"/>
      <c r="DU429" s="246"/>
      <c r="DV429" s="246"/>
      <c r="DW429" s="246"/>
      <c r="DX429" s="246"/>
      <c r="DY429" s="246"/>
      <c r="DZ429" s="246"/>
      <c r="EA429" s="246"/>
      <c r="EB429" s="246"/>
      <c r="EC429" s="246"/>
      <c r="ED429" s="246"/>
      <c r="EE429" s="246"/>
      <c r="EF429" s="246"/>
      <c r="EG429" s="246"/>
      <c r="EH429" s="246"/>
      <c r="EI429" s="246"/>
      <c r="EJ429" s="246"/>
      <c r="EK429" s="246"/>
      <c r="EL429" s="246"/>
      <c r="EM429" s="246"/>
      <c r="EN429" s="246"/>
      <c r="EO429" s="246"/>
      <c r="EP429" s="246"/>
      <c r="EQ429" s="246"/>
      <c r="ER429" s="246"/>
      <c r="ES429" s="246"/>
      <c r="ET429" s="246"/>
      <c r="EU429" s="246"/>
      <c r="EV429" s="246"/>
      <c r="EW429" s="246"/>
      <c r="EX429" s="246"/>
      <c r="EY429" s="246"/>
      <c r="EZ429" s="246"/>
      <c r="FA429" s="246"/>
      <c r="FB429" s="246"/>
      <c r="FC429" s="246"/>
      <c r="FD429" s="246"/>
      <c r="FE429" s="246"/>
      <c r="FF429" s="246"/>
      <c r="FG429" s="246"/>
      <c r="FH429" s="246"/>
      <c r="FI429" s="246"/>
      <c r="FJ429" s="246"/>
      <c r="FK429" s="246"/>
      <c r="FL429" s="246"/>
      <c r="FM429" s="246"/>
      <c r="FN429" s="246"/>
      <c r="FO429" s="246"/>
      <c r="FP429" s="246"/>
      <c r="FQ429" s="246"/>
      <c r="FR429" s="246"/>
      <c r="FS429" s="246"/>
      <c r="FT429" s="246"/>
      <c r="FU429" s="246"/>
      <c r="FV429" s="246"/>
      <c r="FW429" s="246"/>
      <c r="FX429" s="246"/>
      <c r="FY429" s="246"/>
      <c r="FZ429" s="246"/>
      <c r="GA429" s="246"/>
      <c r="GB429" s="246"/>
      <c r="GC429" s="246"/>
      <c r="GD429" s="246"/>
      <c r="GE429" s="246"/>
      <c r="GF429" s="246"/>
      <c r="GG429" s="246"/>
      <c r="GH429" s="246"/>
      <c r="GI429" s="246"/>
      <c r="GJ429" s="246"/>
      <c r="GK429" s="246"/>
      <c r="GL429" s="246"/>
      <c r="GM429" s="246"/>
      <c r="GN429" s="246"/>
      <c r="GO429" s="246"/>
      <c r="GP429" s="246"/>
      <c r="GQ429" s="246"/>
      <c r="GR429" s="246"/>
      <c r="GS429" s="246"/>
      <c r="GT429" s="246"/>
      <c r="GU429" s="246"/>
      <c r="GV429" s="246"/>
      <c r="GW429" s="246"/>
      <c r="GX429" s="246"/>
      <c r="GY429" s="246"/>
      <c r="GZ429" s="246"/>
      <c r="HA429" s="246"/>
      <c r="HB429" s="246"/>
      <c r="HC429" s="246"/>
      <c r="HD429" s="246"/>
      <c r="HE429" s="246"/>
      <c r="HF429" s="246"/>
      <c r="HG429" s="246"/>
      <c r="HH429" s="246"/>
      <c r="HI429" s="246"/>
      <c r="HJ429" s="246"/>
      <c r="HK429" s="246"/>
      <c r="HL429" s="246"/>
      <c r="HM429" s="246"/>
      <c r="HN429" s="246"/>
      <c r="HO429" s="246"/>
      <c r="HP429" s="246"/>
      <c r="HQ429" s="246"/>
      <c r="HR429" s="246"/>
      <c r="HS429" s="246"/>
      <c r="HT429" s="246"/>
      <c r="HU429" s="246"/>
      <c r="HV429" s="246"/>
      <c r="HW429" s="246"/>
      <c r="HX429" s="246"/>
      <c r="HY429" s="246"/>
      <c r="HZ429" s="246"/>
      <c r="IA429" s="246"/>
      <c r="IB429" s="246"/>
      <c r="IC429" s="246"/>
      <c r="ID429" s="246"/>
      <c r="IE429" s="246"/>
      <c r="IF429" s="246"/>
      <c r="IG429" s="246"/>
      <c r="IH429" s="246"/>
      <c r="II429" s="246"/>
      <c r="IJ429" s="246"/>
      <c r="IK429" s="246"/>
      <c r="IL429" s="246"/>
      <c r="IM429" s="246"/>
      <c r="IN429" s="246"/>
      <c r="IO429" s="246"/>
      <c r="IP429" s="246"/>
      <c r="IQ429" s="246"/>
      <c r="IR429" s="246"/>
      <c r="IS429" s="246"/>
      <c r="IT429" s="246"/>
      <c r="IU429" s="246"/>
      <c r="IV429" s="246"/>
      <c r="IW429" s="246"/>
    </row>
    <row r="430" customFormat="false" ht="12.75" hidden="false" customHeight="false" outlineLevel="0" collapsed="false">
      <c r="A430" s="217"/>
      <c r="B430" s="246"/>
      <c r="C430" s="251"/>
      <c r="D430" s="251"/>
      <c r="E430" s="251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  <c r="AJ430" s="246"/>
      <c r="AK430" s="246"/>
      <c r="AL430" s="246"/>
      <c r="AM430" s="246"/>
      <c r="AN430" s="246"/>
      <c r="AO430" s="246"/>
      <c r="AP430" s="246"/>
      <c r="AQ430" s="246"/>
      <c r="AR430" s="246"/>
      <c r="AS430" s="246"/>
      <c r="AT430" s="246"/>
      <c r="AU430" s="246"/>
      <c r="AV430" s="246"/>
      <c r="AW430" s="246"/>
      <c r="AX430" s="246"/>
      <c r="AY430" s="246"/>
      <c r="AZ430" s="246"/>
      <c r="BA430" s="246"/>
      <c r="BB430" s="246"/>
      <c r="BC430" s="246"/>
      <c r="BD430" s="246"/>
      <c r="BE430" s="246"/>
      <c r="BF430" s="246"/>
      <c r="BG430" s="246"/>
      <c r="BH430" s="246"/>
      <c r="BI430" s="246"/>
      <c r="BJ430" s="246"/>
      <c r="BK430" s="246"/>
      <c r="BL430" s="246"/>
      <c r="BM430" s="246"/>
      <c r="BN430" s="246"/>
      <c r="BO430" s="246"/>
      <c r="BP430" s="246"/>
      <c r="BQ430" s="246"/>
      <c r="BR430" s="246"/>
      <c r="BS430" s="246"/>
      <c r="BT430" s="246"/>
      <c r="BU430" s="246"/>
      <c r="BV430" s="246"/>
      <c r="BW430" s="246"/>
      <c r="BX430" s="246"/>
      <c r="BY430" s="246"/>
      <c r="BZ430" s="246"/>
      <c r="CA430" s="246"/>
      <c r="CB430" s="246"/>
      <c r="CC430" s="246"/>
      <c r="CD430" s="246"/>
      <c r="CE430" s="246"/>
      <c r="CF430" s="246"/>
      <c r="CG430" s="246"/>
      <c r="CH430" s="246"/>
      <c r="CI430" s="246"/>
      <c r="CJ430" s="246"/>
      <c r="CK430" s="246"/>
      <c r="CL430" s="246"/>
      <c r="CM430" s="246"/>
      <c r="CN430" s="246"/>
      <c r="CO430" s="246"/>
      <c r="CP430" s="246"/>
      <c r="CQ430" s="246"/>
      <c r="CR430" s="246"/>
      <c r="CS430" s="246"/>
      <c r="CT430" s="246"/>
      <c r="CU430" s="246"/>
      <c r="CV430" s="246"/>
      <c r="CW430" s="246"/>
      <c r="CX430" s="246"/>
      <c r="CY430" s="246"/>
      <c r="CZ430" s="246"/>
      <c r="DA430" s="246"/>
      <c r="DB430" s="246"/>
      <c r="DC430" s="246"/>
      <c r="DD430" s="246"/>
      <c r="DE430" s="246"/>
      <c r="DF430" s="246"/>
      <c r="DG430" s="246"/>
      <c r="DH430" s="246"/>
      <c r="DI430" s="246"/>
      <c r="DJ430" s="246"/>
      <c r="DK430" s="246"/>
      <c r="DL430" s="246"/>
      <c r="DM430" s="246"/>
      <c r="DN430" s="246"/>
      <c r="DO430" s="246"/>
      <c r="DP430" s="246"/>
      <c r="DQ430" s="246"/>
      <c r="DR430" s="246"/>
      <c r="DS430" s="246"/>
      <c r="DT430" s="246"/>
      <c r="DU430" s="246"/>
      <c r="DV430" s="246"/>
      <c r="DW430" s="246"/>
      <c r="DX430" s="246"/>
      <c r="DY430" s="246"/>
      <c r="DZ430" s="246"/>
      <c r="EA430" s="246"/>
      <c r="EB430" s="246"/>
      <c r="EC430" s="246"/>
      <c r="ED430" s="246"/>
      <c r="EE430" s="246"/>
      <c r="EF430" s="246"/>
      <c r="EG430" s="246"/>
      <c r="EH430" s="246"/>
      <c r="EI430" s="246"/>
      <c r="EJ430" s="246"/>
      <c r="EK430" s="246"/>
      <c r="EL430" s="246"/>
      <c r="EM430" s="246"/>
      <c r="EN430" s="246"/>
      <c r="EO430" s="246"/>
      <c r="EP430" s="246"/>
      <c r="EQ430" s="246"/>
      <c r="ER430" s="246"/>
      <c r="ES430" s="246"/>
      <c r="ET430" s="246"/>
      <c r="EU430" s="246"/>
      <c r="EV430" s="246"/>
      <c r="EW430" s="246"/>
      <c r="EX430" s="246"/>
      <c r="EY430" s="246"/>
      <c r="EZ430" s="246"/>
      <c r="FA430" s="246"/>
      <c r="FB430" s="246"/>
      <c r="FC430" s="246"/>
      <c r="FD430" s="246"/>
      <c r="FE430" s="246"/>
      <c r="FF430" s="246"/>
      <c r="FG430" s="246"/>
      <c r="FH430" s="246"/>
      <c r="FI430" s="246"/>
      <c r="FJ430" s="246"/>
      <c r="FK430" s="246"/>
      <c r="FL430" s="246"/>
      <c r="FM430" s="246"/>
      <c r="FN430" s="246"/>
      <c r="FO430" s="246"/>
      <c r="FP430" s="246"/>
      <c r="FQ430" s="246"/>
      <c r="FR430" s="246"/>
      <c r="FS430" s="246"/>
      <c r="FT430" s="246"/>
      <c r="FU430" s="246"/>
      <c r="FV430" s="246"/>
      <c r="FW430" s="246"/>
      <c r="FX430" s="246"/>
      <c r="FY430" s="246"/>
      <c r="FZ430" s="246"/>
      <c r="GA430" s="246"/>
      <c r="GB430" s="246"/>
      <c r="GC430" s="246"/>
      <c r="GD430" s="246"/>
      <c r="GE430" s="246"/>
      <c r="GF430" s="246"/>
      <c r="GG430" s="246"/>
      <c r="GH430" s="246"/>
      <c r="GI430" s="246"/>
      <c r="GJ430" s="246"/>
      <c r="GK430" s="246"/>
      <c r="GL430" s="246"/>
      <c r="GM430" s="246"/>
      <c r="GN430" s="246"/>
      <c r="GO430" s="246"/>
      <c r="GP430" s="246"/>
      <c r="GQ430" s="246"/>
      <c r="GR430" s="246"/>
      <c r="GS430" s="246"/>
      <c r="GT430" s="246"/>
      <c r="GU430" s="246"/>
      <c r="GV430" s="246"/>
      <c r="GW430" s="246"/>
      <c r="GX430" s="246"/>
      <c r="GY430" s="246"/>
      <c r="GZ430" s="246"/>
      <c r="HA430" s="246"/>
      <c r="HB430" s="246"/>
      <c r="HC430" s="246"/>
      <c r="HD430" s="246"/>
      <c r="HE430" s="246"/>
      <c r="HF430" s="246"/>
      <c r="HG430" s="246"/>
      <c r="HH430" s="246"/>
      <c r="HI430" s="246"/>
      <c r="HJ430" s="246"/>
      <c r="HK430" s="246"/>
      <c r="HL430" s="246"/>
      <c r="HM430" s="246"/>
      <c r="HN430" s="246"/>
      <c r="HO430" s="246"/>
      <c r="HP430" s="246"/>
      <c r="HQ430" s="246"/>
      <c r="HR430" s="246"/>
      <c r="HS430" s="246"/>
      <c r="HT430" s="246"/>
      <c r="HU430" s="246"/>
      <c r="HV430" s="246"/>
      <c r="HW430" s="246"/>
      <c r="HX430" s="246"/>
      <c r="HY430" s="246"/>
      <c r="HZ430" s="246"/>
      <c r="IA430" s="246"/>
      <c r="IB430" s="246"/>
      <c r="IC430" s="246"/>
      <c r="ID430" s="246"/>
      <c r="IE430" s="246"/>
      <c r="IF430" s="246"/>
      <c r="IG430" s="246"/>
      <c r="IH430" s="246"/>
      <c r="II430" s="246"/>
      <c r="IJ430" s="246"/>
      <c r="IK430" s="246"/>
      <c r="IL430" s="246"/>
      <c r="IM430" s="246"/>
      <c r="IN430" s="246"/>
      <c r="IO430" s="246"/>
      <c r="IP430" s="246"/>
      <c r="IQ430" s="246"/>
      <c r="IR430" s="246"/>
      <c r="IS430" s="246"/>
      <c r="IT430" s="246"/>
      <c r="IU430" s="246"/>
      <c r="IV430" s="246"/>
      <c r="IW430" s="246"/>
    </row>
    <row r="431" customFormat="false" ht="12.75" hidden="false" customHeight="false" outlineLevel="0" collapsed="false">
      <c r="A431" s="263"/>
      <c r="B431" s="264"/>
      <c r="C431" s="251"/>
      <c r="D431" s="251"/>
      <c r="E431" s="251"/>
      <c r="F431" s="261"/>
      <c r="G431" s="261"/>
      <c r="H431" s="261"/>
      <c r="I431" s="261"/>
      <c r="J431" s="261"/>
      <c r="K431" s="261"/>
      <c r="L431" s="261"/>
      <c r="M431" s="261"/>
      <c r="N431" s="261"/>
      <c r="O431" s="261"/>
      <c r="P431" s="261"/>
      <c r="Q431" s="261"/>
      <c r="R431" s="261"/>
      <c r="S431" s="261"/>
      <c r="T431" s="261"/>
      <c r="U431" s="261"/>
      <c r="V431" s="261"/>
      <c r="W431" s="261"/>
      <c r="X431" s="261"/>
      <c r="Y431" s="261"/>
      <c r="Z431" s="261"/>
      <c r="AA431" s="261"/>
      <c r="AB431" s="261"/>
      <c r="AC431" s="261"/>
      <c r="AD431" s="261"/>
      <c r="AE431" s="261"/>
      <c r="AF431" s="261"/>
      <c r="AG431" s="261"/>
      <c r="AH431" s="261"/>
      <c r="AI431" s="261"/>
      <c r="AJ431" s="261"/>
      <c r="AK431" s="261"/>
      <c r="AL431" s="261"/>
      <c r="AM431" s="261"/>
      <c r="AN431" s="261"/>
      <c r="AO431" s="261"/>
      <c r="AP431" s="261"/>
      <c r="AQ431" s="261"/>
      <c r="AR431" s="261"/>
      <c r="AS431" s="261"/>
      <c r="AT431" s="261"/>
      <c r="AU431" s="261"/>
      <c r="AV431" s="261"/>
      <c r="AW431" s="261"/>
      <c r="AX431" s="261"/>
      <c r="AY431" s="261"/>
      <c r="AZ431" s="261"/>
      <c r="BA431" s="261"/>
      <c r="BB431" s="261"/>
      <c r="BC431" s="261"/>
      <c r="BD431" s="261"/>
      <c r="BE431" s="261"/>
      <c r="BF431" s="261"/>
      <c r="BG431" s="261"/>
      <c r="BH431" s="261"/>
      <c r="BI431" s="261"/>
      <c r="BJ431" s="261"/>
      <c r="BK431" s="261"/>
      <c r="BL431" s="261"/>
      <c r="BM431" s="261"/>
      <c r="BN431" s="261"/>
      <c r="BO431" s="261"/>
      <c r="BP431" s="261"/>
      <c r="BQ431" s="261"/>
      <c r="BR431" s="261"/>
      <c r="BS431" s="261"/>
      <c r="BT431" s="261"/>
      <c r="BU431" s="261"/>
      <c r="BV431" s="261"/>
      <c r="BW431" s="261"/>
      <c r="BX431" s="261"/>
      <c r="BY431" s="261"/>
      <c r="BZ431" s="261"/>
      <c r="CA431" s="261"/>
      <c r="CB431" s="261"/>
      <c r="CC431" s="261"/>
      <c r="CD431" s="261"/>
      <c r="CE431" s="261"/>
      <c r="CF431" s="261"/>
      <c r="CG431" s="261"/>
      <c r="CH431" s="261"/>
      <c r="CI431" s="261"/>
      <c r="CJ431" s="261"/>
      <c r="CK431" s="261"/>
      <c r="CL431" s="261"/>
      <c r="CM431" s="261"/>
      <c r="CN431" s="261"/>
      <c r="CO431" s="261"/>
      <c r="CP431" s="261"/>
      <c r="CQ431" s="261"/>
      <c r="CR431" s="261"/>
      <c r="CS431" s="261"/>
      <c r="CT431" s="261"/>
      <c r="CU431" s="261"/>
      <c r="CV431" s="261"/>
      <c r="CW431" s="261"/>
      <c r="CX431" s="261"/>
      <c r="CY431" s="261"/>
      <c r="CZ431" s="261"/>
      <c r="DA431" s="261"/>
      <c r="DB431" s="261"/>
      <c r="DC431" s="261"/>
      <c r="DD431" s="261"/>
      <c r="DE431" s="261"/>
      <c r="DF431" s="261"/>
      <c r="DG431" s="261"/>
      <c r="DH431" s="261"/>
      <c r="DI431" s="261"/>
      <c r="DJ431" s="261"/>
      <c r="DK431" s="261"/>
      <c r="DL431" s="261"/>
      <c r="DM431" s="261"/>
      <c r="DN431" s="261"/>
      <c r="DO431" s="261"/>
      <c r="DP431" s="261"/>
      <c r="DQ431" s="261"/>
      <c r="DR431" s="261"/>
      <c r="DS431" s="261"/>
      <c r="DT431" s="261"/>
      <c r="DU431" s="261"/>
      <c r="DV431" s="261"/>
      <c r="DW431" s="261"/>
      <c r="DX431" s="261"/>
      <c r="DY431" s="261"/>
      <c r="DZ431" s="261"/>
      <c r="EA431" s="261"/>
      <c r="EB431" s="261"/>
      <c r="EC431" s="261"/>
      <c r="ED431" s="261"/>
      <c r="EE431" s="261"/>
      <c r="EF431" s="261"/>
      <c r="EG431" s="261"/>
      <c r="EH431" s="261"/>
      <c r="EI431" s="261"/>
      <c r="EJ431" s="261"/>
      <c r="EK431" s="261"/>
      <c r="EL431" s="261"/>
      <c r="EM431" s="261"/>
      <c r="EN431" s="261"/>
      <c r="EO431" s="261"/>
      <c r="EP431" s="261"/>
      <c r="EQ431" s="261"/>
      <c r="ER431" s="261"/>
      <c r="ES431" s="261"/>
      <c r="ET431" s="261"/>
      <c r="EU431" s="261"/>
      <c r="EV431" s="261"/>
      <c r="EW431" s="261"/>
      <c r="EX431" s="261"/>
      <c r="EY431" s="261"/>
      <c r="EZ431" s="261"/>
      <c r="FA431" s="261"/>
      <c r="FB431" s="261"/>
      <c r="FC431" s="261"/>
      <c r="FD431" s="261"/>
      <c r="FE431" s="261"/>
      <c r="FF431" s="261"/>
      <c r="FG431" s="261"/>
      <c r="FH431" s="261"/>
      <c r="FI431" s="261"/>
      <c r="FJ431" s="261"/>
      <c r="FK431" s="261"/>
      <c r="FL431" s="261"/>
      <c r="FM431" s="261"/>
      <c r="FN431" s="261"/>
      <c r="FO431" s="261"/>
      <c r="FP431" s="261"/>
      <c r="FQ431" s="261"/>
      <c r="FR431" s="261"/>
      <c r="FS431" s="261"/>
      <c r="FT431" s="261"/>
      <c r="FU431" s="261"/>
      <c r="FV431" s="261"/>
      <c r="FW431" s="261"/>
      <c r="FX431" s="261"/>
      <c r="FY431" s="261"/>
      <c r="FZ431" s="261"/>
      <c r="GA431" s="261"/>
      <c r="GB431" s="261"/>
      <c r="GC431" s="261"/>
      <c r="GD431" s="261"/>
      <c r="GE431" s="261"/>
      <c r="GF431" s="261"/>
      <c r="GG431" s="261"/>
      <c r="GH431" s="261"/>
      <c r="GI431" s="261"/>
      <c r="GJ431" s="261"/>
      <c r="GK431" s="261"/>
      <c r="GL431" s="261"/>
      <c r="GM431" s="261"/>
      <c r="GN431" s="261"/>
      <c r="GO431" s="261"/>
      <c r="GP431" s="261"/>
      <c r="GQ431" s="261"/>
      <c r="GR431" s="261"/>
      <c r="GS431" s="261"/>
      <c r="GT431" s="261"/>
      <c r="GU431" s="261"/>
      <c r="GV431" s="261"/>
      <c r="GW431" s="261"/>
      <c r="GX431" s="261"/>
      <c r="GY431" s="261"/>
      <c r="GZ431" s="261"/>
      <c r="HA431" s="261"/>
      <c r="HB431" s="261"/>
      <c r="HC431" s="261"/>
      <c r="HD431" s="261"/>
      <c r="HE431" s="261"/>
      <c r="HF431" s="261"/>
      <c r="HG431" s="261"/>
      <c r="HH431" s="261"/>
      <c r="HI431" s="261"/>
      <c r="HJ431" s="261"/>
      <c r="HK431" s="261"/>
      <c r="HL431" s="261"/>
      <c r="HM431" s="261"/>
      <c r="HN431" s="261"/>
      <c r="HO431" s="261"/>
      <c r="HP431" s="261"/>
      <c r="HQ431" s="261"/>
      <c r="HR431" s="261"/>
      <c r="HS431" s="261"/>
      <c r="HT431" s="261"/>
      <c r="HU431" s="261"/>
      <c r="HV431" s="261"/>
      <c r="HW431" s="261"/>
      <c r="HX431" s="261"/>
      <c r="HY431" s="261"/>
      <c r="HZ431" s="261"/>
      <c r="IA431" s="261"/>
      <c r="IB431" s="261"/>
      <c r="IC431" s="261"/>
      <c r="ID431" s="261"/>
      <c r="IE431" s="261"/>
      <c r="IF431" s="261"/>
      <c r="IG431" s="261"/>
      <c r="IH431" s="261"/>
      <c r="II431" s="261"/>
      <c r="IJ431" s="261"/>
      <c r="IK431" s="261"/>
      <c r="IL431" s="261"/>
      <c r="IM431" s="261"/>
      <c r="IN431" s="261"/>
      <c r="IO431" s="261"/>
      <c r="IP431" s="261"/>
      <c r="IQ431" s="261"/>
      <c r="IR431" s="261"/>
      <c r="IS431" s="261"/>
      <c r="IT431" s="261"/>
      <c r="IU431" s="261"/>
      <c r="IV431" s="261"/>
      <c r="IW431" s="261"/>
    </row>
    <row r="432" customFormat="false" ht="12.75" hidden="false" customHeight="false" outlineLevel="0" collapsed="false">
      <c r="A432" s="223"/>
      <c r="B432" s="245"/>
      <c r="C432" s="251"/>
      <c r="D432" s="251"/>
      <c r="E432" s="251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  <c r="AJ432" s="246"/>
      <c r="AK432" s="246"/>
      <c r="AL432" s="246"/>
      <c r="AM432" s="246"/>
      <c r="AN432" s="246"/>
      <c r="AO432" s="246"/>
      <c r="AP432" s="246"/>
      <c r="AQ432" s="246"/>
      <c r="AR432" s="246"/>
      <c r="AS432" s="246"/>
      <c r="AT432" s="246"/>
      <c r="AU432" s="246"/>
      <c r="AV432" s="246"/>
      <c r="AW432" s="246"/>
      <c r="AX432" s="246"/>
      <c r="AY432" s="246"/>
      <c r="AZ432" s="246"/>
      <c r="BA432" s="246"/>
      <c r="BB432" s="246"/>
      <c r="BC432" s="246"/>
      <c r="BD432" s="246"/>
      <c r="BE432" s="246"/>
      <c r="BF432" s="246"/>
      <c r="BG432" s="246"/>
      <c r="BH432" s="246"/>
      <c r="BI432" s="246"/>
      <c r="BJ432" s="246"/>
      <c r="BK432" s="246"/>
      <c r="BL432" s="246"/>
      <c r="BM432" s="246"/>
      <c r="BN432" s="246"/>
      <c r="BO432" s="246"/>
      <c r="BP432" s="246"/>
      <c r="BQ432" s="246"/>
      <c r="BR432" s="246"/>
      <c r="BS432" s="246"/>
      <c r="BT432" s="246"/>
      <c r="BU432" s="246"/>
      <c r="BV432" s="246"/>
      <c r="BW432" s="246"/>
      <c r="BX432" s="246"/>
      <c r="BY432" s="246"/>
      <c r="BZ432" s="246"/>
      <c r="CA432" s="246"/>
      <c r="CB432" s="246"/>
      <c r="CC432" s="246"/>
      <c r="CD432" s="246"/>
      <c r="CE432" s="246"/>
      <c r="CF432" s="246"/>
      <c r="CG432" s="246"/>
      <c r="CH432" s="246"/>
      <c r="CI432" s="246"/>
      <c r="CJ432" s="246"/>
      <c r="CK432" s="246"/>
      <c r="CL432" s="246"/>
      <c r="CM432" s="246"/>
      <c r="CN432" s="246"/>
      <c r="CO432" s="246"/>
      <c r="CP432" s="246"/>
      <c r="CQ432" s="246"/>
      <c r="CR432" s="246"/>
      <c r="CS432" s="246"/>
      <c r="CT432" s="246"/>
      <c r="CU432" s="246"/>
      <c r="CV432" s="246"/>
      <c r="CW432" s="246"/>
      <c r="CX432" s="246"/>
      <c r="CY432" s="246"/>
      <c r="CZ432" s="246"/>
      <c r="DA432" s="246"/>
      <c r="DB432" s="246"/>
      <c r="DC432" s="246"/>
      <c r="DD432" s="246"/>
      <c r="DE432" s="246"/>
      <c r="DF432" s="246"/>
      <c r="DG432" s="246"/>
      <c r="DH432" s="246"/>
      <c r="DI432" s="246"/>
      <c r="DJ432" s="246"/>
      <c r="DK432" s="246"/>
      <c r="DL432" s="246"/>
      <c r="DM432" s="246"/>
      <c r="DN432" s="246"/>
      <c r="DO432" s="246"/>
      <c r="DP432" s="246"/>
      <c r="DQ432" s="246"/>
      <c r="DR432" s="246"/>
      <c r="DS432" s="246"/>
      <c r="DT432" s="246"/>
      <c r="DU432" s="246"/>
      <c r="DV432" s="246"/>
      <c r="DW432" s="246"/>
      <c r="DX432" s="246"/>
      <c r="DY432" s="246"/>
      <c r="DZ432" s="246"/>
      <c r="EA432" s="246"/>
      <c r="EB432" s="246"/>
      <c r="EC432" s="246"/>
      <c r="ED432" s="246"/>
      <c r="EE432" s="246"/>
      <c r="EF432" s="246"/>
      <c r="EG432" s="246"/>
      <c r="EH432" s="246"/>
      <c r="EI432" s="246"/>
      <c r="EJ432" s="246"/>
      <c r="EK432" s="246"/>
      <c r="EL432" s="246"/>
      <c r="EM432" s="246"/>
      <c r="EN432" s="246"/>
      <c r="EO432" s="246"/>
      <c r="EP432" s="246"/>
      <c r="EQ432" s="246"/>
      <c r="ER432" s="246"/>
      <c r="ES432" s="246"/>
      <c r="ET432" s="246"/>
      <c r="EU432" s="246"/>
      <c r="EV432" s="246"/>
      <c r="EW432" s="246"/>
      <c r="EX432" s="246"/>
      <c r="EY432" s="246"/>
      <c r="EZ432" s="246"/>
      <c r="FA432" s="246"/>
      <c r="FB432" s="246"/>
      <c r="FC432" s="246"/>
      <c r="FD432" s="246"/>
      <c r="FE432" s="246"/>
      <c r="FF432" s="246"/>
      <c r="FG432" s="246"/>
      <c r="FH432" s="246"/>
      <c r="FI432" s="246"/>
      <c r="FJ432" s="246"/>
      <c r="FK432" s="246"/>
      <c r="FL432" s="246"/>
      <c r="FM432" s="246"/>
      <c r="FN432" s="246"/>
      <c r="FO432" s="246"/>
      <c r="FP432" s="246"/>
      <c r="FQ432" s="246"/>
      <c r="FR432" s="246"/>
      <c r="FS432" s="246"/>
      <c r="FT432" s="246"/>
      <c r="FU432" s="246"/>
      <c r="FV432" s="246"/>
      <c r="FW432" s="246"/>
      <c r="FX432" s="246"/>
      <c r="FY432" s="246"/>
      <c r="FZ432" s="246"/>
      <c r="GA432" s="246"/>
      <c r="GB432" s="246"/>
      <c r="GC432" s="246"/>
      <c r="GD432" s="246"/>
      <c r="GE432" s="246"/>
      <c r="GF432" s="246"/>
      <c r="GG432" s="246"/>
      <c r="GH432" s="246"/>
      <c r="GI432" s="246"/>
      <c r="GJ432" s="246"/>
      <c r="GK432" s="246"/>
      <c r="GL432" s="246"/>
      <c r="GM432" s="246"/>
      <c r="GN432" s="246"/>
      <c r="GO432" s="246"/>
      <c r="GP432" s="246"/>
      <c r="GQ432" s="246"/>
      <c r="GR432" s="246"/>
      <c r="GS432" s="246"/>
      <c r="GT432" s="246"/>
      <c r="GU432" s="246"/>
      <c r="GV432" s="246"/>
      <c r="GW432" s="246"/>
      <c r="GX432" s="246"/>
      <c r="GY432" s="246"/>
      <c r="GZ432" s="246"/>
      <c r="HA432" s="246"/>
      <c r="HB432" s="246"/>
      <c r="HC432" s="246"/>
      <c r="HD432" s="246"/>
      <c r="HE432" s="246"/>
      <c r="HF432" s="246"/>
      <c r="HG432" s="246"/>
      <c r="HH432" s="246"/>
      <c r="HI432" s="246"/>
      <c r="HJ432" s="246"/>
      <c r="HK432" s="246"/>
      <c r="HL432" s="246"/>
      <c r="HM432" s="246"/>
      <c r="HN432" s="246"/>
      <c r="HO432" s="246"/>
      <c r="HP432" s="246"/>
      <c r="HQ432" s="246"/>
      <c r="HR432" s="246"/>
      <c r="HS432" s="246"/>
      <c r="HT432" s="246"/>
      <c r="HU432" s="246"/>
      <c r="HV432" s="246"/>
      <c r="HW432" s="246"/>
      <c r="HX432" s="246"/>
      <c r="HY432" s="246"/>
      <c r="HZ432" s="246"/>
      <c r="IA432" s="246"/>
      <c r="IB432" s="246"/>
      <c r="IC432" s="246"/>
      <c r="ID432" s="246"/>
      <c r="IE432" s="246"/>
      <c r="IF432" s="246"/>
      <c r="IG432" s="246"/>
      <c r="IH432" s="246"/>
      <c r="II432" s="246"/>
      <c r="IJ432" s="246"/>
      <c r="IK432" s="246"/>
      <c r="IL432" s="246"/>
      <c r="IM432" s="246"/>
      <c r="IN432" s="246"/>
      <c r="IO432" s="246"/>
      <c r="IP432" s="246"/>
      <c r="IQ432" s="246"/>
      <c r="IR432" s="246"/>
      <c r="IS432" s="246"/>
      <c r="IT432" s="246"/>
      <c r="IU432" s="246"/>
      <c r="IV432" s="246"/>
      <c r="IW432" s="246"/>
    </row>
    <row r="433" customFormat="false" ht="12.75" hidden="false" customHeight="false" outlineLevel="0" collapsed="false">
      <c r="A433" s="225"/>
      <c r="B433" s="245"/>
      <c r="C433" s="251"/>
      <c r="D433" s="251"/>
      <c r="E433" s="251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  <c r="AJ433" s="246"/>
      <c r="AK433" s="246"/>
      <c r="AL433" s="246"/>
      <c r="AM433" s="246"/>
      <c r="AN433" s="246"/>
      <c r="AO433" s="246"/>
      <c r="AP433" s="246"/>
      <c r="AQ433" s="246"/>
      <c r="AR433" s="246"/>
      <c r="AS433" s="246"/>
      <c r="AT433" s="246"/>
      <c r="AU433" s="246"/>
      <c r="AV433" s="246"/>
      <c r="AW433" s="246"/>
      <c r="AX433" s="246"/>
      <c r="AY433" s="246"/>
      <c r="AZ433" s="246"/>
      <c r="BA433" s="246"/>
      <c r="BB433" s="246"/>
      <c r="BC433" s="246"/>
      <c r="BD433" s="246"/>
      <c r="BE433" s="246"/>
      <c r="BF433" s="246"/>
      <c r="BG433" s="246"/>
      <c r="BH433" s="246"/>
      <c r="BI433" s="246"/>
      <c r="BJ433" s="246"/>
      <c r="BK433" s="246"/>
      <c r="BL433" s="246"/>
      <c r="BM433" s="246"/>
      <c r="BN433" s="246"/>
      <c r="BO433" s="246"/>
      <c r="BP433" s="246"/>
      <c r="BQ433" s="246"/>
      <c r="BR433" s="246"/>
      <c r="BS433" s="246"/>
      <c r="BT433" s="246"/>
      <c r="BU433" s="246"/>
      <c r="BV433" s="246"/>
      <c r="BW433" s="246"/>
      <c r="BX433" s="246"/>
      <c r="BY433" s="246"/>
      <c r="BZ433" s="246"/>
      <c r="CA433" s="246"/>
      <c r="CB433" s="246"/>
      <c r="CC433" s="246"/>
      <c r="CD433" s="246"/>
      <c r="CE433" s="246"/>
      <c r="CF433" s="246"/>
      <c r="CG433" s="246"/>
      <c r="CH433" s="246"/>
      <c r="CI433" s="246"/>
      <c r="CJ433" s="246"/>
      <c r="CK433" s="246"/>
      <c r="CL433" s="246"/>
      <c r="CM433" s="246"/>
      <c r="CN433" s="246"/>
      <c r="CO433" s="246"/>
      <c r="CP433" s="246"/>
      <c r="CQ433" s="246"/>
      <c r="CR433" s="246"/>
      <c r="CS433" s="246"/>
      <c r="CT433" s="246"/>
      <c r="CU433" s="246"/>
      <c r="CV433" s="246"/>
      <c r="CW433" s="246"/>
      <c r="CX433" s="246"/>
      <c r="CY433" s="246"/>
      <c r="CZ433" s="246"/>
      <c r="DA433" s="246"/>
      <c r="DB433" s="246"/>
      <c r="DC433" s="246"/>
      <c r="DD433" s="246"/>
      <c r="DE433" s="246"/>
      <c r="DF433" s="246"/>
      <c r="DG433" s="246"/>
      <c r="DH433" s="246"/>
      <c r="DI433" s="246"/>
      <c r="DJ433" s="246"/>
      <c r="DK433" s="246"/>
      <c r="DL433" s="246"/>
      <c r="DM433" s="246"/>
      <c r="DN433" s="246"/>
      <c r="DO433" s="246"/>
      <c r="DP433" s="246"/>
      <c r="DQ433" s="246"/>
      <c r="DR433" s="246"/>
      <c r="DS433" s="246"/>
      <c r="DT433" s="246"/>
      <c r="DU433" s="246"/>
      <c r="DV433" s="246"/>
      <c r="DW433" s="246"/>
      <c r="DX433" s="246"/>
      <c r="DY433" s="246"/>
      <c r="DZ433" s="246"/>
      <c r="EA433" s="246"/>
      <c r="EB433" s="246"/>
      <c r="EC433" s="246"/>
      <c r="ED433" s="246"/>
      <c r="EE433" s="246"/>
      <c r="EF433" s="246"/>
      <c r="EG433" s="246"/>
      <c r="EH433" s="246"/>
      <c r="EI433" s="246"/>
      <c r="EJ433" s="246"/>
      <c r="EK433" s="246"/>
      <c r="EL433" s="246"/>
      <c r="EM433" s="246"/>
      <c r="EN433" s="246"/>
      <c r="EO433" s="246"/>
      <c r="EP433" s="246"/>
      <c r="EQ433" s="246"/>
      <c r="ER433" s="246"/>
      <c r="ES433" s="246"/>
      <c r="ET433" s="246"/>
      <c r="EU433" s="246"/>
      <c r="EV433" s="246"/>
      <c r="EW433" s="246"/>
      <c r="EX433" s="246"/>
      <c r="EY433" s="246"/>
      <c r="EZ433" s="246"/>
      <c r="FA433" s="246"/>
      <c r="FB433" s="246"/>
      <c r="FC433" s="246"/>
      <c r="FD433" s="246"/>
      <c r="FE433" s="246"/>
      <c r="FF433" s="246"/>
      <c r="FG433" s="246"/>
      <c r="FH433" s="246"/>
      <c r="FI433" s="246"/>
      <c r="FJ433" s="246"/>
      <c r="FK433" s="246"/>
      <c r="FL433" s="246"/>
      <c r="FM433" s="246"/>
      <c r="FN433" s="246"/>
      <c r="FO433" s="246"/>
      <c r="FP433" s="246"/>
      <c r="FQ433" s="246"/>
      <c r="FR433" s="246"/>
      <c r="FS433" s="246"/>
      <c r="FT433" s="246"/>
      <c r="FU433" s="246"/>
      <c r="FV433" s="246"/>
      <c r="FW433" s="246"/>
      <c r="FX433" s="246"/>
      <c r="FY433" s="246"/>
      <c r="FZ433" s="246"/>
      <c r="GA433" s="246"/>
      <c r="GB433" s="246"/>
      <c r="GC433" s="246"/>
      <c r="GD433" s="246"/>
      <c r="GE433" s="246"/>
      <c r="GF433" s="246"/>
      <c r="GG433" s="246"/>
      <c r="GH433" s="246"/>
      <c r="GI433" s="246"/>
      <c r="GJ433" s="246"/>
      <c r="GK433" s="246"/>
      <c r="GL433" s="246"/>
      <c r="GM433" s="246"/>
      <c r="GN433" s="246"/>
      <c r="GO433" s="246"/>
      <c r="GP433" s="246"/>
      <c r="GQ433" s="246"/>
      <c r="GR433" s="246"/>
      <c r="GS433" s="246"/>
      <c r="GT433" s="246"/>
      <c r="GU433" s="246"/>
      <c r="GV433" s="246"/>
      <c r="GW433" s="246"/>
      <c r="GX433" s="246"/>
      <c r="GY433" s="246"/>
      <c r="GZ433" s="246"/>
      <c r="HA433" s="246"/>
      <c r="HB433" s="246"/>
      <c r="HC433" s="246"/>
      <c r="HD433" s="246"/>
      <c r="HE433" s="246"/>
      <c r="HF433" s="246"/>
      <c r="HG433" s="246"/>
      <c r="HH433" s="246"/>
      <c r="HI433" s="246"/>
      <c r="HJ433" s="246"/>
      <c r="HK433" s="246"/>
      <c r="HL433" s="246"/>
      <c r="HM433" s="246"/>
      <c r="HN433" s="246"/>
      <c r="HO433" s="246"/>
      <c r="HP433" s="246"/>
      <c r="HQ433" s="246"/>
      <c r="HR433" s="246"/>
      <c r="HS433" s="246"/>
      <c r="HT433" s="246"/>
      <c r="HU433" s="246"/>
      <c r="HV433" s="246"/>
      <c r="HW433" s="246"/>
      <c r="HX433" s="246"/>
      <c r="HY433" s="246"/>
      <c r="HZ433" s="246"/>
      <c r="IA433" s="246"/>
      <c r="IB433" s="246"/>
      <c r="IC433" s="246"/>
      <c r="ID433" s="246"/>
      <c r="IE433" s="246"/>
      <c r="IF433" s="246"/>
      <c r="IG433" s="246"/>
      <c r="IH433" s="246"/>
      <c r="II433" s="246"/>
      <c r="IJ433" s="246"/>
      <c r="IK433" s="246"/>
      <c r="IL433" s="246"/>
      <c r="IM433" s="246"/>
      <c r="IN433" s="246"/>
      <c r="IO433" s="246"/>
      <c r="IP433" s="246"/>
      <c r="IQ433" s="246"/>
      <c r="IR433" s="246"/>
      <c r="IS433" s="246"/>
      <c r="IT433" s="246"/>
      <c r="IU433" s="246"/>
      <c r="IV433" s="246"/>
      <c r="IW433" s="246"/>
    </row>
    <row r="434" customFormat="false" ht="12.75" hidden="false" customHeight="false" outlineLevel="0" collapsed="false">
      <c r="A434" s="225"/>
      <c r="B434" s="245"/>
      <c r="C434" s="251"/>
      <c r="D434" s="251"/>
      <c r="E434" s="251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  <c r="AJ434" s="246"/>
      <c r="AK434" s="246"/>
      <c r="AL434" s="246"/>
      <c r="AM434" s="246"/>
      <c r="AN434" s="246"/>
      <c r="AO434" s="246"/>
      <c r="AP434" s="246"/>
      <c r="AQ434" s="246"/>
      <c r="AR434" s="246"/>
      <c r="AS434" s="246"/>
      <c r="AT434" s="246"/>
      <c r="AU434" s="246"/>
      <c r="AV434" s="246"/>
      <c r="AW434" s="246"/>
      <c r="AX434" s="246"/>
      <c r="AY434" s="246"/>
      <c r="AZ434" s="246"/>
      <c r="BA434" s="246"/>
      <c r="BB434" s="246"/>
      <c r="BC434" s="246"/>
      <c r="BD434" s="246"/>
      <c r="BE434" s="246"/>
      <c r="BF434" s="246"/>
      <c r="BG434" s="246"/>
      <c r="BH434" s="246"/>
      <c r="BI434" s="246"/>
      <c r="BJ434" s="246"/>
      <c r="BK434" s="246"/>
      <c r="BL434" s="246"/>
      <c r="BM434" s="246"/>
      <c r="BN434" s="246"/>
      <c r="BO434" s="246"/>
      <c r="BP434" s="246"/>
      <c r="BQ434" s="246"/>
      <c r="BR434" s="246"/>
      <c r="BS434" s="246"/>
      <c r="BT434" s="246"/>
      <c r="BU434" s="246"/>
      <c r="BV434" s="246"/>
      <c r="BW434" s="246"/>
      <c r="BX434" s="246"/>
      <c r="BY434" s="246"/>
      <c r="BZ434" s="246"/>
      <c r="CA434" s="246"/>
      <c r="CB434" s="246"/>
      <c r="CC434" s="246"/>
      <c r="CD434" s="246"/>
      <c r="CE434" s="246"/>
      <c r="CF434" s="246"/>
      <c r="CG434" s="246"/>
      <c r="CH434" s="246"/>
      <c r="CI434" s="246"/>
      <c r="CJ434" s="246"/>
      <c r="CK434" s="246"/>
      <c r="CL434" s="246"/>
      <c r="CM434" s="246"/>
      <c r="CN434" s="246"/>
      <c r="CO434" s="246"/>
      <c r="CP434" s="246"/>
      <c r="CQ434" s="246"/>
      <c r="CR434" s="246"/>
      <c r="CS434" s="246"/>
      <c r="CT434" s="246"/>
      <c r="CU434" s="246"/>
      <c r="CV434" s="246"/>
      <c r="CW434" s="246"/>
      <c r="CX434" s="246"/>
      <c r="CY434" s="246"/>
      <c r="CZ434" s="246"/>
      <c r="DA434" s="246"/>
      <c r="DB434" s="246"/>
      <c r="DC434" s="246"/>
      <c r="DD434" s="246"/>
      <c r="DE434" s="246"/>
      <c r="DF434" s="246"/>
      <c r="DG434" s="246"/>
      <c r="DH434" s="246"/>
      <c r="DI434" s="246"/>
      <c r="DJ434" s="246"/>
      <c r="DK434" s="246"/>
      <c r="DL434" s="246"/>
      <c r="DM434" s="246"/>
      <c r="DN434" s="246"/>
      <c r="DO434" s="246"/>
      <c r="DP434" s="246"/>
      <c r="DQ434" s="246"/>
      <c r="DR434" s="246"/>
      <c r="DS434" s="246"/>
      <c r="DT434" s="246"/>
      <c r="DU434" s="246"/>
      <c r="DV434" s="246"/>
      <c r="DW434" s="246"/>
      <c r="DX434" s="246"/>
      <c r="DY434" s="246"/>
      <c r="DZ434" s="246"/>
      <c r="EA434" s="246"/>
      <c r="EB434" s="246"/>
      <c r="EC434" s="246"/>
      <c r="ED434" s="246"/>
      <c r="EE434" s="246"/>
      <c r="EF434" s="246"/>
      <c r="EG434" s="246"/>
      <c r="EH434" s="246"/>
      <c r="EI434" s="246"/>
      <c r="EJ434" s="246"/>
      <c r="EK434" s="246"/>
      <c r="EL434" s="246"/>
      <c r="EM434" s="246"/>
      <c r="EN434" s="246"/>
      <c r="EO434" s="246"/>
      <c r="EP434" s="246"/>
      <c r="EQ434" s="246"/>
      <c r="ER434" s="246"/>
      <c r="ES434" s="246"/>
      <c r="ET434" s="246"/>
      <c r="EU434" s="246"/>
      <c r="EV434" s="246"/>
      <c r="EW434" s="246"/>
      <c r="EX434" s="246"/>
      <c r="EY434" s="246"/>
      <c r="EZ434" s="246"/>
      <c r="FA434" s="246"/>
      <c r="FB434" s="246"/>
      <c r="FC434" s="246"/>
      <c r="FD434" s="246"/>
      <c r="FE434" s="246"/>
      <c r="FF434" s="246"/>
      <c r="FG434" s="246"/>
      <c r="FH434" s="246"/>
      <c r="FI434" s="246"/>
      <c r="FJ434" s="246"/>
      <c r="FK434" s="246"/>
      <c r="FL434" s="246"/>
      <c r="FM434" s="246"/>
      <c r="FN434" s="246"/>
      <c r="FO434" s="246"/>
      <c r="FP434" s="246"/>
      <c r="FQ434" s="246"/>
      <c r="FR434" s="246"/>
      <c r="FS434" s="246"/>
      <c r="FT434" s="246"/>
      <c r="FU434" s="246"/>
      <c r="FV434" s="246"/>
      <c r="FW434" s="246"/>
      <c r="FX434" s="246"/>
      <c r="FY434" s="246"/>
      <c r="FZ434" s="246"/>
      <c r="GA434" s="246"/>
      <c r="GB434" s="246"/>
      <c r="GC434" s="246"/>
      <c r="GD434" s="246"/>
      <c r="GE434" s="246"/>
      <c r="GF434" s="246"/>
      <c r="GG434" s="246"/>
      <c r="GH434" s="246"/>
      <c r="GI434" s="246"/>
      <c r="GJ434" s="246"/>
      <c r="GK434" s="246"/>
      <c r="GL434" s="246"/>
      <c r="GM434" s="246"/>
      <c r="GN434" s="246"/>
      <c r="GO434" s="246"/>
      <c r="GP434" s="246"/>
      <c r="GQ434" s="246"/>
      <c r="GR434" s="246"/>
      <c r="GS434" s="246"/>
      <c r="GT434" s="246"/>
      <c r="GU434" s="246"/>
      <c r="GV434" s="246"/>
      <c r="GW434" s="246"/>
      <c r="GX434" s="246"/>
      <c r="GY434" s="246"/>
      <c r="GZ434" s="246"/>
      <c r="HA434" s="246"/>
      <c r="HB434" s="246"/>
      <c r="HC434" s="246"/>
      <c r="HD434" s="246"/>
      <c r="HE434" s="246"/>
      <c r="HF434" s="246"/>
      <c r="HG434" s="246"/>
      <c r="HH434" s="246"/>
      <c r="HI434" s="246"/>
      <c r="HJ434" s="246"/>
      <c r="HK434" s="246"/>
      <c r="HL434" s="246"/>
      <c r="HM434" s="246"/>
      <c r="HN434" s="246"/>
      <c r="HO434" s="246"/>
      <c r="HP434" s="246"/>
      <c r="HQ434" s="246"/>
      <c r="HR434" s="246"/>
      <c r="HS434" s="246"/>
      <c r="HT434" s="246"/>
      <c r="HU434" s="246"/>
      <c r="HV434" s="246"/>
      <c r="HW434" s="246"/>
      <c r="HX434" s="246"/>
      <c r="HY434" s="246"/>
      <c r="HZ434" s="246"/>
      <c r="IA434" s="246"/>
      <c r="IB434" s="246"/>
      <c r="IC434" s="246"/>
      <c r="ID434" s="246"/>
      <c r="IE434" s="246"/>
      <c r="IF434" s="246"/>
      <c r="IG434" s="246"/>
      <c r="IH434" s="246"/>
      <c r="II434" s="246"/>
      <c r="IJ434" s="246"/>
      <c r="IK434" s="246"/>
      <c r="IL434" s="246"/>
      <c r="IM434" s="246"/>
      <c r="IN434" s="246"/>
      <c r="IO434" s="246"/>
      <c r="IP434" s="246"/>
      <c r="IQ434" s="246"/>
      <c r="IR434" s="246"/>
      <c r="IS434" s="246"/>
      <c r="IT434" s="246"/>
      <c r="IU434" s="246"/>
      <c r="IV434" s="246"/>
      <c r="IW434" s="246"/>
    </row>
    <row r="435" customFormat="false" ht="12.75" hidden="false" customHeight="false" outlineLevel="0" collapsed="false">
      <c r="A435" s="225"/>
      <c r="B435" s="245"/>
      <c r="C435" s="251"/>
      <c r="D435" s="251"/>
      <c r="E435" s="251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  <c r="AJ435" s="246"/>
      <c r="AK435" s="246"/>
      <c r="AL435" s="246"/>
      <c r="AM435" s="246"/>
      <c r="AN435" s="246"/>
      <c r="AO435" s="246"/>
      <c r="AP435" s="246"/>
      <c r="AQ435" s="246"/>
      <c r="AR435" s="246"/>
      <c r="AS435" s="246"/>
      <c r="AT435" s="246"/>
      <c r="AU435" s="246"/>
      <c r="AV435" s="246"/>
      <c r="AW435" s="246"/>
      <c r="AX435" s="246"/>
      <c r="AY435" s="246"/>
      <c r="AZ435" s="246"/>
      <c r="BA435" s="246"/>
      <c r="BB435" s="246"/>
      <c r="BC435" s="246"/>
      <c r="BD435" s="246"/>
      <c r="BE435" s="246"/>
      <c r="BF435" s="246"/>
      <c r="BG435" s="246"/>
      <c r="BH435" s="246"/>
      <c r="BI435" s="246"/>
      <c r="BJ435" s="246"/>
      <c r="BK435" s="246"/>
      <c r="BL435" s="246"/>
      <c r="BM435" s="246"/>
      <c r="BN435" s="246"/>
      <c r="BO435" s="246"/>
      <c r="BP435" s="246"/>
      <c r="BQ435" s="246"/>
      <c r="BR435" s="246"/>
      <c r="BS435" s="246"/>
      <c r="BT435" s="246"/>
      <c r="BU435" s="246"/>
      <c r="BV435" s="246"/>
      <c r="BW435" s="246"/>
      <c r="BX435" s="246"/>
      <c r="BY435" s="246"/>
      <c r="BZ435" s="246"/>
      <c r="CA435" s="246"/>
      <c r="CB435" s="246"/>
      <c r="CC435" s="246"/>
      <c r="CD435" s="246"/>
      <c r="CE435" s="246"/>
      <c r="CF435" s="246"/>
      <c r="CG435" s="246"/>
      <c r="CH435" s="246"/>
      <c r="CI435" s="246"/>
      <c r="CJ435" s="246"/>
      <c r="CK435" s="246"/>
      <c r="CL435" s="246"/>
      <c r="CM435" s="246"/>
      <c r="CN435" s="246"/>
      <c r="CO435" s="246"/>
      <c r="CP435" s="246"/>
      <c r="CQ435" s="246"/>
      <c r="CR435" s="246"/>
      <c r="CS435" s="246"/>
      <c r="CT435" s="246"/>
      <c r="CU435" s="246"/>
      <c r="CV435" s="246"/>
      <c r="CW435" s="246"/>
      <c r="CX435" s="246"/>
      <c r="CY435" s="246"/>
      <c r="CZ435" s="246"/>
      <c r="DA435" s="246"/>
      <c r="DB435" s="246"/>
      <c r="DC435" s="246"/>
      <c r="DD435" s="246"/>
      <c r="DE435" s="246"/>
      <c r="DF435" s="246"/>
      <c r="DG435" s="246"/>
      <c r="DH435" s="246"/>
      <c r="DI435" s="246"/>
      <c r="DJ435" s="246"/>
      <c r="DK435" s="246"/>
      <c r="DL435" s="246"/>
      <c r="DM435" s="246"/>
      <c r="DN435" s="246"/>
      <c r="DO435" s="246"/>
      <c r="DP435" s="246"/>
      <c r="DQ435" s="246"/>
      <c r="DR435" s="246"/>
      <c r="DS435" s="246"/>
      <c r="DT435" s="246"/>
      <c r="DU435" s="246"/>
      <c r="DV435" s="246"/>
      <c r="DW435" s="246"/>
      <c r="DX435" s="246"/>
      <c r="DY435" s="246"/>
      <c r="DZ435" s="246"/>
      <c r="EA435" s="246"/>
      <c r="EB435" s="246"/>
      <c r="EC435" s="246"/>
      <c r="ED435" s="246"/>
      <c r="EE435" s="246"/>
      <c r="EF435" s="246"/>
      <c r="EG435" s="246"/>
      <c r="EH435" s="246"/>
      <c r="EI435" s="246"/>
      <c r="EJ435" s="246"/>
      <c r="EK435" s="246"/>
      <c r="EL435" s="246"/>
      <c r="EM435" s="246"/>
      <c r="EN435" s="246"/>
      <c r="EO435" s="246"/>
      <c r="EP435" s="246"/>
      <c r="EQ435" s="246"/>
      <c r="ER435" s="246"/>
      <c r="ES435" s="246"/>
      <c r="ET435" s="246"/>
      <c r="EU435" s="246"/>
      <c r="EV435" s="246"/>
      <c r="EW435" s="246"/>
      <c r="EX435" s="246"/>
      <c r="EY435" s="246"/>
      <c r="EZ435" s="246"/>
      <c r="FA435" s="246"/>
      <c r="FB435" s="246"/>
      <c r="FC435" s="246"/>
      <c r="FD435" s="246"/>
      <c r="FE435" s="246"/>
      <c r="FF435" s="246"/>
      <c r="FG435" s="246"/>
      <c r="FH435" s="246"/>
      <c r="FI435" s="246"/>
      <c r="FJ435" s="246"/>
      <c r="FK435" s="246"/>
      <c r="FL435" s="246"/>
      <c r="FM435" s="246"/>
      <c r="FN435" s="246"/>
      <c r="FO435" s="246"/>
      <c r="FP435" s="246"/>
      <c r="FQ435" s="246"/>
      <c r="FR435" s="246"/>
      <c r="FS435" s="246"/>
      <c r="FT435" s="246"/>
      <c r="FU435" s="246"/>
      <c r="FV435" s="246"/>
      <c r="FW435" s="246"/>
      <c r="FX435" s="246"/>
      <c r="FY435" s="246"/>
      <c r="FZ435" s="246"/>
      <c r="GA435" s="246"/>
      <c r="GB435" s="246"/>
      <c r="GC435" s="246"/>
      <c r="GD435" s="246"/>
      <c r="GE435" s="246"/>
      <c r="GF435" s="246"/>
      <c r="GG435" s="246"/>
      <c r="GH435" s="246"/>
      <c r="GI435" s="246"/>
      <c r="GJ435" s="246"/>
      <c r="GK435" s="246"/>
      <c r="GL435" s="246"/>
      <c r="GM435" s="246"/>
      <c r="GN435" s="246"/>
      <c r="GO435" s="246"/>
      <c r="GP435" s="246"/>
      <c r="GQ435" s="246"/>
      <c r="GR435" s="246"/>
      <c r="GS435" s="246"/>
      <c r="GT435" s="246"/>
      <c r="GU435" s="246"/>
      <c r="GV435" s="246"/>
      <c r="GW435" s="246"/>
      <c r="GX435" s="246"/>
      <c r="GY435" s="246"/>
      <c r="GZ435" s="246"/>
      <c r="HA435" s="246"/>
      <c r="HB435" s="246"/>
      <c r="HC435" s="246"/>
      <c r="HD435" s="246"/>
      <c r="HE435" s="246"/>
      <c r="HF435" s="246"/>
      <c r="HG435" s="246"/>
      <c r="HH435" s="246"/>
      <c r="HI435" s="246"/>
      <c r="HJ435" s="246"/>
      <c r="HK435" s="246"/>
      <c r="HL435" s="246"/>
      <c r="HM435" s="246"/>
      <c r="HN435" s="246"/>
      <c r="HO435" s="246"/>
      <c r="HP435" s="246"/>
      <c r="HQ435" s="246"/>
      <c r="HR435" s="246"/>
      <c r="HS435" s="246"/>
      <c r="HT435" s="246"/>
      <c r="HU435" s="246"/>
      <c r="HV435" s="246"/>
      <c r="HW435" s="246"/>
      <c r="HX435" s="246"/>
      <c r="HY435" s="246"/>
      <c r="HZ435" s="246"/>
      <c r="IA435" s="246"/>
      <c r="IB435" s="246"/>
      <c r="IC435" s="246"/>
      <c r="ID435" s="246"/>
      <c r="IE435" s="246"/>
      <c r="IF435" s="246"/>
      <c r="IG435" s="246"/>
      <c r="IH435" s="246"/>
      <c r="II435" s="246"/>
      <c r="IJ435" s="246"/>
      <c r="IK435" s="246"/>
      <c r="IL435" s="246"/>
      <c r="IM435" s="246"/>
      <c r="IN435" s="246"/>
      <c r="IO435" s="246"/>
      <c r="IP435" s="246"/>
      <c r="IQ435" s="246"/>
      <c r="IR435" s="246"/>
      <c r="IS435" s="246"/>
      <c r="IT435" s="246"/>
      <c r="IU435" s="246"/>
      <c r="IV435" s="246"/>
      <c r="IW435" s="246"/>
    </row>
    <row r="436" customFormat="false" ht="12.75" hidden="false" customHeight="false" outlineLevel="0" collapsed="false">
      <c r="A436" s="223"/>
      <c r="B436" s="245"/>
      <c r="C436" s="251"/>
      <c r="D436" s="251"/>
      <c r="E436" s="251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  <c r="AJ436" s="246"/>
      <c r="AK436" s="246"/>
      <c r="AL436" s="246"/>
      <c r="AM436" s="246"/>
      <c r="AN436" s="246"/>
      <c r="AO436" s="246"/>
      <c r="AP436" s="246"/>
      <c r="AQ436" s="246"/>
      <c r="AR436" s="246"/>
      <c r="AS436" s="246"/>
      <c r="AT436" s="246"/>
      <c r="AU436" s="246"/>
      <c r="AV436" s="246"/>
      <c r="AW436" s="246"/>
      <c r="AX436" s="246"/>
      <c r="AY436" s="246"/>
      <c r="AZ436" s="246"/>
      <c r="BA436" s="246"/>
      <c r="BB436" s="246"/>
      <c r="BC436" s="246"/>
      <c r="BD436" s="246"/>
      <c r="BE436" s="246"/>
      <c r="BF436" s="246"/>
      <c r="BG436" s="246"/>
      <c r="BH436" s="246"/>
      <c r="BI436" s="246"/>
      <c r="BJ436" s="246"/>
      <c r="BK436" s="246"/>
      <c r="BL436" s="246"/>
      <c r="BM436" s="246"/>
      <c r="BN436" s="246"/>
      <c r="BO436" s="246"/>
      <c r="BP436" s="246"/>
      <c r="BQ436" s="246"/>
      <c r="BR436" s="246"/>
      <c r="BS436" s="246"/>
      <c r="BT436" s="246"/>
      <c r="BU436" s="246"/>
      <c r="BV436" s="246"/>
      <c r="BW436" s="246"/>
      <c r="BX436" s="246"/>
      <c r="BY436" s="246"/>
      <c r="BZ436" s="246"/>
      <c r="CA436" s="246"/>
      <c r="CB436" s="246"/>
      <c r="CC436" s="246"/>
      <c r="CD436" s="246"/>
      <c r="CE436" s="246"/>
      <c r="CF436" s="246"/>
      <c r="CG436" s="246"/>
      <c r="CH436" s="246"/>
      <c r="CI436" s="246"/>
      <c r="CJ436" s="246"/>
      <c r="CK436" s="246"/>
      <c r="CL436" s="246"/>
      <c r="CM436" s="246"/>
      <c r="CN436" s="246"/>
      <c r="CO436" s="246"/>
      <c r="CP436" s="246"/>
      <c r="CQ436" s="246"/>
      <c r="CR436" s="246"/>
      <c r="CS436" s="246"/>
      <c r="CT436" s="246"/>
      <c r="CU436" s="246"/>
      <c r="CV436" s="246"/>
      <c r="CW436" s="246"/>
      <c r="CX436" s="246"/>
      <c r="CY436" s="246"/>
      <c r="CZ436" s="246"/>
      <c r="DA436" s="246"/>
      <c r="DB436" s="246"/>
      <c r="DC436" s="246"/>
      <c r="DD436" s="246"/>
      <c r="DE436" s="246"/>
      <c r="DF436" s="246"/>
      <c r="DG436" s="246"/>
      <c r="DH436" s="246"/>
      <c r="DI436" s="246"/>
      <c r="DJ436" s="246"/>
      <c r="DK436" s="246"/>
      <c r="DL436" s="246"/>
      <c r="DM436" s="246"/>
      <c r="DN436" s="246"/>
      <c r="DO436" s="246"/>
      <c r="DP436" s="246"/>
      <c r="DQ436" s="246"/>
      <c r="DR436" s="246"/>
      <c r="DS436" s="246"/>
      <c r="DT436" s="246"/>
      <c r="DU436" s="246"/>
      <c r="DV436" s="246"/>
      <c r="DW436" s="246"/>
      <c r="DX436" s="246"/>
      <c r="DY436" s="246"/>
      <c r="DZ436" s="246"/>
      <c r="EA436" s="246"/>
      <c r="EB436" s="246"/>
      <c r="EC436" s="246"/>
      <c r="ED436" s="246"/>
      <c r="EE436" s="246"/>
      <c r="EF436" s="246"/>
      <c r="EG436" s="246"/>
      <c r="EH436" s="246"/>
      <c r="EI436" s="246"/>
      <c r="EJ436" s="246"/>
      <c r="EK436" s="246"/>
      <c r="EL436" s="246"/>
      <c r="EM436" s="246"/>
      <c r="EN436" s="246"/>
      <c r="EO436" s="246"/>
      <c r="EP436" s="246"/>
      <c r="EQ436" s="246"/>
      <c r="ER436" s="246"/>
      <c r="ES436" s="246"/>
      <c r="ET436" s="246"/>
      <c r="EU436" s="246"/>
      <c r="EV436" s="246"/>
      <c r="EW436" s="246"/>
      <c r="EX436" s="246"/>
      <c r="EY436" s="246"/>
      <c r="EZ436" s="246"/>
      <c r="FA436" s="246"/>
      <c r="FB436" s="246"/>
      <c r="FC436" s="246"/>
      <c r="FD436" s="246"/>
      <c r="FE436" s="246"/>
      <c r="FF436" s="246"/>
      <c r="FG436" s="246"/>
      <c r="FH436" s="246"/>
      <c r="FI436" s="246"/>
      <c r="FJ436" s="246"/>
      <c r="FK436" s="246"/>
      <c r="FL436" s="246"/>
      <c r="FM436" s="246"/>
      <c r="FN436" s="246"/>
      <c r="FO436" s="246"/>
      <c r="FP436" s="246"/>
      <c r="FQ436" s="246"/>
      <c r="FR436" s="246"/>
      <c r="FS436" s="246"/>
      <c r="FT436" s="246"/>
      <c r="FU436" s="246"/>
      <c r="FV436" s="246"/>
      <c r="FW436" s="246"/>
      <c r="FX436" s="246"/>
      <c r="FY436" s="246"/>
      <c r="FZ436" s="246"/>
      <c r="GA436" s="246"/>
      <c r="GB436" s="246"/>
      <c r="GC436" s="246"/>
      <c r="GD436" s="246"/>
      <c r="GE436" s="246"/>
      <c r="GF436" s="246"/>
      <c r="GG436" s="246"/>
      <c r="GH436" s="246"/>
      <c r="GI436" s="246"/>
      <c r="GJ436" s="246"/>
      <c r="GK436" s="246"/>
      <c r="GL436" s="246"/>
      <c r="GM436" s="246"/>
      <c r="GN436" s="246"/>
      <c r="GO436" s="246"/>
      <c r="GP436" s="246"/>
      <c r="GQ436" s="246"/>
      <c r="GR436" s="246"/>
      <c r="GS436" s="246"/>
      <c r="GT436" s="246"/>
      <c r="GU436" s="246"/>
      <c r="GV436" s="246"/>
      <c r="GW436" s="246"/>
      <c r="GX436" s="246"/>
      <c r="GY436" s="246"/>
      <c r="GZ436" s="246"/>
      <c r="HA436" s="246"/>
      <c r="HB436" s="246"/>
      <c r="HC436" s="246"/>
      <c r="HD436" s="246"/>
      <c r="HE436" s="246"/>
      <c r="HF436" s="246"/>
      <c r="HG436" s="246"/>
      <c r="HH436" s="246"/>
      <c r="HI436" s="246"/>
      <c r="HJ436" s="246"/>
      <c r="HK436" s="246"/>
      <c r="HL436" s="246"/>
      <c r="HM436" s="246"/>
      <c r="HN436" s="246"/>
      <c r="HO436" s="246"/>
      <c r="HP436" s="246"/>
      <c r="HQ436" s="246"/>
      <c r="HR436" s="246"/>
      <c r="HS436" s="246"/>
      <c r="HT436" s="246"/>
      <c r="HU436" s="246"/>
      <c r="HV436" s="246"/>
      <c r="HW436" s="246"/>
      <c r="HX436" s="246"/>
      <c r="HY436" s="246"/>
      <c r="HZ436" s="246"/>
      <c r="IA436" s="246"/>
      <c r="IB436" s="246"/>
      <c r="IC436" s="246"/>
      <c r="ID436" s="246"/>
      <c r="IE436" s="246"/>
      <c r="IF436" s="246"/>
      <c r="IG436" s="246"/>
      <c r="IH436" s="246"/>
      <c r="II436" s="246"/>
      <c r="IJ436" s="246"/>
      <c r="IK436" s="246"/>
      <c r="IL436" s="246"/>
      <c r="IM436" s="246"/>
      <c r="IN436" s="246"/>
      <c r="IO436" s="246"/>
      <c r="IP436" s="246"/>
      <c r="IQ436" s="246"/>
      <c r="IR436" s="246"/>
      <c r="IS436" s="246"/>
      <c r="IT436" s="246"/>
      <c r="IU436" s="246"/>
      <c r="IV436" s="246"/>
      <c r="IW436" s="246"/>
    </row>
    <row r="437" customFormat="false" ht="12.75" hidden="false" customHeight="false" outlineLevel="0" collapsed="false">
      <c r="A437" s="259"/>
      <c r="B437" s="264"/>
      <c r="C437" s="251"/>
      <c r="D437" s="251"/>
      <c r="E437" s="251"/>
      <c r="F437" s="261"/>
      <c r="G437" s="261"/>
      <c r="H437" s="261"/>
      <c r="I437" s="261"/>
      <c r="J437" s="261"/>
      <c r="K437" s="261"/>
      <c r="L437" s="261"/>
      <c r="M437" s="261"/>
      <c r="N437" s="261"/>
      <c r="O437" s="261"/>
      <c r="P437" s="261"/>
      <c r="Q437" s="261"/>
      <c r="R437" s="261"/>
      <c r="S437" s="261"/>
      <c r="T437" s="261"/>
      <c r="U437" s="261"/>
      <c r="V437" s="261"/>
      <c r="W437" s="261"/>
      <c r="X437" s="261"/>
      <c r="Y437" s="261"/>
      <c r="Z437" s="261"/>
      <c r="AA437" s="261"/>
      <c r="AB437" s="261"/>
      <c r="AC437" s="261"/>
      <c r="AD437" s="261"/>
      <c r="AE437" s="261"/>
      <c r="AF437" s="261"/>
      <c r="AG437" s="261"/>
      <c r="AH437" s="261"/>
      <c r="AI437" s="261"/>
      <c r="AJ437" s="261"/>
      <c r="AK437" s="261"/>
      <c r="AL437" s="261"/>
      <c r="AM437" s="261"/>
      <c r="AN437" s="261"/>
      <c r="AO437" s="261"/>
      <c r="AP437" s="261"/>
      <c r="AQ437" s="261"/>
      <c r="AR437" s="261"/>
      <c r="AS437" s="261"/>
      <c r="AT437" s="261"/>
      <c r="AU437" s="261"/>
      <c r="AV437" s="261"/>
      <c r="AW437" s="261"/>
      <c r="AX437" s="261"/>
      <c r="AY437" s="261"/>
      <c r="AZ437" s="261"/>
      <c r="BA437" s="261"/>
      <c r="BB437" s="261"/>
      <c r="BC437" s="261"/>
      <c r="BD437" s="261"/>
      <c r="BE437" s="261"/>
      <c r="BF437" s="261"/>
      <c r="BG437" s="261"/>
      <c r="BH437" s="261"/>
      <c r="BI437" s="261"/>
      <c r="BJ437" s="261"/>
      <c r="BK437" s="261"/>
      <c r="BL437" s="261"/>
      <c r="BM437" s="261"/>
      <c r="BN437" s="261"/>
      <c r="BO437" s="261"/>
      <c r="BP437" s="261"/>
      <c r="BQ437" s="261"/>
      <c r="BR437" s="261"/>
      <c r="BS437" s="261"/>
      <c r="BT437" s="261"/>
      <c r="BU437" s="261"/>
      <c r="BV437" s="261"/>
      <c r="BW437" s="261"/>
      <c r="BX437" s="261"/>
      <c r="BY437" s="261"/>
      <c r="BZ437" s="261"/>
      <c r="CA437" s="261"/>
      <c r="CB437" s="261"/>
      <c r="CC437" s="261"/>
      <c r="CD437" s="261"/>
      <c r="CE437" s="261"/>
      <c r="CF437" s="261"/>
      <c r="CG437" s="261"/>
      <c r="CH437" s="261"/>
      <c r="CI437" s="261"/>
      <c r="CJ437" s="261"/>
      <c r="CK437" s="261"/>
      <c r="CL437" s="261"/>
      <c r="CM437" s="261"/>
      <c r="CN437" s="261"/>
      <c r="CO437" s="261"/>
      <c r="CP437" s="261"/>
      <c r="CQ437" s="261"/>
      <c r="CR437" s="261"/>
      <c r="CS437" s="261"/>
      <c r="CT437" s="261"/>
      <c r="CU437" s="261"/>
      <c r="CV437" s="261"/>
      <c r="CW437" s="261"/>
      <c r="CX437" s="261"/>
      <c r="CY437" s="261"/>
      <c r="CZ437" s="261"/>
      <c r="DA437" s="261"/>
      <c r="DB437" s="261"/>
      <c r="DC437" s="261"/>
      <c r="DD437" s="261"/>
      <c r="DE437" s="261"/>
      <c r="DF437" s="261"/>
      <c r="DG437" s="261"/>
      <c r="DH437" s="261"/>
      <c r="DI437" s="261"/>
      <c r="DJ437" s="261"/>
      <c r="DK437" s="261"/>
      <c r="DL437" s="261"/>
      <c r="DM437" s="261"/>
      <c r="DN437" s="261"/>
      <c r="DO437" s="261"/>
      <c r="DP437" s="261"/>
      <c r="DQ437" s="261"/>
      <c r="DR437" s="261"/>
      <c r="DS437" s="261"/>
      <c r="DT437" s="261"/>
      <c r="DU437" s="261"/>
      <c r="DV437" s="261"/>
      <c r="DW437" s="261"/>
      <c r="DX437" s="261"/>
      <c r="DY437" s="261"/>
      <c r="DZ437" s="261"/>
      <c r="EA437" s="261"/>
      <c r="EB437" s="261"/>
      <c r="EC437" s="261"/>
      <c r="ED437" s="261"/>
      <c r="EE437" s="261"/>
      <c r="EF437" s="261"/>
      <c r="EG437" s="261"/>
      <c r="EH437" s="261"/>
      <c r="EI437" s="261"/>
      <c r="EJ437" s="261"/>
      <c r="EK437" s="261"/>
      <c r="EL437" s="261"/>
      <c r="EM437" s="261"/>
      <c r="EN437" s="261"/>
      <c r="EO437" s="261"/>
      <c r="EP437" s="261"/>
      <c r="EQ437" s="261"/>
      <c r="ER437" s="261"/>
      <c r="ES437" s="261"/>
      <c r="ET437" s="261"/>
      <c r="EU437" s="261"/>
      <c r="EV437" s="261"/>
      <c r="EW437" s="261"/>
      <c r="EX437" s="261"/>
      <c r="EY437" s="261"/>
      <c r="EZ437" s="261"/>
      <c r="FA437" s="261"/>
      <c r="FB437" s="261"/>
      <c r="FC437" s="261"/>
      <c r="FD437" s="261"/>
      <c r="FE437" s="261"/>
      <c r="FF437" s="261"/>
      <c r="FG437" s="261"/>
      <c r="FH437" s="261"/>
      <c r="FI437" s="261"/>
      <c r="FJ437" s="261"/>
      <c r="FK437" s="261"/>
      <c r="FL437" s="261"/>
      <c r="FM437" s="261"/>
      <c r="FN437" s="261"/>
      <c r="FO437" s="261"/>
      <c r="FP437" s="261"/>
      <c r="FQ437" s="261"/>
      <c r="FR437" s="261"/>
      <c r="FS437" s="261"/>
      <c r="FT437" s="261"/>
      <c r="FU437" s="261"/>
      <c r="FV437" s="261"/>
      <c r="FW437" s="261"/>
      <c r="FX437" s="261"/>
      <c r="FY437" s="261"/>
      <c r="FZ437" s="261"/>
      <c r="GA437" s="261"/>
      <c r="GB437" s="261"/>
      <c r="GC437" s="261"/>
      <c r="GD437" s="261"/>
      <c r="GE437" s="261"/>
      <c r="GF437" s="261"/>
      <c r="GG437" s="261"/>
      <c r="GH437" s="261"/>
      <c r="GI437" s="261"/>
      <c r="GJ437" s="261"/>
      <c r="GK437" s="261"/>
      <c r="GL437" s="261"/>
      <c r="GM437" s="261"/>
      <c r="GN437" s="261"/>
      <c r="GO437" s="261"/>
      <c r="GP437" s="261"/>
      <c r="GQ437" s="261"/>
      <c r="GR437" s="261"/>
      <c r="GS437" s="261"/>
      <c r="GT437" s="261"/>
      <c r="GU437" s="261"/>
      <c r="GV437" s="261"/>
      <c r="GW437" s="261"/>
      <c r="GX437" s="261"/>
      <c r="GY437" s="261"/>
      <c r="GZ437" s="261"/>
      <c r="HA437" s="261"/>
      <c r="HB437" s="261"/>
      <c r="HC437" s="261"/>
      <c r="HD437" s="261"/>
      <c r="HE437" s="261"/>
      <c r="HF437" s="261"/>
      <c r="HG437" s="261"/>
      <c r="HH437" s="261"/>
      <c r="HI437" s="261"/>
      <c r="HJ437" s="261"/>
      <c r="HK437" s="261"/>
      <c r="HL437" s="261"/>
      <c r="HM437" s="261"/>
      <c r="HN437" s="261"/>
      <c r="HO437" s="261"/>
      <c r="HP437" s="261"/>
      <c r="HQ437" s="261"/>
      <c r="HR437" s="261"/>
      <c r="HS437" s="261"/>
      <c r="HT437" s="261"/>
      <c r="HU437" s="261"/>
      <c r="HV437" s="261"/>
      <c r="HW437" s="261"/>
      <c r="HX437" s="261"/>
      <c r="HY437" s="261"/>
      <c r="HZ437" s="261"/>
      <c r="IA437" s="261"/>
      <c r="IB437" s="261"/>
      <c r="IC437" s="261"/>
      <c r="ID437" s="261"/>
      <c r="IE437" s="261"/>
      <c r="IF437" s="261"/>
      <c r="IG437" s="261"/>
      <c r="IH437" s="261"/>
      <c r="II437" s="261"/>
      <c r="IJ437" s="261"/>
      <c r="IK437" s="261"/>
      <c r="IL437" s="261"/>
      <c r="IM437" s="261"/>
      <c r="IN437" s="261"/>
      <c r="IO437" s="261"/>
      <c r="IP437" s="261"/>
      <c r="IQ437" s="261"/>
      <c r="IR437" s="261"/>
      <c r="IS437" s="261"/>
      <c r="IT437" s="261"/>
      <c r="IU437" s="261"/>
      <c r="IV437" s="261"/>
      <c r="IW437" s="261"/>
    </row>
    <row r="438" customFormat="false" ht="12.75" hidden="false" customHeight="false" outlineLevel="0" collapsed="false">
      <c r="A438" s="223"/>
      <c r="B438" s="265"/>
      <c r="C438" s="251"/>
      <c r="D438" s="251"/>
      <c r="E438" s="251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  <c r="AJ438" s="246"/>
      <c r="AK438" s="246"/>
      <c r="AL438" s="246"/>
      <c r="AM438" s="246"/>
      <c r="AN438" s="246"/>
      <c r="AO438" s="246"/>
      <c r="AP438" s="246"/>
      <c r="AQ438" s="246"/>
      <c r="AR438" s="246"/>
      <c r="AS438" s="246"/>
      <c r="AT438" s="246"/>
      <c r="AU438" s="246"/>
      <c r="AV438" s="246"/>
      <c r="AW438" s="246"/>
      <c r="AX438" s="246"/>
      <c r="AY438" s="246"/>
      <c r="AZ438" s="246"/>
      <c r="BA438" s="246"/>
      <c r="BB438" s="246"/>
      <c r="BC438" s="246"/>
      <c r="BD438" s="246"/>
      <c r="BE438" s="246"/>
      <c r="BF438" s="246"/>
      <c r="BG438" s="246"/>
      <c r="BH438" s="246"/>
      <c r="BI438" s="246"/>
      <c r="BJ438" s="246"/>
      <c r="BK438" s="246"/>
      <c r="BL438" s="246"/>
      <c r="BM438" s="246"/>
      <c r="BN438" s="246"/>
      <c r="BO438" s="246"/>
      <c r="BP438" s="246"/>
      <c r="BQ438" s="246"/>
      <c r="BR438" s="246"/>
      <c r="BS438" s="246"/>
      <c r="BT438" s="246"/>
      <c r="BU438" s="246"/>
      <c r="BV438" s="246"/>
      <c r="BW438" s="246"/>
      <c r="BX438" s="246"/>
      <c r="BY438" s="246"/>
      <c r="BZ438" s="246"/>
      <c r="CA438" s="246"/>
      <c r="CB438" s="246"/>
      <c r="CC438" s="246"/>
      <c r="CD438" s="246"/>
      <c r="CE438" s="246"/>
      <c r="CF438" s="246"/>
      <c r="CG438" s="246"/>
      <c r="CH438" s="246"/>
      <c r="CI438" s="246"/>
      <c r="CJ438" s="246"/>
      <c r="CK438" s="246"/>
      <c r="CL438" s="246"/>
      <c r="CM438" s="246"/>
      <c r="CN438" s="246"/>
      <c r="CO438" s="246"/>
      <c r="CP438" s="246"/>
      <c r="CQ438" s="246"/>
      <c r="CR438" s="246"/>
      <c r="CS438" s="246"/>
      <c r="CT438" s="246"/>
      <c r="CU438" s="246"/>
      <c r="CV438" s="246"/>
      <c r="CW438" s="246"/>
      <c r="CX438" s="246"/>
      <c r="CY438" s="246"/>
      <c r="CZ438" s="246"/>
      <c r="DA438" s="246"/>
      <c r="DB438" s="246"/>
      <c r="DC438" s="246"/>
      <c r="DD438" s="246"/>
      <c r="DE438" s="246"/>
      <c r="DF438" s="246"/>
      <c r="DG438" s="246"/>
      <c r="DH438" s="246"/>
      <c r="DI438" s="246"/>
      <c r="DJ438" s="246"/>
      <c r="DK438" s="246"/>
      <c r="DL438" s="246"/>
      <c r="DM438" s="246"/>
      <c r="DN438" s="246"/>
      <c r="DO438" s="246"/>
      <c r="DP438" s="246"/>
      <c r="DQ438" s="246"/>
      <c r="DR438" s="246"/>
      <c r="DS438" s="246"/>
      <c r="DT438" s="246"/>
      <c r="DU438" s="246"/>
      <c r="DV438" s="246"/>
      <c r="DW438" s="246"/>
      <c r="DX438" s="246"/>
      <c r="DY438" s="246"/>
      <c r="DZ438" s="246"/>
      <c r="EA438" s="246"/>
      <c r="EB438" s="246"/>
      <c r="EC438" s="246"/>
      <c r="ED438" s="246"/>
      <c r="EE438" s="246"/>
      <c r="EF438" s="246"/>
      <c r="EG438" s="246"/>
      <c r="EH438" s="246"/>
      <c r="EI438" s="246"/>
      <c r="EJ438" s="246"/>
      <c r="EK438" s="246"/>
      <c r="EL438" s="246"/>
      <c r="EM438" s="246"/>
      <c r="EN438" s="246"/>
      <c r="EO438" s="246"/>
      <c r="EP438" s="246"/>
      <c r="EQ438" s="246"/>
      <c r="ER438" s="246"/>
      <c r="ES438" s="246"/>
      <c r="ET438" s="246"/>
      <c r="EU438" s="246"/>
      <c r="EV438" s="246"/>
      <c r="EW438" s="246"/>
      <c r="EX438" s="246"/>
      <c r="EY438" s="246"/>
      <c r="EZ438" s="246"/>
      <c r="FA438" s="246"/>
      <c r="FB438" s="246"/>
      <c r="FC438" s="246"/>
      <c r="FD438" s="246"/>
      <c r="FE438" s="246"/>
      <c r="FF438" s="246"/>
      <c r="FG438" s="246"/>
      <c r="FH438" s="246"/>
      <c r="FI438" s="246"/>
      <c r="FJ438" s="246"/>
      <c r="FK438" s="246"/>
      <c r="FL438" s="246"/>
      <c r="FM438" s="246"/>
      <c r="FN438" s="246"/>
      <c r="FO438" s="246"/>
      <c r="FP438" s="246"/>
      <c r="FQ438" s="246"/>
      <c r="FR438" s="246"/>
      <c r="FS438" s="246"/>
      <c r="FT438" s="246"/>
      <c r="FU438" s="246"/>
      <c r="FV438" s="246"/>
      <c r="FW438" s="246"/>
      <c r="FX438" s="246"/>
      <c r="FY438" s="246"/>
      <c r="FZ438" s="246"/>
      <c r="GA438" s="246"/>
      <c r="GB438" s="246"/>
      <c r="GC438" s="246"/>
      <c r="GD438" s="246"/>
      <c r="GE438" s="246"/>
      <c r="GF438" s="246"/>
      <c r="GG438" s="246"/>
      <c r="GH438" s="246"/>
      <c r="GI438" s="246"/>
      <c r="GJ438" s="246"/>
      <c r="GK438" s="246"/>
      <c r="GL438" s="246"/>
      <c r="GM438" s="246"/>
      <c r="GN438" s="246"/>
      <c r="GO438" s="246"/>
      <c r="GP438" s="246"/>
      <c r="GQ438" s="246"/>
      <c r="GR438" s="246"/>
      <c r="GS438" s="246"/>
      <c r="GT438" s="246"/>
      <c r="GU438" s="246"/>
      <c r="GV438" s="246"/>
      <c r="GW438" s="246"/>
      <c r="GX438" s="246"/>
      <c r="GY438" s="246"/>
      <c r="GZ438" s="246"/>
      <c r="HA438" s="246"/>
      <c r="HB438" s="246"/>
      <c r="HC438" s="246"/>
      <c r="HD438" s="246"/>
      <c r="HE438" s="246"/>
      <c r="HF438" s="246"/>
      <c r="HG438" s="246"/>
      <c r="HH438" s="246"/>
      <c r="HI438" s="246"/>
      <c r="HJ438" s="246"/>
      <c r="HK438" s="246"/>
      <c r="HL438" s="246"/>
      <c r="HM438" s="246"/>
      <c r="HN438" s="246"/>
      <c r="HO438" s="246"/>
      <c r="HP438" s="246"/>
      <c r="HQ438" s="246"/>
      <c r="HR438" s="246"/>
      <c r="HS438" s="246"/>
      <c r="HT438" s="246"/>
      <c r="HU438" s="246"/>
      <c r="HV438" s="246"/>
      <c r="HW438" s="246"/>
      <c r="HX438" s="246"/>
      <c r="HY438" s="246"/>
      <c r="HZ438" s="246"/>
      <c r="IA438" s="246"/>
      <c r="IB438" s="246"/>
      <c r="IC438" s="246"/>
      <c r="ID438" s="246"/>
      <c r="IE438" s="246"/>
      <c r="IF438" s="246"/>
      <c r="IG438" s="246"/>
      <c r="IH438" s="246"/>
      <c r="II438" s="246"/>
      <c r="IJ438" s="246"/>
      <c r="IK438" s="246"/>
      <c r="IL438" s="246"/>
      <c r="IM438" s="246"/>
      <c r="IN438" s="246"/>
      <c r="IO438" s="246"/>
      <c r="IP438" s="246"/>
      <c r="IQ438" s="246"/>
      <c r="IR438" s="246"/>
      <c r="IS438" s="246"/>
      <c r="IT438" s="246"/>
      <c r="IU438" s="246"/>
      <c r="IV438" s="246"/>
      <c r="IW438" s="246"/>
    </row>
    <row r="439" customFormat="false" ht="12.75" hidden="false" customHeight="false" outlineLevel="0" collapsed="false">
      <c r="A439" s="225"/>
      <c r="B439" s="265"/>
      <c r="C439" s="251"/>
      <c r="D439" s="251"/>
      <c r="E439" s="251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  <c r="AJ439" s="246"/>
      <c r="AK439" s="246"/>
      <c r="AL439" s="246"/>
      <c r="AM439" s="246"/>
      <c r="AN439" s="246"/>
      <c r="AO439" s="246"/>
      <c r="AP439" s="246"/>
      <c r="AQ439" s="246"/>
      <c r="AR439" s="246"/>
      <c r="AS439" s="246"/>
      <c r="AT439" s="246"/>
      <c r="AU439" s="246"/>
      <c r="AV439" s="246"/>
      <c r="AW439" s="246"/>
      <c r="AX439" s="246"/>
      <c r="AY439" s="246"/>
      <c r="AZ439" s="246"/>
      <c r="BA439" s="246"/>
      <c r="BB439" s="246"/>
      <c r="BC439" s="246"/>
      <c r="BD439" s="246"/>
      <c r="BE439" s="246"/>
      <c r="BF439" s="246"/>
      <c r="BG439" s="246"/>
      <c r="BH439" s="246"/>
      <c r="BI439" s="246"/>
      <c r="BJ439" s="246"/>
      <c r="BK439" s="246"/>
      <c r="BL439" s="246"/>
      <c r="BM439" s="246"/>
      <c r="BN439" s="246"/>
      <c r="BO439" s="246"/>
      <c r="BP439" s="246"/>
      <c r="BQ439" s="246"/>
      <c r="BR439" s="246"/>
      <c r="BS439" s="246"/>
      <c r="BT439" s="246"/>
      <c r="BU439" s="246"/>
      <c r="BV439" s="246"/>
      <c r="BW439" s="246"/>
      <c r="BX439" s="246"/>
      <c r="BY439" s="246"/>
      <c r="BZ439" s="246"/>
      <c r="CA439" s="246"/>
      <c r="CB439" s="246"/>
      <c r="CC439" s="246"/>
      <c r="CD439" s="246"/>
      <c r="CE439" s="246"/>
      <c r="CF439" s="246"/>
      <c r="CG439" s="246"/>
      <c r="CH439" s="246"/>
      <c r="CI439" s="246"/>
      <c r="CJ439" s="246"/>
      <c r="CK439" s="246"/>
      <c r="CL439" s="246"/>
      <c r="CM439" s="246"/>
      <c r="CN439" s="246"/>
      <c r="CO439" s="246"/>
      <c r="CP439" s="246"/>
      <c r="CQ439" s="246"/>
      <c r="CR439" s="246"/>
      <c r="CS439" s="246"/>
      <c r="CT439" s="246"/>
      <c r="CU439" s="246"/>
      <c r="CV439" s="246"/>
      <c r="CW439" s="246"/>
      <c r="CX439" s="246"/>
      <c r="CY439" s="246"/>
      <c r="CZ439" s="246"/>
      <c r="DA439" s="246"/>
      <c r="DB439" s="246"/>
      <c r="DC439" s="246"/>
      <c r="DD439" s="246"/>
      <c r="DE439" s="246"/>
      <c r="DF439" s="246"/>
      <c r="DG439" s="246"/>
      <c r="DH439" s="246"/>
      <c r="DI439" s="246"/>
      <c r="DJ439" s="246"/>
      <c r="DK439" s="246"/>
      <c r="DL439" s="246"/>
      <c r="DM439" s="246"/>
      <c r="DN439" s="246"/>
      <c r="DO439" s="246"/>
      <c r="DP439" s="246"/>
      <c r="DQ439" s="246"/>
      <c r="DR439" s="246"/>
      <c r="DS439" s="246"/>
      <c r="DT439" s="246"/>
      <c r="DU439" s="246"/>
      <c r="DV439" s="246"/>
      <c r="DW439" s="246"/>
      <c r="DX439" s="246"/>
      <c r="DY439" s="246"/>
      <c r="DZ439" s="246"/>
      <c r="EA439" s="246"/>
      <c r="EB439" s="246"/>
      <c r="EC439" s="246"/>
      <c r="ED439" s="246"/>
      <c r="EE439" s="246"/>
      <c r="EF439" s="246"/>
      <c r="EG439" s="246"/>
      <c r="EH439" s="246"/>
      <c r="EI439" s="246"/>
      <c r="EJ439" s="246"/>
      <c r="EK439" s="246"/>
      <c r="EL439" s="246"/>
      <c r="EM439" s="246"/>
      <c r="EN439" s="246"/>
      <c r="EO439" s="246"/>
      <c r="EP439" s="246"/>
      <c r="EQ439" s="246"/>
      <c r="ER439" s="246"/>
      <c r="ES439" s="246"/>
      <c r="ET439" s="246"/>
      <c r="EU439" s="246"/>
      <c r="EV439" s="246"/>
      <c r="EW439" s="246"/>
      <c r="EX439" s="246"/>
      <c r="EY439" s="246"/>
      <c r="EZ439" s="246"/>
      <c r="FA439" s="246"/>
      <c r="FB439" s="246"/>
      <c r="FC439" s="246"/>
      <c r="FD439" s="246"/>
      <c r="FE439" s="246"/>
      <c r="FF439" s="246"/>
      <c r="FG439" s="246"/>
      <c r="FH439" s="246"/>
      <c r="FI439" s="246"/>
      <c r="FJ439" s="246"/>
      <c r="FK439" s="246"/>
      <c r="FL439" s="246"/>
      <c r="FM439" s="246"/>
      <c r="FN439" s="246"/>
      <c r="FO439" s="246"/>
      <c r="FP439" s="246"/>
      <c r="FQ439" s="246"/>
      <c r="FR439" s="246"/>
      <c r="FS439" s="246"/>
      <c r="FT439" s="246"/>
      <c r="FU439" s="246"/>
      <c r="FV439" s="246"/>
      <c r="FW439" s="246"/>
      <c r="FX439" s="246"/>
      <c r="FY439" s="246"/>
      <c r="FZ439" s="246"/>
      <c r="GA439" s="246"/>
      <c r="GB439" s="246"/>
      <c r="GC439" s="246"/>
      <c r="GD439" s="246"/>
      <c r="GE439" s="246"/>
      <c r="GF439" s="246"/>
      <c r="GG439" s="246"/>
      <c r="GH439" s="246"/>
      <c r="GI439" s="246"/>
      <c r="GJ439" s="246"/>
      <c r="GK439" s="246"/>
      <c r="GL439" s="246"/>
      <c r="GM439" s="246"/>
      <c r="GN439" s="246"/>
      <c r="GO439" s="246"/>
      <c r="GP439" s="246"/>
      <c r="GQ439" s="246"/>
      <c r="GR439" s="246"/>
      <c r="GS439" s="246"/>
      <c r="GT439" s="246"/>
      <c r="GU439" s="246"/>
      <c r="GV439" s="246"/>
      <c r="GW439" s="246"/>
      <c r="GX439" s="246"/>
      <c r="GY439" s="246"/>
      <c r="GZ439" s="246"/>
      <c r="HA439" s="246"/>
      <c r="HB439" s="246"/>
      <c r="HC439" s="246"/>
      <c r="HD439" s="246"/>
      <c r="HE439" s="246"/>
      <c r="HF439" s="246"/>
      <c r="HG439" s="246"/>
      <c r="HH439" s="246"/>
      <c r="HI439" s="246"/>
      <c r="HJ439" s="246"/>
      <c r="HK439" s="246"/>
      <c r="HL439" s="246"/>
      <c r="HM439" s="246"/>
      <c r="HN439" s="246"/>
      <c r="HO439" s="246"/>
      <c r="HP439" s="246"/>
      <c r="HQ439" s="246"/>
      <c r="HR439" s="246"/>
      <c r="HS439" s="246"/>
      <c r="HT439" s="246"/>
      <c r="HU439" s="246"/>
      <c r="HV439" s="246"/>
      <c r="HW439" s="246"/>
      <c r="HX439" s="246"/>
      <c r="HY439" s="246"/>
      <c r="HZ439" s="246"/>
      <c r="IA439" s="246"/>
      <c r="IB439" s="246"/>
      <c r="IC439" s="246"/>
      <c r="ID439" s="246"/>
      <c r="IE439" s="246"/>
      <c r="IF439" s="246"/>
      <c r="IG439" s="246"/>
      <c r="IH439" s="246"/>
      <c r="II439" s="246"/>
      <c r="IJ439" s="246"/>
      <c r="IK439" s="246"/>
      <c r="IL439" s="246"/>
      <c r="IM439" s="246"/>
      <c r="IN439" s="246"/>
      <c r="IO439" s="246"/>
      <c r="IP439" s="246"/>
      <c r="IQ439" s="246"/>
      <c r="IR439" s="246"/>
      <c r="IS439" s="246"/>
      <c r="IT439" s="246"/>
      <c r="IU439" s="246"/>
      <c r="IV439" s="246"/>
      <c r="IW439" s="246"/>
    </row>
    <row r="440" customFormat="false" ht="12.75" hidden="false" customHeight="false" outlineLevel="0" collapsed="false">
      <c r="A440" s="224"/>
      <c r="B440" s="258"/>
      <c r="C440" s="251"/>
      <c r="D440" s="251"/>
      <c r="E440" s="251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  <c r="AJ440" s="246"/>
      <c r="AK440" s="246"/>
      <c r="AL440" s="246"/>
      <c r="AM440" s="246"/>
      <c r="AN440" s="246"/>
      <c r="AO440" s="246"/>
      <c r="AP440" s="246"/>
      <c r="AQ440" s="246"/>
      <c r="AR440" s="246"/>
      <c r="AS440" s="246"/>
      <c r="AT440" s="246"/>
      <c r="AU440" s="246"/>
      <c r="AV440" s="246"/>
      <c r="AW440" s="246"/>
      <c r="AX440" s="246"/>
      <c r="AY440" s="246"/>
      <c r="AZ440" s="246"/>
      <c r="BA440" s="246"/>
      <c r="BB440" s="246"/>
      <c r="BC440" s="246"/>
      <c r="BD440" s="246"/>
      <c r="BE440" s="246"/>
      <c r="BF440" s="246"/>
      <c r="BG440" s="246"/>
      <c r="BH440" s="246"/>
      <c r="BI440" s="246"/>
      <c r="BJ440" s="246"/>
      <c r="BK440" s="246"/>
      <c r="BL440" s="246"/>
      <c r="BM440" s="246"/>
      <c r="BN440" s="246"/>
      <c r="BO440" s="246"/>
      <c r="BP440" s="246"/>
      <c r="BQ440" s="246"/>
      <c r="BR440" s="246"/>
      <c r="BS440" s="246"/>
      <c r="BT440" s="246"/>
      <c r="BU440" s="246"/>
      <c r="BV440" s="246"/>
      <c r="BW440" s="246"/>
      <c r="BX440" s="246"/>
      <c r="BY440" s="246"/>
      <c r="BZ440" s="246"/>
      <c r="CA440" s="246"/>
      <c r="CB440" s="246"/>
      <c r="CC440" s="246"/>
      <c r="CD440" s="246"/>
      <c r="CE440" s="246"/>
      <c r="CF440" s="246"/>
      <c r="CG440" s="246"/>
      <c r="CH440" s="246"/>
      <c r="CI440" s="246"/>
      <c r="CJ440" s="246"/>
      <c r="CK440" s="246"/>
      <c r="CL440" s="246"/>
      <c r="CM440" s="246"/>
      <c r="CN440" s="246"/>
      <c r="CO440" s="246"/>
      <c r="CP440" s="246"/>
      <c r="CQ440" s="246"/>
      <c r="CR440" s="246"/>
      <c r="CS440" s="246"/>
      <c r="CT440" s="246"/>
      <c r="CU440" s="246"/>
      <c r="CV440" s="246"/>
      <c r="CW440" s="246"/>
      <c r="CX440" s="246"/>
      <c r="CY440" s="246"/>
      <c r="CZ440" s="246"/>
      <c r="DA440" s="246"/>
      <c r="DB440" s="246"/>
      <c r="DC440" s="246"/>
      <c r="DD440" s="246"/>
      <c r="DE440" s="246"/>
      <c r="DF440" s="246"/>
      <c r="DG440" s="246"/>
      <c r="DH440" s="246"/>
      <c r="DI440" s="246"/>
      <c r="DJ440" s="246"/>
      <c r="DK440" s="246"/>
      <c r="DL440" s="246"/>
      <c r="DM440" s="246"/>
      <c r="DN440" s="246"/>
      <c r="DO440" s="246"/>
      <c r="DP440" s="246"/>
      <c r="DQ440" s="246"/>
      <c r="DR440" s="246"/>
      <c r="DS440" s="246"/>
      <c r="DT440" s="246"/>
      <c r="DU440" s="246"/>
      <c r="DV440" s="246"/>
      <c r="DW440" s="246"/>
      <c r="DX440" s="246"/>
      <c r="DY440" s="246"/>
      <c r="DZ440" s="246"/>
      <c r="EA440" s="246"/>
      <c r="EB440" s="246"/>
      <c r="EC440" s="246"/>
      <c r="ED440" s="246"/>
      <c r="EE440" s="246"/>
      <c r="EF440" s="246"/>
      <c r="EG440" s="246"/>
      <c r="EH440" s="246"/>
      <c r="EI440" s="246"/>
      <c r="EJ440" s="246"/>
      <c r="EK440" s="246"/>
      <c r="EL440" s="246"/>
      <c r="EM440" s="246"/>
      <c r="EN440" s="246"/>
      <c r="EO440" s="246"/>
      <c r="EP440" s="246"/>
      <c r="EQ440" s="246"/>
      <c r="ER440" s="246"/>
      <c r="ES440" s="246"/>
      <c r="ET440" s="246"/>
      <c r="EU440" s="246"/>
      <c r="EV440" s="246"/>
      <c r="EW440" s="246"/>
      <c r="EX440" s="246"/>
      <c r="EY440" s="246"/>
      <c r="EZ440" s="246"/>
      <c r="FA440" s="246"/>
      <c r="FB440" s="246"/>
      <c r="FC440" s="246"/>
      <c r="FD440" s="246"/>
      <c r="FE440" s="246"/>
      <c r="FF440" s="246"/>
      <c r="FG440" s="246"/>
      <c r="FH440" s="246"/>
      <c r="FI440" s="246"/>
      <c r="FJ440" s="246"/>
      <c r="FK440" s="246"/>
      <c r="FL440" s="246"/>
      <c r="FM440" s="246"/>
      <c r="FN440" s="246"/>
      <c r="FO440" s="246"/>
      <c r="FP440" s="246"/>
      <c r="FQ440" s="246"/>
      <c r="FR440" s="246"/>
      <c r="FS440" s="246"/>
      <c r="FT440" s="246"/>
      <c r="FU440" s="246"/>
      <c r="FV440" s="246"/>
      <c r="FW440" s="246"/>
      <c r="FX440" s="246"/>
      <c r="FY440" s="246"/>
      <c r="FZ440" s="246"/>
      <c r="GA440" s="246"/>
      <c r="GB440" s="246"/>
      <c r="GC440" s="246"/>
      <c r="GD440" s="246"/>
      <c r="GE440" s="246"/>
      <c r="GF440" s="246"/>
      <c r="GG440" s="246"/>
      <c r="GH440" s="246"/>
      <c r="GI440" s="246"/>
      <c r="GJ440" s="246"/>
      <c r="GK440" s="246"/>
      <c r="GL440" s="246"/>
      <c r="GM440" s="246"/>
      <c r="GN440" s="246"/>
      <c r="GO440" s="246"/>
      <c r="GP440" s="246"/>
      <c r="GQ440" s="246"/>
      <c r="GR440" s="246"/>
      <c r="GS440" s="246"/>
      <c r="GT440" s="246"/>
      <c r="GU440" s="246"/>
      <c r="GV440" s="246"/>
      <c r="GW440" s="246"/>
      <c r="GX440" s="246"/>
      <c r="GY440" s="246"/>
      <c r="GZ440" s="246"/>
      <c r="HA440" s="246"/>
      <c r="HB440" s="246"/>
      <c r="HC440" s="246"/>
      <c r="HD440" s="246"/>
      <c r="HE440" s="246"/>
      <c r="HF440" s="246"/>
      <c r="HG440" s="246"/>
      <c r="HH440" s="246"/>
      <c r="HI440" s="246"/>
      <c r="HJ440" s="246"/>
      <c r="HK440" s="246"/>
      <c r="HL440" s="246"/>
      <c r="HM440" s="246"/>
      <c r="HN440" s="246"/>
      <c r="HO440" s="246"/>
      <c r="HP440" s="246"/>
      <c r="HQ440" s="246"/>
      <c r="HR440" s="246"/>
      <c r="HS440" s="246"/>
      <c r="HT440" s="246"/>
      <c r="HU440" s="246"/>
      <c r="HV440" s="246"/>
      <c r="HW440" s="246"/>
      <c r="HX440" s="246"/>
      <c r="HY440" s="246"/>
      <c r="HZ440" s="246"/>
      <c r="IA440" s="246"/>
      <c r="IB440" s="246"/>
      <c r="IC440" s="246"/>
      <c r="ID440" s="246"/>
      <c r="IE440" s="246"/>
      <c r="IF440" s="246"/>
      <c r="IG440" s="246"/>
      <c r="IH440" s="246"/>
      <c r="II440" s="246"/>
      <c r="IJ440" s="246"/>
      <c r="IK440" s="246"/>
      <c r="IL440" s="246"/>
      <c r="IM440" s="246"/>
      <c r="IN440" s="246"/>
      <c r="IO440" s="246"/>
      <c r="IP440" s="246"/>
      <c r="IQ440" s="246"/>
      <c r="IR440" s="246"/>
      <c r="IS440" s="246"/>
      <c r="IT440" s="246"/>
      <c r="IU440" s="246"/>
      <c r="IV440" s="246"/>
      <c r="IW440" s="246"/>
    </row>
    <row r="441" customFormat="false" ht="12.75" hidden="false" customHeight="false" outlineLevel="0" collapsed="false">
      <c r="A441" s="263"/>
      <c r="B441" s="264"/>
      <c r="C441" s="251"/>
      <c r="D441" s="251"/>
      <c r="E441" s="251"/>
      <c r="F441" s="261"/>
      <c r="G441" s="261"/>
      <c r="H441" s="261"/>
      <c r="I441" s="261"/>
      <c r="J441" s="261"/>
      <c r="K441" s="261"/>
      <c r="L441" s="261"/>
      <c r="M441" s="261"/>
      <c r="N441" s="261"/>
      <c r="O441" s="261"/>
      <c r="P441" s="261"/>
      <c r="Q441" s="261"/>
      <c r="R441" s="261"/>
      <c r="S441" s="261"/>
      <c r="T441" s="261"/>
      <c r="U441" s="261"/>
      <c r="V441" s="261"/>
      <c r="W441" s="261"/>
      <c r="X441" s="261"/>
      <c r="Y441" s="261"/>
      <c r="Z441" s="261"/>
      <c r="AA441" s="261"/>
      <c r="AB441" s="261"/>
      <c r="AC441" s="261"/>
      <c r="AD441" s="261"/>
      <c r="AE441" s="261"/>
      <c r="AF441" s="261"/>
      <c r="AG441" s="261"/>
      <c r="AH441" s="261"/>
      <c r="AI441" s="261"/>
      <c r="AJ441" s="261"/>
      <c r="AK441" s="261"/>
      <c r="AL441" s="261"/>
      <c r="AM441" s="261"/>
      <c r="AN441" s="261"/>
      <c r="AO441" s="261"/>
      <c r="AP441" s="261"/>
      <c r="AQ441" s="261"/>
      <c r="AR441" s="261"/>
      <c r="AS441" s="261"/>
      <c r="AT441" s="261"/>
      <c r="AU441" s="261"/>
      <c r="AV441" s="261"/>
      <c r="AW441" s="261"/>
      <c r="AX441" s="261"/>
      <c r="AY441" s="261"/>
      <c r="AZ441" s="261"/>
      <c r="BA441" s="261"/>
      <c r="BB441" s="261"/>
      <c r="BC441" s="261"/>
      <c r="BD441" s="261"/>
      <c r="BE441" s="261"/>
      <c r="BF441" s="261"/>
      <c r="BG441" s="261"/>
      <c r="BH441" s="261"/>
      <c r="BI441" s="261"/>
      <c r="BJ441" s="261"/>
      <c r="BK441" s="261"/>
      <c r="BL441" s="261"/>
      <c r="BM441" s="261"/>
      <c r="BN441" s="261"/>
      <c r="BO441" s="261"/>
      <c r="BP441" s="261"/>
      <c r="BQ441" s="261"/>
      <c r="BR441" s="261"/>
      <c r="BS441" s="261"/>
      <c r="BT441" s="261"/>
      <c r="BU441" s="261"/>
      <c r="BV441" s="261"/>
      <c r="BW441" s="261"/>
      <c r="BX441" s="261"/>
      <c r="BY441" s="261"/>
      <c r="BZ441" s="261"/>
      <c r="CA441" s="261"/>
      <c r="CB441" s="261"/>
      <c r="CC441" s="261"/>
      <c r="CD441" s="261"/>
      <c r="CE441" s="261"/>
      <c r="CF441" s="261"/>
      <c r="CG441" s="261"/>
      <c r="CH441" s="261"/>
      <c r="CI441" s="261"/>
      <c r="CJ441" s="261"/>
      <c r="CK441" s="261"/>
      <c r="CL441" s="261"/>
      <c r="CM441" s="261"/>
      <c r="CN441" s="261"/>
      <c r="CO441" s="261"/>
      <c r="CP441" s="261"/>
      <c r="CQ441" s="261"/>
      <c r="CR441" s="261"/>
      <c r="CS441" s="261"/>
      <c r="CT441" s="261"/>
      <c r="CU441" s="261"/>
      <c r="CV441" s="261"/>
      <c r="CW441" s="261"/>
      <c r="CX441" s="261"/>
      <c r="CY441" s="261"/>
      <c r="CZ441" s="261"/>
      <c r="DA441" s="261"/>
      <c r="DB441" s="261"/>
      <c r="DC441" s="261"/>
      <c r="DD441" s="261"/>
      <c r="DE441" s="261"/>
      <c r="DF441" s="261"/>
      <c r="DG441" s="261"/>
      <c r="DH441" s="261"/>
      <c r="DI441" s="261"/>
      <c r="DJ441" s="261"/>
      <c r="DK441" s="261"/>
      <c r="DL441" s="261"/>
      <c r="DM441" s="261"/>
      <c r="DN441" s="261"/>
      <c r="DO441" s="261"/>
      <c r="DP441" s="261"/>
      <c r="DQ441" s="261"/>
      <c r="DR441" s="261"/>
      <c r="DS441" s="261"/>
      <c r="DT441" s="261"/>
      <c r="DU441" s="261"/>
      <c r="DV441" s="261"/>
      <c r="DW441" s="261"/>
      <c r="DX441" s="261"/>
      <c r="DY441" s="261"/>
      <c r="DZ441" s="261"/>
      <c r="EA441" s="261"/>
      <c r="EB441" s="261"/>
      <c r="EC441" s="261"/>
      <c r="ED441" s="261"/>
      <c r="EE441" s="261"/>
      <c r="EF441" s="261"/>
      <c r="EG441" s="261"/>
      <c r="EH441" s="261"/>
      <c r="EI441" s="261"/>
      <c r="EJ441" s="261"/>
      <c r="EK441" s="261"/>
      <c r="EL441" s="261"/>
      <c r="EM441" s="261"/>
      <c r="EN441" s="261"/>
      <c r="EO441" s="261"/>
      <c r="EP441" s="261"/>
      <c r="EQ441" s="261"/>
      <c r="ER441" s="261"/>
      <c r="ES441" s="261"/>
      <c r="ET441" s="261"/>
      <c r="EU441" s="261"/>
      <c r="EV441" s="261"/>
      <c r="EW441" s="261"/>
      <c r="EX441" s="261"/>
      <c r="EY441" s="261"/>
      <c r="EZ441" s="261"/>
      <c r="FA441" s="261"/>
      <c r="FB441" s="261"/>
      <c r="FC441" s="261"/>
      <c r="FD441" s="261"/>
      <c r="FE441" s="261"/>
      <c r="FF441" s="261"/>
      <c r="FG441" s="261"/>
      <c r="FH441" s="261"/>
      <c r="FI441" s="261"/>
      <c r="FJ441" s="261"/>
      <c r="FK441" s="261"/>
      <c r="FL441" s="261"/>
      <c r="FM441" s="261"/>
      <c r="FN441" s="261"/>
      <c r="FO441" s="261"/>
      <c r="FP441" s="261"/>
      <c r="FQ441" s="261"/>
      <c r="FR441" s="261"/>
      <c r="FS441" s="261"/>
      <c r="FT441" s="261"/>
      <c r="FU441" s="261"/>
      <c r="FV441" s="261"/>
      <c r="FW441" s="261"/>
      <c r="FX441" s="261"/>
      <c r="FY441" s="261"/>
      <c r="FZ441" s="261"/>
      <c r="GA441" s="261"/>
      <c r="GB441" s="261"/>
      <c r="GC441" s="261"/>
      <c r="GD441" s="261"/>
      <c r="GE441" s="261"/>
      <c r="GF441" s="261"/>
      <c r="GG441" s="261"/>
      <c r="GH441" s="261"/>
      <c r="GI441" s="261"/>
      <c r="GJ441" s="261"/>
      <c r="GK441" s="261"/>
      <c r="GL441" s="261"/>
      <c r="GM441" s="261"/>
      <c r="GN441" s="261"/>
      <c r="GO441" s="261"/>
      <c r="GP441" s="261"/>
      <c r="GQ441" s="261"/>
      <c r="GR441" s="261"/>
      <c r="GS441" s="261"/>
      <c r="GT441" s="261"/>
      <c r="GU441" s="261"/>
      <c r="GV441" s="261"/>
      <c r="GW441" s="261"/>
      <c r="GX441" s="261"/>
      <c r="GY441" s="261"/>
      <c r="GZ441" s="261"/>
      <c r="HA441" s="261"/>
      <c r="HB441" s="261"/>
      <c r="HC441" s="261"/>
      <c r="HD441" s="261"/>
      <c r="HE441" s="261"/>
      <c r="HF441" s="261"/>
      <c r="HG441" s="261"/>
      <c r="HH441" s="261"/>
      <c r="HI441" s="261"/>
      <c r="HJ441" s="261"/>
      <c r="HK441" s="261"/>
      <c r="HL441" s="261"/>
      <c r="HM441" s="261"/>
      <c r="HN441" s="261"/>
      <c r="HO441" s="261"/>
      <c r="HP441" s="261"/>
      <c r="HQ441" s="261"/>
      <c r="HR441" s="261"/>
      <c r="HS441" s="261"/>
      <c r="HT441" s="261"/>
      <c r="HU441" s="261"/>
      <c r="HV441" s="261"/>
      <c r="HW441" s="261"/>
      <c r="HX441" s="261"/>
      <c r="HY441" s="261"/>
      <c r="HZ441" s="261"/>
      <c r="IA441" s="261"/>
      <c r="IB441" s="261"/>
      <c r="IC441" s="261"/>
      <c r="ID441" s="261"/>
      <c r="IE441" s="261"/>
      <c r="IF441" s="261"/>
      <c r="IG441" s="261"/>
      <c r="IH441" s="261"/>
      <c r="II441" s="261"/>
      <c r="IJ441" s="261"/>
      <c r="IK441" s="261"/>
      <c r="IL441" s="261"/>
      <c r="IM441" s="261"/>
      <c r="IN441" s="261"/>
      <c r="IO441" s="261"/>
      <c r="IP441" s="261"/>
      <c r="IQ441" s="261"/>
      <c r="IR441" s="261"/>
      <c r="IS441" s="261"/>
      <c r="IT441" s="261"/>
      <c r="IU441" s="261"/>
      <c r="IV441" s="261"/>
      <c r="IW441" s="261"/>
    </row>
    <row r="442" customFormat="false" ht="12.75" hidden="false" customHeight="false" outlineLevel="0" collapsed="false">
      <c r="A442" s="217"/>
      <c r="B442" s="245"/>
      <c r="C442" s="251"/>
      <c r="D442" s="251"/>
      <c r="E442" s="251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  <c r="AJ442" s="246"/>
      <c r="AK442" s="246"/>
      <c r="AL442" s="246"/>
      <c r="AM442" s="246"/>
      <c r="AN442" s="246"/>
      <c r="AO442" s="246"/>
      <c r="AP442" s="246"/>
      <c r="AQ442" s="246"/>
      <c r="AR442" s="246"/>
      <c r="AS442" s="246"/>
      <c r="AT442" s="246"/>
      <c r="AU442" s="246"/>
      <c r="AV442" s="246"/>
      <c r="AW442" s="246"/>
      <c r="AX442" s="246"/>
      <c r="AY442" s="246"/>
      <c r="AZ442" s="246"/>
      <c r="BA442" s="246"/>
      <c r="BB442" s="246"/>
      <c r="BC442" s="246"/>
      <c r="BD442" s="246"/>
      <c r="BE442" s="246"/>
      <c r="BF442" s="246"/>
      <c r="BG442" s="246"/>
      <c r="BH442" s="246"/>
      <c r="BI442" s="246"/>
      <c r="BJ442" s="246"/>
      <c r="BK442" s="246"/>
      <c r="BL442" s="246"/>
      <c r="BM442" s="246"/>
      <c r="BN442" s="246"/>
      <c r="BO442" s="246"/>
      <c r="BP442" s="246"/>
      <c r="BQ442" s="246"/>
      <c r="BR442" s="246"/>
      <c r="BS442" s="246"/>
      <c r="BT442" s="246"/>
      <c r="BU442" s="246"/>
      <c r="BV442" s="246"/>
      <c r="BW442" s="246"/>
      <c r="BX442" s="246"/>
      <c r="BY442" s="246"/>
      <c r="BZ442" s="246"/>
      <c r="CA442" s="246"/>
      <c r="CB442" s="246"/>
      <c r="CC442" s="246"/>
      <c r="CD442" s="246"/>
      <c r="CE442" s="246"/>
      <c r="CF442" s="246"/>
      <c r="CG442" s="246"/>
      <c r="CH442" s="246"/>
      <c r="CI442" s="246"/>
      <c r="CJ442" s="246"/>
      <c r="CK442" s="246"/>
      <c r="CL442" s="246"/>
      <c r="CM442" s="246"/>
      <c r="CN442" s="246"/>
      <c r="CO442" s="246"/>
      <c r="CP442" s="246"/>
      <c r="CQ442" s="246"/>
      <c r="CR442" s="246"/>
      <c r="CS442" s="246"/>
      <c r="CT442" s="246"/>
      <c r="CU442" s="246"/>
      <c r="CV442" s="246"/>
      <c r="CW442" s="246"/>
      <c r="CX442" s="246"/>
      <c r="CY442" s="246"/>
      <c r="CZ442" s="246"/>
      <c r="DA442" s="246"/>
      <c r="DB442" s="246"/>
      <c r="DC442" s="246"/>
      <c r="DD442" s="246"/>
      <c r="DE442" s="246"/>
      <c r="DF442" s="246"/>
      <c r="DG442" s="246"/>
      <c r="DH442" s="246"/>
      <c r="DI442" s="246"/>
      <c r="DJ442" s="246"/>
      <c r="DK442" s="246"/>
      <c r="DL442" s="246"/>
      <c r="DM442" s="246"/>
      <c r="DN442" s="246"/>
      <c r="DO442" s="246"/>
      <c r="DP442" s="246"/>
      <c r="DQ442" s="246"/>
      <c r="DR442" s="246"/>
      <c r="DS442" s="246"/>
      <c r="DT442" s="246"/>
      <c r="DU442" s="246"/>
      <c r="DV442" s="246"/>
      <c r="DW442" s="246"/>
      <c r="DX442" s="246"/>
      <c r="DY442" s="246"/>
      <c r="DZ442" s="246"/>
      <c r="EA442" s="246"/>
      <c r="EB442" s="246"/>
      <c r="EC442" s="246"/>
      <c r="ED442" s="246"/>
      <c r="EE442" s="246"/>
      <c r="EF442" s="246"/>
      <c r="EG442" s="246"/>
      <c r="EH442" s="246"/>
      <c r="EI442" s="246"/>
      <c r="EJ442" s="246"/>
      <c r="EK442" s="246"/>
      <c r="EL442" s="246"/>
      <c r="EM442" s="246"/>
      <c r="EN442" s="246"/>
      <c r="EO442" s="246"/>
      <c r="EP442" s="246"/>
      <c r="EQ442" s="246"/>
      <c r="ER442" s="246"/>
      <c r="ES442" s="246"/>
      <c r="ET442" s="246"/>
      <c r="EU442" s="246"/>
      <c r="EV442" s="246"/>
      <c r="EW442" s="246"/>
      <c r="EX442" s="246"/>
      <c r="EY442" s="246"/>
      <c r="EZ442" s="246"/>
      <c r="FA442" s="246"/>
      <c r="FB442" s="246"/>
      <c r="FC442" s="246"/>
      <c r="FD442" s="246"/>
      <c r="FE442" s="246"/>
      <c r="FF442" s="246"/>
      <c r="FG442" s="246"/>
      <c r="FH442" s="246"/>
      <c r="FI442" s="246"/>
      <c r="FJ442" s="246"/>
      <c r="FK442" s="246"/>
      <c r="FL442" s="246"/>
      <c r="FM442" s="246"/>
      <c r="FN442" s="246"/>
      <c r="FO442" s="246"/>
      <c r="FP442" s="246"/>
      <c r="FQ442" s="246"/>
      <c r="FR442" s="246"/>
      <c r="FS442" s="246"/>
      <c r="FT442" s="246"/>
      <c r="FU442" s="246"/>
      <c r="FV442" s="246"/>
      <c r="FW442" s="246"/>
      <c r="FX442" s="246"/>
      <c r="FY442" s="246"/>
      <c r="FZ442" s="246"/>
      <c r="GA442" s="246"/>
      <c r="GB442" s="246"/>
      <c r="GC442" s="246"/>
      <c r="GD442" s="246"/>
      <c r="GE442" s="246"/>
      <c r="GF442" s="246"/>
      <c r="GG442" s="246"/>
      <c r="GH442" s="246"/>
      <c r="GI442" s="246"/>
      <c r="GJ442" s="246"/>
      <c r="GK442" s="246"/>
      <c r="GL442" s="246"/>
      <c r="GM442" s="246"/>
      <c r="GN442" s="246"/>
      <c r="GO442" s="246"/>
      <c r="GP442" s="246"/>
      <c r="GQ442" s="246"/>
      <c r="GR442" s="246"/>
      <c r="GS442" s="246"/>
      <c r="GT442" s="246"/>
      <c r="GU442" s="246"/>
      <c r="GV442" s="246"/>
      <c r="GW442" s="246"/>
      <c r="GX442" s="246"/>
      <c r="GY442" s="246"/>
      <c r="GZ442" s="246"/>
      <c r="HA442" s="246"/>
      <c r="HB442" s="246"/>
      <c r="HC442" s="246"/>
      <c r="HD442" s="246"/>
      <c r="HE442" s="246"/>
      <c r="HF442" s="246"/>
      <c r="HG442" s="246"/>
      <c r="HH442" s="246"/>
      <c r="HI442" s="246"/>
      <c r="HJ442" s="246"/>
      <c r="HK442" s="246"/>
      <c r="HL442" s="246"/>
      <c r="HM442" s="246"/>
      <c r="HN442" s="246"/>
      <c r="HO442" s="246"/>
      <c r="HP442" s="246"/>
      <c r="HQ442" s="246"/>
      <c r="HR442" s="246"/>
      <c r="HS442" s="246"/>
      <c r="HT442" s="246"/>
      <c r="HU442" s="246"/>
      <c r="HV442" s="246"/>
      <c r="HW442" s="246"/>
      <c r="HX442" s="246"/>
      <c r="HY442" s="246"/>
      <c r="HZ442" s="246"/>
      <c r="IA442" s="246"/>
      <c r="IB442" s="246"/>
      <c r="IC442" s="246"/>
      <c r="ID442" s="246"/>
      <c r="IE442" s="246"/>
      <c r="IF442" s="246"/>
      <c r="IG442" s="246"/>
      <c r="IH442" s="246"/>
      <c r="II442" s="246"/>
      <c r="IJ442" s="246"/>
      <c r="IK442" s="246"/>
      <c r="IL442" s="246"/>
      <c r="IM442" s="246"/>
      <c r="IN442" s="246"/>
      <c r="IO442" s="246"/>
      <c r="IP442" s="246"/>
      <c r="IQ442" s="246"/>
      <c r="IR442" s="246"/>
      <c r="IS442" s="246"/>
      <c r="IT442" s="246"/>
      <c r="IU442" s="246"/>
      <c r="IV442" s="246"/>
      <c r="IW442" s="246"/>
    </row>
    <row r="443" customFormat="false" ht="12.75" hidden="false" customHeight="false" outlineLevel="0" collapsed="false">
      <c r="A443" s="263"/>
      <c r="B443" s="264"/>
      <c r="C443" s="251"/>
      <c r="D443" s="251"/>
      <c r="E443" s="251"/>
      <c r="F443" s="261"/>
      <c r="G443" s="261"/>
      <c r="H443" s="261"/>
      <c r="I443" s="261"/>
      <c r="J443" s="261"/>
      <c r="K443" s="261"/>
      <c r="L443" s="261"/>
      <c r="M443" s="261"/>
      <c r="N443" s="261"/>
      <c r="O443" s="261"/>
      <c r="P443" s="261"/>
      <c r="Q443" s="261"/>
      <c r="R443" s="261"/>
      <c r="S443" s="261"/>
      <c r="T443" s="261"/>
      <c r="U443" s="261"/>
      <c r="V443" s="261"/>
      <c r="W443" s="261"/>
      <c r="X443" s="261"/>
      <c r="Y443" s="261"/>
      <c r="Z443" s="261"/>
      <c r="AA443" s="261"/>
      <c r="AB443" s="261"/>
      <c r="AC443" s="261"/>
      <c r="AD443" s="261"/>
      <c r="AE443" s="261"/>
      <c r="AF443" s="261"/>
      <c r="AG443" s="261"/>
      <c r="AH443" s="261"/>
      <c r="AI443" s="261"/>
      <c r="AJ443" s="261"/>
      <c r="AK443" s="261"/>
      <c r="AL443" s="261"/>
      <c r="AM443" s="261"/>
      <c r="AN443" s="261"/>
      <c r="AO443" s="261"/>
      <c r="AP443" s="261"/>
      <c r="AQ443" s="261"/>
      <c r="AR443" s="261"/>
      <c r="AS443" s="261"/>
      <c r="AT443" s="261"/>
      <c r="AU443" s="261"/>
      <c r="AV443" s="261"/>
      <c r="AW443" s="261"/>
      <c r="AX443" s="261"/>
      <c r="AY443" s="261"/>
      <c r="AZ443" s="261"/>
      <c r="BA443" s="261"/>
      <c r="BB443" s="261"/>
      <c r="BC443" s="261"/>
      <c r="BD443" s="261"/>
      <c r="BE443" s="261"/>
      <c r="BF443" s="261"/>
      <c r="BG443" s="261"/>
      <c r="BH443" s="261"/>
      <c r="BI443" s="261"/>
      <c r="BJ443" s="261"/>
      <c r="BK443" s="261"/>
      <c r="BL443" s="261"/>
      <c r="BM443" s="261"/>
      <c r="BN443" s="261"/>
      <c r="BO443" s="261"/>
      <c r="BP443" s="261"/>
      <c r="BQ443" s="261"/>
      <c r="BR443" s="261"/>
      <c r="BS443" s="261"/>
      <c r="BT443" s="261"/>
      <c r="BU443" s="261"/>
      <c r="BV443" s="261"/>
      <c r="BW443" s="261"/>
      <c r="BX443" s="261"/>
      <c r="BY443" s="261"/>
      <c r="BZ443" s="261"/>
      <c r="CA443" s="261"/>
      <c r="CB443" s="261"/>
      <c r="CC443" s="261"/>
      <c r="CD443" s="261"/>
      <c r="CE443" s="261"/>
      <c r="CF443" s="261"/>
      <c r="CG443" s="261"/>
      <c r="CH443" s="261"/>
      <c r="CI443" s="261"/>
      <c r="CJ443" s="261"/>
      <c r="CK443" s="261"/>
      <c r="CL443" s="261"/>
      <c r="CM443" s="261"/>
      <c r="CN443" s="261"/>
      <c r="CO443" s="261"/>
      <c r="CP443" s="261"/>
      <c r="CQ443" s="261"/>
      <c r="CR443" s="261"/>
      <c r="CS443" s="261"/>
      <c r="CT443" s="261"/>
      <c r="CU443" s="261"/>
      <c r="CV443" s="261"/>
      <c r="CW443" s="261"/>
      <c r="CX443" s="261"/>
      <c r="CY443" s="261"/>
      <c r="CZ443" s="261"/>
      <c r="DA443" s="261"/>
      <c r="DB443" s="261"/>
      <c r="DC443" s="261"/>
      <c r="DD443" s="261"/>
      <c r="DE443" s="261"/>
      <c r="DF443" s="261"/>
      <c r="DG443" s="261"/>
      <c r="DH443" s="261"/>
      <c r="DI443" s="261"/>
      <c r="DJ443" s="261"/>
      <c r="DK443" s="261"/>
      <c r="DL443" s="261"/>
      <c r="DM443" s="261"/>
      <c r="DN443" s="261"/>
      <c r="DO443" s="261"/>
      <c r="DP443" s="261"/>
      <c r="DQ443" s="261"/>
      <c r="DR443" s="261"/>
      <c r="DS443" s="261"/>
      <c r="DT443" s="261"/>
      <c r="DU443" s="261"/>
      <c r="DV443" s="261"/>
      <c r="DW443" s="261"/>
      <c r="DX443" s="261"/>
      <c r="DY443" s="261"/>
      <c r="DZ443" s="261"/>
      <c r="EA443" s="261"/>
      <c r="EB443" s="261"/>
      <c r="EC443" s="261"/>
      <c r="ED443" s="261"/>
      <c r="EE443" s="261"/>
      <c r="EF443" s="261"/>
      <c r="EG443" s="261"/>
      <c r="EH443" s="261"/>
      <c r="EI443" s="261"/>
      <c r="EJ443" s="261"/>
      <c r="EK443" s="261"/>
      <c r="EL443" s="261"/>
      <c r="EM443" s="261"/>
      <c r="EN443" s="261"/>
      <c r="EO443" s="261"/>
      <c r="EP443" s="261"/>
      <c r="EQ443" s="261"/>
      <c r="ER443" s="261"/>
      <c r="ES443" s="261"/>
      <c r="ET443" s="261"/>
      <c r="EU443" s="261"/>
      <c r="EV443" s="261"/>
      <c r="EW443" s="261"/>
      <c r="EX443" s="261"/>
      <c r="EY443" s="261"/>
      <c r="EZ443" s="261"/>
      <c r="FA443" s="261"/>
      <c r="FB443" s="261"/>
      <c r="FC443" s="261"/>
      <c r="FD443" s="261"/>
      <c r="FE443" s="261"/>
      <c r="FF443" s="261"/>
      <c r="FG443" s="261"/>
      <c r="FH443" s="261"/>
      <c r="FI443" s="261"/>
      <c r="FJ443" s="261"/>
      <c r="FK443" s="261"/>
      <c r="FL443" s="261"/>
      <c r="FM443" s="261"/>
      <c r="FN443" s="261"/>
      <c r="FO443" s="261"/>
      <c r="FP443" s="261"/>
      <c r="FQ443" s="261"/>
      <c r="FR443" s="261"/>
      <c r="FS443" s="261"/>
      <c r="FT443" s="261"/>
      <c r="FU443" s="261"/>
      <c r="FV443" s="261"/>
      <c r="FW443" s="261"/>
      <c r="FX443" s="261"/>
      <c r="FY443" s="261"/>
      <c r="FZ443" s="261"/>
      <c r="GA443" s="261"/>
      <c r="GB443" s="261"/>
      <c r="GC443" s="261"/>
      <c r="GD443" s="261"/>
      <c r="GE443" s="261"/>
      <c r="GF443" s="261"/>
      <c r="GG443" s="261"/>
      <c r="GH443" s="261"/>
      <c r="GI443" s="261"/>
      <c r="GJ443" s="261"/>
      <c r="GK443" s="261"/>
      <c r="GL443" s="261"/>
      <c r="GM443" s="261"/>
      <c r="GN443" s="261"/>
      <c r="GO443" s="261"/>
      <c r="GP443" s="261"/>
      <c r="GQ443" s="261"/>
      <c r="GR443" s="261"/>
      <c r="GS443" s="261"/>
      <c r="GT443" s="261"/>
      <c r="GU443" s="261"/>
      <c r="GV443" s="261"/>
      <c r="GW443" s="261"/>
      <c r="GX443" s="261"/>
      <c r="GY443" s="261"/>
      <c r="GZ443" s="261"/>
      <c r="HA443" s="261"/>
      <c r="HB443" s="261"/>
      <c r="HC443" s="261"/>
      <c r="HD443" s="261"/>
      <c r="HE443" s="261"/>
      <c r="HF443" s="261"/>
      <c r="HG443" s="261"/>
      <c r="HH443" s="261"/>
      <c r="HI443" s="261"/>
      <c r="HJ443" s="261"/>
      <c r="HK443" s="261"/>
      <c r="HL443" s="261"/>
      <c r="HM443" s="261"/>
      <c r="HN443" s="261"/>
      <c r="HO443" s="261"/>
      <c r="HP443" s="261"/>
      <c r="HQ443" s="261"/>
      <c r="HR443" s="261"/>
      <c r="HS443" s="261"/>
      <c r="HT443" s="261"/>
      <c r="HU443" s="261"/>
      <c r="HV443" s="261"/>
      <c r="HW443" s="261"/>
      <c r="HX443" s="261"/>
      <c r="HY443" s="261"/>
      <c r="HZ443" s="261"/>
      <c r="IA443" s="261"/>
      <c r="IB443" s="261"/>
      <c r="IC443" s="261"/>
      <c r="ID443" s="261"/>
      <c r="IE443" s="261"/>
      <c r="IF443" s="261"/>
      <c r="IG443" s="261"/>
      <c r="IH443" s="261"/>
      <c r="II443" s="261"/>
      <c r="IJ443" s="261"/>
      <c r="IK443" s="261"/>
      <c r="IL443" s="261"/>
      <c r="IM443" s="261"/>
      <c r="IN443" s="261"/>
      <c r="IO443" s="261"/>
      <c r="IP443" s="261"/>
      <c r="IQ443" s="261"/>
      <c r="IR443" s="261"/>
      <c r="IS443" s="261"/>
      <c r="IT443" s="261"/>
      <c r="IU443" s="261"/>
      <c r="IV443" s="261"/>
      <c r="IW443" s="261"/>
    </row>
    <row r="444" customFormat="false" ht="12.75" hidden="false" customHeight="false" outlineLevel="0" collapsed="false">
      <c r="A444" s="217"/>
      <c r="B444" s="258"/>
      <c r="C444" s="251"/>
      <c r="D444" s="251"/>
      <c r="E444" s="251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  <c r="AJ444" s="246"/>
      <c r="AK444" s="246"/>
      <c r="AL444" s="246"/>
      <c r="AM444" s="246"/>
      <c r="AN444" s="246"/>
      <c r="AO444" s="246"/>
      <c r="AP444" s="246"/>
      <c r="AQ444" s="246"/>
      <c r="AR444" s="246"/>
      <c r="AS444" s="246"/>
      <c r="AT444" s="246"/>
      <c r="AU444" s="246"/>
      <c r="AV444" s="246"/>
      <c r="AW444" s="246"/>
      <c r="AX444" s="246"/>
      <c r="AY444" s="246"/>
      <c r="AZ444" s="246"/>
      <c r="BA444" s="246"/>
      <c r="BB444" s="246"/>
      <c r="BC444" s="246"/>
      <c r="BD444" s="246"/>
      <c r="BE444" s="246"/>
      <c r="BF444" s="246"/>
      <c r="BG444" s="246"/>
      <c r="BH444" s="246"/>
      <c r="BI444" s="246"/>
      <c r="BJ444" s="246"/>
      <c r="BK444" s="246"/>
      <c r="BL444" s="246"/>
      <c r="BM444" s="246"/>
      <c r="BN444" s="246"/>
      <c r="BO444" s="246"/>
      <c r="BP444" s="246"/>
      <c r="BQ444" s="246"/>
      <c r="BR444" s="246"/>
      <c r="BS444" s="246"/>
      <c r="BT444" s="246"/>
      <c r="BU444" s="246"/>
      <c r="BV444" s="246"/>
      <c r="BW444" s="246"/>
      <c r="BX444" s="246"/>
      <c r="BY444" s="246"/>
      <c r="BZ444" s="246"/>
      <c r="CA444" s="246"/>
      <c r="CB444" s="246"/>
      <c r="CC444" s="246"/>
      <c r="CD444" s="246"/>
      <c r="CE444" s="246"/>
      <c r="CF444" s="246"/>
      <c r="CG444" s="246"/>
      <c r="CH444" s="246"/>
      <c r="CI444" s="246"/>
      <c r="CJ444" s="246"/>
      <c r="CK444" s="246"/>
      <c r="CL444" s="246"/>
      <c r="CM444" s="246"/>
      <c r="CN444" s="246"/>
      <c r="CO444" s="246"/>
      <c r="CP444" s="246"/>
      <c r="CQ444" s="246"/>
      <c r="CR444" s="246"/>
      <c r="CS444" s="246"/>
      <c r="CT444" s="246"/>
      <c r="CU444" s="246"/>
      <c r="CV444" s="246"/>
      <c r="CW444" s="246"/>
      <c r="CX444" s="246"/>
      <c r="CY444" s="246"/>
      <c r="CZ444" s="246"/>
      <c r="DA444" s="246"/>
      <c r="DB444" s="246"/>
      <c r="DC444" s="246"/>
      <c r="DD444" s="246"/>
      <c r="DE444" s="246"/>
      <c r="DF444" s="246"/>
      <c r="DG444" s="246"/>
      <c r="DH444" s="246"/>
      <c r="DI444" s="246"/>
      <c r="DJ444" s="246"/>
      <c r="DK444" s="246"/>
      <c r="DL444" s="246"/>
      <c r="DM444" s="246"/>
      <c r="DN444" s="246"/>
      <c r="DO444" s="246"/>
      <c r="DP444" s="246"/>
      <c r="DQ444" s="246"/>
      <c r="DR444" s="246"/>
      <c r="DS444" s="246"/>
      <c r="DT444" s="246"/>
      <c r="DU444" s="246"/>
      <c r="DV444" s="246"/>
      <c r="DW444" s="246"/>
      <c r="DX444" s="246"/>
      <c r="DY444" s="246"/>
      <c r="DZ444" s="246"/>
      <c r="EA444" s="246"/>
      <c r="EB444" s="246"/>
      <c r="EC444" s="246"/>
      <c r="ED444" s="246"/>
      <c r="EE444" s="246"/>
      <c r="EF444" s="246"/>
      <c r="EG444" s="246"/>
      <c r="EH444" s="246"/>
      <c r="EI444" s="246"/>
      <c r="EJ444" s="246"/>
      <c r="EK444" s="246"/>
      <c r="EL444" s="246"/>
      <c r="EM444" s="246"/>
      <c r="EN444" s="246"/>
      <c r="EO444" s="246"/>
      <c r="EP444" s="246"/>
      <c r="EQ444" s="246"/>
      <c r="ER444" s="246"/>
      <c r="ES444" s="246"/>
      <c r="ET444" s="246"/>
      <c r="EU444" s="246"/>
      <c r="EV444" s="246"/>
      <c r="EW444" s="246"/>
      <c r="EX444" s="246"/>
      <c r="EY444" s="246"/>
      <c r="EZ444" s="246"/>
      <c r="FA444" s="246"/>
      <c r="FB444" s="246"/>
      <c r="FC444" s="246"/>
      <c r="FD444" s="246"/>
      <c r="FE444" s="246"/>
      <c r="FF444" s="246"/>
      <c r="FG444" s="246"/>
      <c r="FH444" s="246"/>
      <c r="FI444" s="246"/>
      <c r="FJ444" s="246"/>
      <c r="FK444" s="246"/>
      <c r="FL444" s="246"/>
      <c r="FM444" s="246"/>
      <c r="FN444" s="246"/>
      <c r="FO444" s="246"/>
      <c r="FP444" s="246"/>
      <c r="FQ444" s="246"/>
      <c r="FR444" s="246"/>
      <c r="FS444" s="246"/>
      <c r="FT444" s="246"/>
      <c r="FU444" s="246"/>
      <c r="FV444" s="246"/>
      <c r="FW444" s="246"/>
      <c r="FX444" s="246"/>
      <c r="FY444" s="246"/>
      <c r="FZ444" s="246"/>
      <c r="GA444" s="246"/>
      <c r="GB444" s="246"/>
      <c r="GC444" s="246"/>
      <c r="GD444" s="246"/>
      <c r="GE444" s="246"/>
      <c r="GF444" s="246"/>
      <c r="GG444" s="246"/>
      <c r="GH444" s="246"/>
      <c r="GI444" s="246"/>
      <c r="GJ444" s="246"/>
      <c r="GK444" s="246"/>
      <c r="GL444" s="246"/>
      <c r="GM444" s="246"/>
      <c r="GN444" s="246"/>
      <c r="GO444" s="246"/>
      <c r="GP444" s="246"/>
      <c r="GQ444" s="246"/>
      <c r="GR444" s="246"/>
      <c r="GS444" s="246"/>
      <c r="GT444" s="246"/>
      <c r="GU444" s="246"/>
      <c r="GV444" s="246"/>
      <c r="GW444" s="246"/>
      <c r="GX444" s="246"/>
      <c r="GY444" s="246"/>
      <c r="GZ444" s="246"/>
      <c r="HA444" s="246"/>
      <c r="HB444" s="246"/>
      <c r="HC444" s="246"/>
      <c r="HD444" s="246"/>
      <c r="HE444" s="246"/>
      <c r="HF444" s="246"/>
      <c r="HG444" s="246"/>
      <c r="HH444" s="246"/>
      <c r="HI444" s="246"/>
      <c r="HJ444" s="246"/>
      <c r="HK444" s="246"/>
      <c r="HL444" s="246"/>
      <c r="HM444" s="246"/>
      <c r="HN444" s="246"/>
      <c r="HO444" s="246"/>
      <c r="HP444" s="246"/>
      <c r="HQ444" s="246"/>
      <c r="HR444" s="246"/>
      <c r="HS444" s="246"/>
      <c r="HT444" s="246"/>
      <c r="HU444" s="246"/>
      <c r="HV444" s="246"/>
      <c r="HW444" s="246"/>
      <c r="HX444" s="246"/>
      <c r="HY444" s="246"/>
      <c r="HZ444" s="246"/>
      <c r="IA444" s="246"/>
      <c r="IB444" s="246"/>
      <c r="IC444" s="246"/>
      <c r="ID444" s="246"/>
      <c r="IE444" s="246"/>
      <c r="IF444" s="246"/>
      <c r="IG444" s="246"/>
      <c r="IH444" s="246"/>
      <c r="II444" s="246"/>
      <c r="IJ444" s="246"/>
      <c r="IK444" s="246"/>
      <c r="IL444" s="246"/>
      <c r="IM444" s="246"/>
      <c r="IN444" s="246"/>
      <c r="IO444" s="246"/>
      <c r="IP444" s="246"/>
      <c r="IQ444" s="246"/>
      <c r="IR444" s="246"/>
      <c r="IS444" s="246"/>
      <c r="IT444" s="246"/>
      <c r="IU444" s="246"/>
      <c r="IV444" s="246"/>
      <c r="IW444" s="246"/>
    </row>
    <row r="445" customFormat="false" ht="12.75" hidden="false" customHeight="false" outlineLevel="0" collapsed="false">
      <c r="A445" s="217"/>
      <c r="B445" s="258"/>
      <c r="C445" s="251"/>
      <c r="D445" s="251"/>
      <c r="E445" s="251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  <c r="AJ445" s="246"/>
      <c r="AK445" s="246"/>
      <c r="AL445" s="246"/>
      <c r="AM445" s="246"/>
      <c r="AN445" s="246"/>
      <c r="AO445" s="246"/>
      <c r="AP445" s="246"/>
      <c r="AQ445" s="246"/>
      <c r="AR445" s="246"/>
      <c r="AS445" s="246"/>
      <c r="AT445" s="246"/>
      <c r="AU445" s="246"/>
      <c r="AV445" s="246"/>
      <c r="AW445" s="246"/>
      <c r="AX445" s="246"/>
      <c r="AY445" s="246"/>
      <c r="AZ445" s="246"/>
      <c r="BA445" s="246"/>
      <c r="BB445" s="246"/>
      <c r="BC445" s="246"/>
      <c r="BD445" s="246"/>
      <c r="BE445" s="246"/>
      <c r="BF445" s="246"/>
      <c r="BG445" s="246"/>
      <c r="BH445" s="246"/>
      <c r="BI445" s="246"/>
      <c r="BJ445" s="246"/>
      <c r="BK445" s="246"/>
      <c r="BL445" s="246"/>
      <c r="BM445" s="246"/>
      <c r="BN445" s="246"/>
      <c r="BO445" s="246"/>
      <c r="BP445" s="246"/>
      <c r="BQ445" s="246"/>
      <c r="BR445" s="246"/>
      <c r="BS445" s="246"/>
      <c r="BT445" s="246"/>
      <c r="BU445" s="246"/>
      <c r="BV445" s="246"/>
      <c r="BW445" s="246"/>
      <c r="BX445" s="246"/>
      <c r="BY445" s="246"/>
      <c r="BZ445" s="246"/>
      <c r="CA445" s="246"/>
      <c r="CB445" s="246"/>
      <c r="CC445" s="246"/>
      <c r="CD445" s="246"/>
      <c r="CE445" s="246"/>
      <c r="CF445" s="246"/>
      <c r="CG445" s="246"/>
      <c r="CH445" s="246"/>
      <c r="CI445" s="246"/>
      <c r="CJ445" s="246"/>
      <c r="CK445" s="246"/>
      <c r="CL445" s="246"/>
      <c r="CM445" s="246"/>
      <c r="CN445" s="246"/>
      <c r="CO445" s="246"/>
      <c r="CP445" s="246"/>
      <c r="CQ445" s="246"/>
      <c r="CR445" s="246"/>
      <c r="CS445" s="246"/>
      <c r="CT445" s="246"/>
      <c r="CU445" s="246"/>
      <c r="CV445" s="246"/>
      <c r="CW445" s="246"/>
      <c r="CX445" s="246"/>
      <c r="CY445" s="246"/>
      <c r="CZ445" s="246"/>
      <c r="DA445" s="246"/>
      <c r="DB445" s="246"/>
      <c r="DC445" s="246"/>
      <c r="DD445" s="246"/>
      <c r="DE445" s="246"/>
      <c r="DF445" s="246"/>
      <c r="DG445" s="246"/>
      <c r="DH445" s="246"/>
      <c r="DI445" s="246"/>
      <c r="DJ445" s="246"/>
      <c r="DK445" s="246"/>
      <c r="DL445" s="246"/>
      <c r="DM445" s="246"/>
      <c r="DN445" s="246"/>
      <c r="DO445" s="246"/>
      <c r="DP445" s="246"/>
      <c r="DQ445" s="246"/>
      <c r="DR445" s="246"/>
      <c r="DS445" s="246"/>
      <c r="DT445" s="246"/>
      <c r="DU445" s="246"/>
      <c r="DV445" s="246"/>
      <c r="DW445" s="246"/>
      <c r="DX445" s="246"/>
      <c r="DY445" s="246"/>
      <c r="DZ445" s="246"/>
      <c r="EA445" s="246"/>
      <c r="EB445" s="246"/>
      <c r="EC445" s="246"/>
      <c r="ED445" s="246"/>
      <c r="EE445" s="246"/>
      <c r="EF445" s="246"/>
      <c r="EG445" s="246"/>
      <c r="EH445" s="246"/>
      <c r="EI445" s="246"/>
      <c r="EJ445" s="246"/>
      <c r="EK445" s="246"/>
      <c r="EL445" s="246"/>
      <c r="EM445" s="246"/>
      <c r="EN445" s="246"/>
      <c r="EO445" s="246"/>
      <c r="EP445" s="246"/>
      <c r="EQ445" s="246"/>
      <c r="ER445" s="246"/>
      <c r="ES445" s="246"/>
      <c r="ET445" s="246"/>
      <c r="EU445" s="246"/>
      <c r="EV445" s="246"/>
      <c r="EW445" s="246"/>
      <c r="EX445" s="246"/>
      <c r="EY445" s="246"/>
      <c r="EZ445" s="246"/>
      <c r="FA445" s="246"/>
      <c r="FB445" s="246"/>
      <c r="FC445" s="246"/>
      <c r="FD445" s="246"/>
      <c r="FE445" s="246"/>
      <c r="FF445" s="246"/>
      <c r="FG445" s="246"/>
      <c r="FH445" s="246"/>
      <c r="FI445" s="246"/>
      <c r="FJ445" s="246"/>
      <c r="FK445" s="246"/>
      <c r="FL445" s="246"/>
      <c r="FM445" s="246"/>
      <c r="FN445" s="246"/>
      <c r="FO445" s="246"/>
      <c r="FP445" s="246"/>
      <c r="FQ445" s="246"/>
      <c r="FR445" s="246"/>
      <c r="FS445" s="246"/>
      <c r="FT445" s="246"/>
      <c r="FU445" s="246"/>
      <c r="FV445" s="246"/>
      <c r="FW445" s="246"/>
      <c r="FX445" s="246"/>
      <c r="FY445" s="246"/>
      <c r="FZ445" s="246"/>
      <c r="GA445" s="246"/>
      <c r="GB445" s="246"/>
      <c r="GC445" s="246"/>
      <c r="GD445" s="246"/>
      <c r="GE445" s="246"/>
      <c r="GF445" s="246"/>
      <c r="GG445" s="246"/>
      <c r="GH445" s="246"/>
      <c r="GI445" s="246"/>
      <c r="GJ445" s="246"/>
      <c r="GK445" s="246"/>
      <c r="GL445" s="246"/>
      <c r="GM445" s="246"/>
      <c r="GN445" s="246"/>
      <c r="GO445" s="246"/>
      <c r="GP445" s="246"/>
      <c r="GQ445" s="246"/>
      <c r="GR445" s="246"/>
      <c r="GS445" s="246"/>
      <c r="GT445" s="246"/>
      <c r="GU445" s="246"/>
      <c r="GV445" s="246"/>
      <c r="GW445" s="246"/>
      <c r="GX445" s="246"/>
      <c r="GY445" s="246"/>
      <c r="GZ445" s="246"/>
      <c r="HA445" s="246"/>
      <c r="HB445" s="246"/>
      <c r="HC445" s="246"/>
      <c r="HD445" s="246"/>
      <c r="HE445" s="246"/>
      <c r="HF445" s="246"/>
      <c r="HG445" s="246"/>
      <c r="HH445" s="246"/>
      <c r="HI445" s="246"/>
      <c r="HJ445" s="246"/>
      <c r="HK445" s="246"/>
      <c r="HL445" s="246"/>
      <c r="HM445" s="246"/>
      <c r="HN445" s="246"/>
      <c r="HO445" s="246"/>
      <c r="HP445" s="246"/>
      <c r="HQ445" s="246"/>
      <c r="HR445" s="246"/>
      <c r="HS445" s="246"/>
      <c r="HT445" s="246"/>
      <c r="HU445" s="246"/>
      <c r="HV445" s="246"/>
      <c r="HW445" s="246"/>
      <c r="HX445" s="246"/>
      <c r="HY445" s="246"/>
      <c r="HZ445" s="246"/>
      <c r="IA445" s="246"/>
      <c r="IB445" s="246"/>
      <c r="IC445" s="246"/>
      <c r="ID445" s="246"/>
      <c r="IE445" s="246"/>
      <c r="IF445" s="246"/>
      <c r="IG445" s="246"/>
      <c r="IH445" s="246"/>
      <c r="II445" s="246"/>
      <c r="IJ445" s="246"/>
      <c r="IK445" s="246"/>
      <c r="IL445" s="246"/>
      <c r="IM445" s="246"/>
      <c r="IN445" s="246"/>
      <c r="IO445" s="246"/>
      <c r="IP445" s="246"/>
      <c r="IQ445" s="246"/>
      <c r="IR445" s="246"/>
      <c r="IS445" s="246"/>
      <c r="IT445" s="246"/>
      <c r="IU445" s="246"/>
      <c r="IV445" s="246"/>
      <c r="IW445" s="246"/>
    </row>
    <row r="446" customFormat="false" ht="12.75" hidden="false" customHeight="false" outlineLevel="0" collapsed="false">
      <c r="A446" s="217"/>
      <c r="B446" s="258"/>
      <c r="C446" s="251"/>
      <c r="D446" s="251"/>
      <c r="E446" s="251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  <c r="AJ446" s="246"/>
      <c r="AK446" s="246"/>
      <c r="AL446" s="246"/>
      <c r="AM446" s="246"/>
      <c r="AN446" s="246"/>
      <c r="AO446" s="246"/>
      <c r="AP446" s="246"/>
      <c r="AQ446" s="246"/>
      <c r="AR446" s="246"/>
      <c r="AS446" s="246"/>
      <c r="AT446" s="246"/>
      <c r="AU446" s="246"/>
      <c r="AV446" s="246"/>
      <c r="AW446" s="246"/>
      <c r="AX446" s="246"/>
      <c r="AY446" s="246"/>
      <c r="AZ446" s="246"/>
      <c r="BA446" s="246"/>
      <c r="BB446" s="246"/>
      <c r="BC446" s="246"/>
      <c r="BD446" s="246"/>
      <c r="BE446" s="246"/>
      <c r="BF446" s="246"/>
      <c r="BG446" s="246"/>
      <c r="BH446" s="246"/>
      <c r="BI446" s="246"/>
      <c r="BJ446" s="246"/>
      <c r="BK446" s="246"/>
      <c r="BL446" s="246"/>
      <c r="BM446" s="246"/>
      <c r="BN446" s="246"/>
      <c r="BO446" s="246"/>
      <c r="BP446" s="246"/>
      <c r="BQ446" s="246"/>
      <c r="BR446" s="246"/>
      <c r="BS446" s="246"/>
      <c r="BT446" s="246"/>
      <c r="BU446" s="246"/>
      <c r="BV446" s="246"/>
      <c r="BW446" s="246"/>
      <c r="BX446" s="246"/>
      <c r="BY446" s="246"/>
      <c r="BZ446" s="246"/>
      <c r="CA446" s="246"/>
      <c r="CB446" s="246"/>
      <c r="CC446" s="246"/>
      <c r="CD446" s="246"/>
      <c r="CE446" s="246"/>
      <c r="CF446" s="246"/>
      <c r="CG446" s="246"/>
      <c r="CH446" s="246"/>
      <c r="CI446" s="246"/>
      <c r="CJ446" s="246"/>
      <c r="CK446" s="246"/>
      <c r="CL446" s="246"/>
      <c r="CM446" s="246"/>
      <c r="CN446" s="246"/>
      <c r="CO446" s="246"/>
      <c r="CP446" s="246"/>
      <c r="CQ446" s="246"/>
      <c r="CR446" s="246"/>
      <c r="CS446" s="246"/>
      <c r="CT446" s="246"/>
      <c r="CU446" s="246"/>
      <c r="CV446" s="246"/>
      <c r="CW446" s="246"/>
      <c r="CX446" s="246"/>
      <c r="CY446" s="246"/>
      <c r="CZ446" s="246"/>
      <c r="DA446" s="246"/>
      <c r="DB446" s="246"/>
      <c r="DC446" s="246"/>
      <c r="DD446" s="246"/>
      <c r="DE446" s="246"/>
      <c r="DF446" s="246"/>
      <c r="DG446" s="246"/>
      <c r="DH446" s="246"/>
      <c r="DI446" s="246"/>
      <c r="DJ446" s="246"/>
      <c r="DK446" s="246"/>
      <c r="DL446" s="246"/>
      <c r="DM446" s="246"/>
      <c r="DN446" s="246"/>
      <c r="DO446" s="246"/>
      <c r="DP446" s="246"/>
      <c r="DQ446" s="246"/>
      <c r="DR446" s="246"/>
      <c r="DS446" s="246"/>
      <c r="DT446" s="246"/>
      <c r="DU446" s="246"/>
      <c r="DV446" s="246"/>
      <c r="DW446" s="246"/>
      <c r="DX446" s="246"/>
      <c r="DY446" s="246"/>
      <c r="DZ446" s="246"/>
      <c r="EA446" s="246"/>
      <c r="EB446" s="246"/>
      <c r="EC446" s="246"/>
      <c r="ED446" s="246"/>
      <c r="EE446" s="246"/>
      <c r="EF446" s="246"/>
      <c r="EG446" s="246"/>
      <c r="EH446" s="246"/>
      <c r="EI446" s="246"/>
      <c r="EJ446" s="246"/>
      <c r="EK446" s="246"/>
      <c r="EL446" s="246"/>
      <c r="EM446" s="246"/>
      <c r="EN446" s="246"/>
      <c r="EO446" s="246"/>
      <c r="EP446" s="246"/>
      <c r="EQ446" s="246"/>
      <c r="ER446" s="246"/>
      <c r="ES446" s="246"/>
      <c r="ET446" s="246"/>
      <c r="EU446" s="246"/>
      <c r="EV446" s="246"/>
      <c r="EW446" s="246"/>
      <c r="EX446" s="246"/>
      <c r="EY446" s="246"/>
      <c r="EZ446" s="246"/>
      <c r="FA446" s="246"/>
      <c r="FB446" s="246"/>
      <c r="FC446" s="246"/>
      <c r="FD446" s="246"/>
      <c r="FE446" s="246"/>
      <c r="FF446" s="246"/>
      <c r="FG446" s="246"/>
      <c r="FH446" s="246"/>
      <c r="FI446" s="246"/>
      <c r="FJ446" s="246"/>
      <c r="FK446" s="246"/>
      <c r="FL446" s="246"/>
      <c r="FM446" s="246"/>
      <c r="FN446" s="246"/>
      <c r="FO446" s="246"/>
      <c r="FP446" s="246"/>
      <c r="FQ446" s="246"/>
      <c r="FR446" s="246"/>
      <c r="FS446" s="246"/>
      <c r="FT446" s="246"/>
      <c r="FU446" s="246"/>
      <c r="FV446" s="246"/>
      <c r="FW446" s="246"/>
      <c r="FX446" s="246"/>
      <c r="FY446" s="246"/>
      <c r="FZ446" s="246"/>
      <c r="GA446" s="246"/>
      <c r="GB446" s="246"/>
      <c r="GC446" s="246"/>
      <c r="GD446" s="246"/>
      <c r="GE446" s="246"/>
      <c r="GF446" s="246"/>
      <c r="GG446" s="246"/>
      <c r="GH446" s="246"/>
      <c r="GI446" s="246"/>
      <c r="GJ446" s="246"/>
      <c r="GK446" s="246"/>
      <c r="GL446" s="246"/>
      <c r="GM446" s="246"/>
      <c r="GN446" s="246"/>
      <c r="GO446" s="246"/>
      <c r="GP446" s="246"/>
      <c r="GQ446" s="246"/>
      <c r="GR446" s="246"/>
      <c r="GS446" s="246"/>
      <c r="GT446" s="246"/>
      <c r="GU446" s="246"/>
      <c r="GV446" s="246"/>
      <c r="GW446" s="246"/>
      <c r="GX446" s="246"/>
      <c r="GY446" s="246"/>
      <c r="GZ446" s="246"/>
      <c r="HA446" s="246"/>
      <c r="HB446" s="246"/>
      <c r="HC446" s="246"/>
      <c r="HD446" s="246"/>
      <c r="HE446" s="246"/>
      <c r="HF446" s="246"/>
      <c r="HG446" s="246"/>
      <c r="HH446" s="246"/>
      <c r="HI446" s="246"/>
      <c r="HJ446" s="246"/>
      <c r="HK446" s="246"/>
      <c r="HL446" s="246"/>
      <c r="HM446" s="246"/>
      <c r="HN446" s="246"/>
      <c r="HO446" s="246"/>
      <c r="HP446" s="246"/>
      <c r="HQ446" s="246"/>
      <c r="HR446" s="246"/>
      <c r="HS446" s="246"/>
      <c r="HT446" s="246"/>
      <c r="HU446" s="246"/>
      <c r="HV446" s="246"/>
      <c r="HW446" s="246"/>
      <c r="HX446" s="246"/>
      <c r="HY446" s="246"/>
      <c r="HZ446" s="246"/>
      <c r="IA446" s="246"/>
      <c r="IB446" s="246"/>
      <c r="IC446" s="246"/>
      <c r="ID446" s="246"/>
      <c r="IE446" s="246"/>
      <c r="IF446" s="246"/>
      <c r="IG446" s="246"/>
      <c r="IH446" s="246"/>
      <c r="II446" s="246"/>
      <c r="IJ446" s="246"/>
      <c r="IK446" s="246"/>
      <c r="IL446" s="246"/>
      <c r="IM446" s="246"/>
      <c r="IN446" s="246"/>
      <c r="IO446" s="246"/>
      <c r="IP446" s="246"/>
      <c r="IQ446" s="246"/>
      <c r="IR446" s="246"/>
      <c r="IS446" s="246"/>
      <c r="IT446" s="246"/>
      <c r="IU446" s="246"/>
      <c r="IV446" s="246"/>
      <c r="IW446" s="246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2.75" hidden="false" customHeight="false" outlineLevel="0" collapsed="false">
      <c r="A449" s="2"/>
      <c r="B449" s="2"/>
      <c r="C449" s="2"/>
      <c r="D449" s="2"/>
      <c r="E449" s="2"/>
    </row>
    <row r="450" customFormat="false" ht="18.75" hidden="false" customHeight="false" outlineLevel="0" collapsed="false">
      <c r="A450" s="227"/>
      <c r="B450" s="2"/>
      <c r="C450" s="2"/>
      <c r="D450" s="2"/>
      <c r="E450" s="2"/>
    </row>
    <row r="451" customFormat="false" ht="12.75" hidden="false" customHeight="false" outlineLevel="0" collapsed="false">
      <c r="A451" s="220"/>
      <c r="B451" s="2"/>
      <c r="C451" s="2"/>
      <c r="D451" s="2"/>
      <c r="E451" s="2"/>
    </row>
    <row r="452" customFormat="false" ht="12.75" hidden="false" customHeight="false" outlineLevel="0" collapsed="false">
      <c r="A452" s="266"/>
      <c r="B452" s="2"/>
      <c r="C452" s="2"/>
      <c r="D452" s="236"/>
      <c r="E452" s="236"/>
    </row>
    <row r="453" customFormat="false" ht="12.75" hidden="false" customHeight="false" outlineLevel="0" collapsed="false">
      <c r="A453" s="2"/>
      <c r="B453" s="2"/>
      <c r="C453" s="2"/>
      <c r="D453" s="2"/>
      <c r="E453" s="2"/>
    </row>
    <row r="454" customFormat="false" ht="12.75" hidden="false" customHeight="false" outlineLevel="0" collapsed="false">
      <c r="A454" s="221"/>
      <c r="B454" s="221"/>
      <c r="C454" s="222"/>
      <c r="D454" s="222"/>
      <c r="E454" s="222"/>
    </row>
    <row r="455" customFormat="false" ht="12.75" hidden="false" customHeight="false" outlineLevel="0" collapsed="false">
      <c r="A455" s="220"/>
      <c r="B455" s="2"/>
      <c r="C455" s="2"/>
      <c r="D455" s="2"/>
      <c r="E455" s="2"/>
    </row>
    <row r="456" customFormat="false" ht="12.75" hidden="false" customHeight="false" outlineLevel="0" collapsed="false">
      <c r="A456" s="229"/>
      <c r="B456" s="2"/>
      <c r="C456" s="2"/>
      <c r="D456" s="230"/>
      <c r="E456" s="230"/>
    </row>
    <row r="457" customFormat="false" ht="12.75" hidden="false" customHeight="false" outlineLevel="0" collapsed="false">
      <c r="A457" s="229"/>
      <c r="B457" s="2"/>
      <c r="C457" s="2"/>
      <c r="D457" s="230"/>
      <c r="E457" s="230"/>
    </row>
    <row r="458" customFormat="false" ht="12.75" hidden="false" customHeight="false" outlineLevel="0" collapsed="false">
      <c r="A458" s="267"/>
      <c r="B458" s="2"/>
      <c r="C458" s="2"/>
      <c r="D458" s="230"/>
      <c r="E458" s="230"/>
    </row>
    <row r="459" customFormat="false" ht="12.75" hidden="false" customHeight="false" outlineLevel="0" collapsed="false">
      <c r="A459" s="229"/>
      <c r="B459" s="2"/>
      <c r="C459" s="2"/>
      <c r="D459" s="230"/>
      <c r="E459" s="230"/>
    </row>
    <row r="460" customFormat="false" ht="12.75" hidden="false" customHeight="false" outlineLevel="0" collapsed="false">
      <c r="A460" s="2"/>
      <c r="B460" s="2"/>
      <c r="C460" s="2"/>
      <c r="D460" s="230"/>
      <c r="E460" s="230"/>
    </row>
    <row r="461" customFormat="false" ht="12.75" hidden="false" customHeight="false" outlineLevel="0" collapsed="false">
      <c r="A461" s="220"/>
      <c r="B461" s="2"/>
      <c r="C461" s="2"/>
      <c r="D461" s="230"/>
      <c r="E461" s="230"/>
    </row>
    <row r="462" customFormat="false" ht="12.75" hidden="false" customHeight="false" outlineLevel="0" collapsed="false">
      <c r="A462" s="229"/>
      <c r="B462" s="2"/>
      <c r="C462" s="2"/>
      <c r="D462" s="230"/>
      <c r="E462" s="230"/>
    </row>
    <row r="463" customFormat="false" ht="12.75" hidden="false" customHeight="false" outlineLevel="0" collapsed="false">
      <c r="A463" s="229"/>
      <c r="B463" s="2"/>
      <c r="C463" s="2"/>
      <c r="D463" s="230"/>
      <c r="E463" s="230"/>
    </row>
    <row r="464" customFormat="false" ht="12.75" hidden="false" customHeight="false" outlineLevel="0" collapsed="false">
      <c r="A464" s="229"/>
      <c r="B464" s="2"/>
      <c r="C464" s="2"/>
      <c r="D464" s="230"/>
      <c r="E464" s="230"/>
    </row>
    <row r="465" customFormat="false" ht="12.75" hidden="false" customHeight="false" outlineLevel="0" collapsed="false">
      <c r="A465" s="229"/>
      <c r="B465" s="2"/>
      <c r="C465" s="2"/>
      <c r="D465" s="230"/>
      <c r="E465" s="230"/>
    </row>
    <row r="466" customFormat="false" ht="12.75" hidden="false" customHeight="false" outlineLevel="0" collapsed="false">
      <c r="A466" s="229"/>
      <c r="B466" s="2"/>
      <c r="C466" s="2"/>
      <c r="D466" s="230"/>
      <c r="E466" s="230"/>
    </row>
    <row r="467" customFormat="false" ht="12.75" hidden="false" customHeight="false" outlineLevel="0" collapsed="false">
      <c r="A467" s="229"/>
      <c r="B467" s="2"/>
      <c r="C467" s="2"/>
      <c r="D467" s="230"/>
      <c r="E467" s="230"/>
    </row>
    <row r="468" customFormat="false" ht="12.75" hidden="false" customHeight="false" outlineLevel="0" collapsed="false">
      <c r="A468" s="229"/>
      <c r="B468" s="2"/>
      <c r="C468" s="2"/>
      <c r="D468" s="230"/>
      <c r="E468" s="230"/>
    </row>
    <row r="469" customFormat="false" ht="12.75" hidden="false" customHeight="false" outlineLevel="0" collapsed="false">
      <c r="A469" s="229"/>
      <c r="B469" s="2"/>
      <c r="C469" s="2"/>
      <c r="D469" s="230"/>
      <c r="E469" s="230"/>
    </row>
    <row r="470" customFormat="false" ht="12.75" hidden="false" customHeight="false" outlineLevel="0" collapsed="false">
      <c r="A470" s="229"/>
      <c r="B470" s="2"/>
      <c r="C470" s="2"/>
      <c r="D470" s="230"/>
      <c r="E470" s="230"/>
    </row>
    <row r="471" customFormat="false" ht="12.75" hidden="false" customHeight="false" outlineLevel="0" collapsed="false">
      <c r="A471" s="229"/>
      <c r="B471" s="2"/>
      <c r="C471" s="2"/>
      <c r="D471" s="230"/>
      <c r="E471" s="230"/>
    </row>
    <row r="472" customFormat="false" ht="12.75" hidden="false" customHeight="false" outlineLevel="0" collapsed="false">
      <c r="A472" s="2"/>
      <c r="B472" s="2"/>
      <c r="C472" s="2"/>
      <c r="D472" s="230"/>
      <c r="E472" s="230"/>
    </row>
    <row r="473" customFormat="false" ht="12.75" hidden="false" customHeight="false" outlineLevel="0" collapsed="false">
      <c r="A473" s="2"/>
      <c r="B473" s="2"/>
      <c r="C473" s="2"/>
      <c r="D473" s="230"/>
      <c r="E473" s="230"/>
    </row>
    <row r="474" customFormat="false" ht="12.75" hidden="false" customHeight="false" outlineLevel="0" collapsed="false">
      <c r="A474" s="2"/>
      <c r="B474" s="2"/>
      <c r="C474" s="2"/>
      <c r="D474" s="230"/>
      <c r="E474" s="230"/>
    </row>
    <row r="475" customFormat="false" ht="12.75" hidden="false" customHeight="false" outlineLevel="0" collapsed="false">
      <c r="A475" s="229"/>
      <c r="B475" s="2"/>
      <c r="C475" s="2"/>
      <c r="D475" s="230"/>
      <c r="E475" s="230"/>
    </row>
    <row r="476" customFormat="false" ht="12.75" hidden="false" customHeight="false" outlineLevel="0" collapsed="false">
      <c r="A476" s="2"/>
      <c r="B476" s="2"/>
      <c r="C476" s="2"/>
      <c r="D476" s="230"/>
      <c r="E476" s="230"/>
    </row>
    <row r="477" customFormat="false" ht="12.75" hidden="false" customHeight="false" outlineLevel="0" collapsed="false">
      <c r="A477" s="2"/>
      <c r="B477" s="2"/>
      <c r="C477" s="2"/>
      <c r="D477" s="230"/>
      <c r="E477" s="230"/>
    </row>
    <row r="478" customFormat="false" ht="12.75" hidden="false" customHeight="false" outlineLevel="0" collapsed="false">
      <c r="A478" s="220"/>
      <c r="B478" s="2"/>
      <c r="C478" s="2"/>
      <c r="D478" s="230"/>
      <c r="E478" s="230"/>
    </row>
    <row r="479" customFormat="false" ht="12.75" hidden="false" customHeight="false" outlineLevel="0" collapsed="false">
      <c r="A479" s="229"/>
      <c r="B479" s="2"/>
      <c r="C479" s="2"/>
      <c r="D479" s="230"/>
      <c r="E479" s="230"/>
    </row>
    <row r="480" customFormat="false" ht="12.75" hidden="false" customHeight="false" outlineLevel="0" collapsed="false">
      <c r="A480" s="220"/>
      <c r="B480" s="2"/>
      <c r="C480" s="2"/>
      <c r="D480" s="230"/>
      <c r="E480" s="230"/>
    </row>
    <row r="481" customFormat="false" ht="12.75" hidden="false" customHeight="false" outlineLevel="0" collapsed="false">
      <c r="A481" s="220"/>
      <c r="B481" s="2"/>
      <c r="C481" s="2"/>
      <c r="D481" s="230"/>
      <c r="E481" s="230"/>
    </row>
    <row r="482" customFormat="false" ht="12.75" hidden="false" customHeight="false" outlineLevel="0" collapsed="false">
      <c r="A482" s="220"/>
      <c r="B482" s="2"/>
      <c r="C482" s="2"/>
      <c r="D482" s="230"/>
      <c r="E482" s="230"/>
    </row>
    <row r="483" customFormat="false" ht="12.75" hidden="false" customHeight="false" outlineLevel="0" collapsed="false">
      <c r="A483" s="2"/>
      <c r="B483" s="2"/>
      <c r="C483" s="2"/>
      <c r="D483" s="230"/>
      <c r="E483" s="230"/>
    </row>
    <row r="484" customFormat="false" ht="12.75" hidden="false" customHeight="false" outlineLevel="0" collapsed="false">
      <c r="A484" s="2"/>
      <c r="B484" s="2"/>
      <c r="C484" s="2"/>
      <c r="D484" s="230"/>
      <c r="E484" s="230"/>
    </row>
    <row r="485" customFormat="false" ht="12.75" hidden="false" customHeight="false" outlineLevel="0" collapsed="false">
      <c r="A485" s="220"/>
      <c r="B485" s="2"/>
      <c r="C485" s="2"/>
      <c r="D485" s="230"/>
      <c r="E485" s="230"/>
    </row>
    <row r="486" customFormat="false" ht="12.75" hidden="false" customHeight="false" outlineLevel="0" collapsed="false">
      <c r="A486" s="220"/>
      <c r="B486" s="2"/>
      <c r="C486" s="2"/>
      <c r="D486" s="230"/>
      <c r="E486" s="230"/>
    </row>
    <row r="487" customFormat="false" ht="12.75" hidden="false" customHeight="false" outlineLevel="0" collapsed="false">
      <c r="A487" s="220"/>
      <c r="B487" s="2"/>
      <c r="C487" s="2"/>
      <c r="D487" s="230"/>
      <c r="E487" s="230"/>
    </row>
    <row r="488" customFormat="false" ht="12.75" hidden="false" customHeight="false" outlineLevel="0" collapsed="false">
      <c r="A488" s="220"/>
      <c r="B488" s="2"/>
      <c r="C488" s="2"/>
      <c r="D488" s="230"/>
      <c r="E488" s="230"/>
    </row>
    <row r="489" customFormat="false" ht="12.75" hidden="false" customHeight="false" outlineLevel="0" collapsed="false">
      <c r="A489" s="2"/>
      <c r="B489" s="2"/>
      <c r="C489" s="2"/>
      <c r="D489" s="2"/>
      <c r="E489" s="2"/>
    </row>
    <row r="490" customFormat="false" ht="12.75" hidden="false" customHeight="false" outlineLevel="0" collapsed="false">
      <c r="A490" s="2"/>
      <c r="B490" s="2"/>
      <c r="C490" s="2"/>
      <c r="D490" s="2"/>
      <c r="E490" s="2"/>
    </row>
    <row r="491" customFormat="false" ht="12.75" hidden="false" customHeight="false" outlineLevel="0" collapsed="false">
      <c r="A491" s="2"/>
      <c r="B491" s="2"/>
      <c r="C491" s="2"/>
      <c r="D491" s="2"/>
      <c r="E491" s="2"/>
    </row>
    <row r="492" customFormat="false" ht="12.75" hidden="false" customHeight="false" outlineLevel="0" collapsed="false">
      <c r="A492" s="2"/>
      <c r="B492" s="2"/>
      <c r="C492" s="2"/>
      <c r="D492" s="2"/>
      <c r="E492" s="2"/>
    </row>
    <row r="493" customFormat="false" ht="12.75" hidden="false" customHeight="false" outlineLevel="0" collapsed="false">
      <c r="A493" s="2"/>
      <c r="B493" s="2"/>
      <c r="C493" s="2"/>
      <c r="D493" s="2"/>
      <c r="E493" s="2"/>
    </row>
    <row r="494" customFormat="false" ht="12.75" hidden="false" customHeight="false" outlineLevel="0" collapsed="false">
      <c r="A494" s="2"/>
      <c r="B494" s="2"/>
      <c r="C494" s="2"/>
      <c r="D494" s="2"/>
      <c r="E494" s="2"/>
    </row>
    <row r="495" customFormat="false" ht="12.75" hidden="false" customHeight="false" outlineLevel="0" collapsed="false">
      <c r="A495" s="2"/>
      <c r="B495" s="2"/>
      <c r="C495" s="2"/>
      <c r="D495" s="2"/>
      <c r="E495" s="2"/>
    </row>
    <row r="496" customFormat="false" ht="12.75" hidden="false" customHeight="false" outlineLevel="0" collapsed="false">
      <c r="A496" s="2"/>
      <c r="B496" s="2"/>
      <c r="C496" s="2"/>
      <c r="D496" s="2"/>
      <c r="E496" s="2"/>
    </row>
    <row r="497" customFormat="false" ht="12.75" hidden="false" customHeight="false" outlineLevel="0" collapsed="false">
      <c r="A497" s="2"/>
      <c r="B497" s="2"/>
      <c r="C497" s="2"/>
      <c r="D497" s="2"/>
      <c r="E497" s="2"/>
    </row>
    <row r="498" customFormat="false" ht="12.75" hidden="false" customHeight="false" outlineLevel="0" collapsed="false">
      <c r="A498" s="2"/>
      <c r="B498" s="2"/>
      <c r="C498" s="2"/>
      <c r="D498" s="2"/>
      <c r="E498" s="2"/>
    </row>
    <row r="499" customFormat="false" ht="12.75" hidden="false" customHeight="false" outlineLevel="0" collapsed="false">
      <c r="A499" s="2"/>
      <c r="B499" s="2"/>
      <c r="C499" s="2"/>
      <c r="D499" s="2"/>
      <c r="E499" s="2"/>
    </row>
    <row r="500" customFormat="false" ht="12.75" hidden="false" customHeight="false" outlineLevel="0" collapsed="false">
      <c r="A500" s="2"/>
      <c r="B500" s="2"/>
      <c r="C500" s="2"/>
      <c r="D500" s="2"/>
      <c r="E500" s="2"/>
    </row>
    <row r="501" customFormat="false" ht="12.75" hidden="false" customHeight="false" outlineLevel="0" collapsed="false">
      <c r="A501" s="2"/>
      <c r="B501" s="2"/>
      <c r="C501" s="2"/>
      <c r="D501" s="2"/>
      <c r="E501" s="2"/>
    </row>
    <row r="502" customFormat="false" ht="12.75" hidden="false" customHeight="false" outlineLevel="0" collapsed="false">
      <c r="A502" s="2"/>
      <c r="B502" s="2"/>
      <c r="C502" s="2"/>
      <c r="D502" s="2"/>
      <c r="E502" s="2"/>
    </row>
    <row r="503" customFormat="false" ht="12.75" hidden="false" customHeight="false" outlineLevel="0" collapsed="false">
      <c r="A503" s="2"/>
      <c r="B503" s="2"/>
      <c r="C503" s="2"/>
      <c r="D503" s="2"/>
      <c r="E503" s="2"/>
    </row>
    <row r="504" customFormat="false" ht="12.75" hidden="false" customHeight="false" outlineLevel="0" collapsed="false">
      <c r="A504" s="2"/>
      <c r="B504" s="2"/>
      <c r="C504" s="2"/>
      <c r="D504" s="2"/>
      <c r="E504" s="2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2.75" hidden="false" customHeight="false" outlineLevel="0" collapsed="false">
      <c r="A508" s="2"/>
      <c r="B508" s="2"/>
      <c r="C508" s="2"/>
      <c r="D508" s="2"/>
      <c r="E508" s="2"/>
    </row>
    <row r="509" customFormat="false" ht="12.75" hidden="false" customHeight="false" outlineLevel="0" collapsed="false">
      <c r="A509" s="2"/>
      <c r="B509" s="2"/>
      <c r="C509" s="2"/>
      <c r="D509" s="2"/>
      <c r="E509" s="2"/>
    </row>
    <row r="510" customFormat="false" ht="12.75" hidden="false" customHeight="false" outlineLevel="0" collapsed="false">
      <c r="A510" s="2"/>
      <c r="B510" s="2"/>
      <c r="C510" s="2"/>
      <c r="D510" s="2"/>
      <c r="E510" s="2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"/>
      <c r="B512" s="2"/>
      <c r="C512" s="2"/>
      <c r="D512" s="2"/>
      <c r="E512" s="2"/>
    </row>
    <row r="513" customFormat="false" ht="12.75" hidden="false" customHeight="false" outlineLevel="0" collapsed="false">
      <c r="A513" s="2"/>
      <c r="B513" s="2"/>
      <c r="C513" s="2"/>
      <c r="D513" s="2"/>
      <c r="E513" s="2"/>
    </row>
    <row r="514" customFormat="false" ht="12.75" hidden="false" customHeight="false" outlineLevel="0" collapsed="false">
      <c r="A514" s="2"/>
      <c r="B514" s="2"/>
      <c r="C514" s="2"/>
      <c r="D514" s="2"/>
      <c r="E514" s="2"/>
    </row>
    <row r="515" customFormat="false" ht="12.75" hidden="false" customHeight="false" outlineLevel="0" collapsed="false">
      <c r="A515" s="2"/>
      <c r="B515" s="2"/>
      <c r="C515" s="2"/>
      <c r="D515" s="2"/>
      <c r="E515" s="2"/>
    </row>
    <row r="516" customFormat="false" ht="12.75" hidden="false" customHeight="false" outlineLevel="0" collapsed="false">
      <c r="A516" s="2"/>
      <c r="B516" s="2"/>
      <c r="C516" s="2"/>
      <c r="D516" s="2"/>
      <c r="E516" s="2"/>
    </row>
    <row r="517" customFormat="false" ht="12.75" hidden="false" customHeight="false" outlineLevel="0" collapsed="false">
      <c r="A517" s="2"/>
      <c r="B517" s="2"/>
      <c r="C517" s="2"/>
      <c r="D517" s="2"/>
      <c r="E517" s="2"/>
    </row>
    <row r="518" customFormat="false" ht="12.75" hidden="false" customHeight="false" outlineLevel="0" collapsed="false">
      <c r="A518" s="2"/>
      <c r="B518" s="2"/>
      <c r="C518" s="2"/>
      <c r="D518" s="2"/>
      <c r="E518" s="2"/>
    </row>
    <row r="519" customFormat="false" ht="12.75" hidden="false" customHeight="false" outlineLevel="0" collapsed="false">
      <c r="A519" s="2"/>
      <c r="B519" s="2"/>
      <c r="C519" s="2"/>
      <c r="D519" s="2"/>
      <c r="E519" s="2"/>
    </row>
    <row r="520" customFormat="false" ht="12.75" hidden="false" customHeight="false" outlineLevel="0" collapsed="false">
      <c r="A520" s="2"/>
      <c r="B520" s="2"/>
      <c r="C520" s="2"/>
      <c r="D520" s="2"/>
      <c r="E520" s="2"/>
    </row>
    <row r="521" customFormat="false" ht="12.75" hidden="false" customHeight="false" outlineLevel="0" collapsed="false">
      <c r="A521" s="2"/>
      <c r="B521" s="2"/>
      <c r="C521" s="2"/>
      <c r="D521" s="2"/>
      <c r="E521" s="2"/>
    </row>
    <row r="522" customFormat="false" ht="12.75" hidden="false" customHeight="false" outlineLevel="0" collapsed="false">
      <c r="A522" s="2"/>
      <c r="B522" s="2"/>
      <c r="C522" s="2"/>
      <c r="D522" s="2"/>
      <c r="E522" s="2"/>
    </row>
    <row r="523" customFormat="false" ht="12.75" hidden="false" customHeight="false" outlineLevel="0" collapsed="false">
      <c r="A523" s="2"/>
      <c r="B523" s="2"/>
      <c r="C523" s="2"/>
      <c r="D523" s="2"/>
      <c r="E523" s="2"/>
    </row>
    <row r="524" customFormat="false" ht="12.75" hidden="false" customHeight="false" outlineLevel="0" collapsed="false">
      <c r="A524" s="2"/>
      <c r="B524" s="2"/>
      <c r="C524" s="2"/>
      <c r="D524" s="2"/>
      <c r="E524" s="2"/>
    </row>
    <row r="525" customFormat="false" ht="12.75" hidden="false" customHeight="false" outlineLevel="0" collapsed="false">
      <c r="A525" s="2"/>
      <c r="B525" s="2"/>
      <c r="C525" s="2"/>
      <c r="D525" s="2"/>
      <c r="E525" s="2"/>
    </row>
    <row r="526" customFormat="false" ht="12.75" hidden="false" customHeight="false" outlineLevel="0" collapsed="false">
      <c r="A526" s="2"/>
      <c r="B526" s="2"/>
      <c r="C526" s="2"/>
      <c r="D526" s="2"/>
      <c r="E526" s="2"/>
    </row>
    <row r="527" customFormat="false" ht="12.75" hidden="false" customHeight="false" outlineLevel="0" collapsed="false">
      <c r="A527" s="2"/>
      <c r="B527" s="2"/>
      <c r="C527" s="2"/>
      <c r="D527" s="2"/>
      <c r="E527" s="2"/>
    </row>
    <row r="528" customFormat="false" ht="12.75" hidden="false" customHeight="false" outlineLevel="0" collapsed="false">
      <c r="A528" s="2"/>
      <c r="B528" s="2"/>
      <c r="C528" s="2"/>
      <c r="D528" s="2"/>
      <c r="E528" s="2"/>
    </row>
    <row r="529" customFormat="false" ht="12.75" hidden="false" customHeight="false" outlineLevel="0" collapsed="false">
      <c r="A529" s="2"/>
      <c r="B529" s="2"/>
      <c r="C529" s="2"/>
      <c r="D529" s="2"/>
      <c r="E529" s="2"/>
    </row>
    <row r="530" customFormat="false" ht="12.75" hidden="false" customHeight="false" outlineLevel="0" collapsed="false">
      <c r="A530" s="2"/>
      <c r="B530" s="2"/>
      <c r="C530" s="2"/>
      <c r="D530" s="2"/>
      <c r="E530" s="2"/>
    </row>
    <row r="531" customFormat="false" ht="12.75" hidden="false" customHeight="false" outlineLevel="0" collapsed="false">
      <c r="A531" s="2"/>
      <c r="B531" s="2"/>
      <c r="C531" s="2"/>
      <c r="D531" s="2"/>
      <c r="E531" s="2"/>
    </row>
    <row r="532" customFormat="false" ht="12.75" hidden="false" customHeight="false" outlineLevel="0" collapsed="false">
      <c r="A532" s="2"/>
      <c r="B532" s="2"/>
      <c r="C532" s="2"/>
      <c r="D532" s="2"/>
      <c r="E532" s="2"/>
    </row>
    <row r="533" customFormat="false" ht="12.75" hidden="false" customHeight="false" outlineLevel="0" collapsed="false">
      <c r="A533" s="2"/>
      <c r="B533" s="2"/>
      <c r="C533" s="2"/>
      <c r="D533" s="2"/>
      <c r="E533" s="2"/>
    </row>
    <row r="534" customFormat="false" ht="12.75" hidden="false" customHeight="false" outlineLevel="0" collapsed="false">
      <c r="A534" s="2"/>
      <c r="B534" s="2"/>
      <c r="C534" s="2"/>
      <c r="D534" s="2"/>
      <c r="E534" s="2"/>
    </row>
    <row r="535" customFormat="false" ht="12.75" hidden="false" customHeight="false" outlineLevel="0" collapsed="false">
      <c r="A535" s="2"/>
      <c r="B535" s="2"/>
      <c r="C535" s="2"/>
      <c r="D535" s="2"/>
      <c r="E535" s="2"/>
    </row>
    <row r="536" customFormat="false" ht="12.75" hidden="false" customHeight="false" outlineLevel="0" collapsed="false">
      <c r="A536" s="2"/>
      <c r="B536" s="2"/>
      <c r="C536" s="2"/>
      <c r="D536" s="2"/>
      <c r="E536" s="2"/>
    </row>
    <row r="537" customFormat="false" ht="12.75" hidden="false" customHeight="false" outlineLevel="0" collapsed="false">
      <c r="A537" s="2"/>
      <c r="B537" s="2"/>
      <c r="C537" s="2"/>
      <c r="D537" s="2"/>
      <c r="E537" s="2"/>
    </row>
    <row r="538" customFormat="false" ht="12.75" hidden="false" customHeight="false" outlineLevel="0" collapsed="false">
      <c r="A538" s="2"/>
      <c r="B538" s="2"/>
      <c r="C538" s="2"/>
      <c r="D538" s="2"/>
      <c r="E538" s="2"/>
    </row>
    <row r="539" customFormat="false" ht="12.75" hidden="false" customHeight="false" outlineLevel="0" collapsed="false">
      <c r="A539" s="2"/>
      <c r="B539" s="2"/>
      <c r="C539" s="2"/>
      <c r="D539" s="2"/>
      <c r="E539" s="2"/>
    </row>
    <row r="540" customFormat="false" ht="12.75" hidden="false" customHeight="false" outlineLevel="0" collapsed="false">
      <c r="A540" s="2"/>
      <c r="B540" s="2"/>
      <c r="C540" s="2"/>
      <c r="D540" s="2"/>
      <c r="E540" s="2"/>
    </row>
    <row r="541" customFormat="false" ht="12.75" hidden="false" customHeight="false" outlineLevel="0" collapsed="false">
      <c r="A541" s="2"/>
      <c r="B541" s="2"/>
      <c r="C541" s="2"/>
      <c r="D541" s="2"/>
      <c r="E541" s="2"/>
    </row>
    <row r="542" customFormat="false" ht="12.75" hidden="false" customHeight="false" outlineLevel="0" collapsed="false">
      <c r="A542" s="2"/>
      <c r="B542" s="2"/>
      <c r="C542" s="2"/>
      <c r="D542" s="2"/>
      <c r="E542" s="2"/>
    </row>
    <row r="543" customFormat="false" ht="12.75" hidden="false" customHeight="false" outlineLevel="0" collapsed="false">
      <c r="A543" s="2"/>
      <c r="B543" s="2"/>
      <c r="C543" s="2"/>
      <c r="D543" s="2"/>
      <c r="E543" s="2"/>
    </row>
    <row r="544" customFormat="false" ht="12.75" hidden="false" customHeight="false" outlineLevel="0" collapsed="false">
      <c r="A544" s="2"/>
      <c r="B544" s="2"/>
      <c r="C544" s="2"/>
      <c r="D544" s="2"/>
      <c r="E544" s="2"/>
    </row>
    <row r="545" customFormat="false" ht="12.75" hidden="false" customHeight="false" outlineLevel="0" collapsed="false">
      <c r="A545" s="2"/>
      <c r="B545" s="2"/>
      <c r="C545" s="2"/>
      <c r="D545" s="2"/>
      <c r="E545" s="2"/>
    </row>
    <row r="546" customFormat="false" ht="12.75" hidden="false" customHeight="false" outlineLevel="0" collapsed="false">
      <c r="A546" s="2"/>
      <c r="B546" s="2"/>
      <c r="C546" s="2"/>
      <c r="D546" s="2"/>
      <c r="E546" s="2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58.41"/>
    <col collapsed="false" customWidth="true" hidden="false" outlineLevel="0" max="5" min="2" style="6" width="15.7"/>
    <col collapsed="false" customWidth="true" hidden="false" outlineLevel="0" max="37" min="6" style="2" width="15.7"/>
    <col collapsed="false" customWidth="true" hidden="false" outlineLevel="0" max="38" min="38" style="2" width="15.85"/>
    <col collapsed="false" customWidth="false" hidden="false" outlineLevel="0" max="257" min="39" style="2" width="9.14"/>
  </cols>
  <sheetData>
    <row r="2" customFormat="false" ht="20.25" hidden="false" customHeight="false" outlineLevel="0" collapsed="false">
      <c r="A2" s="311" t="s">
        <v>195</v>
      </c>
      <c r="C2" s="312"/>
      <c r="D2" s="312"/>
      <c r="E2" s="312"/>
    </row>
    <row r="3" customFormat="false" ht="12.75" hidden="false" customHeight="false" outlineLevel="0" collapsed="false">
      <c r="A3" s="118"/>
    </row>
    <row r="4" customFormat="false" ht="13.5" hidden="false" customHeight="false" outlineLevel="0" collapsed="false">
      <c r="A4" s="313" t="s">
        <v>174</v>
      </c>
      <c r="B4" s="314" t="n">
        <v>36526</v>
      </c>
      <c r="C4" s="314" t="n">
        <v>36891</v>
      </c>
      <c r="D4" s="314" t="n">
        <v>37256</v>
      </c>
      <c r="E4" s="314" t="n">
        <v>37621</v>
      </c>
      <c r="G4" s="334" t="s">
        <v>170</v>
      </c>
    </row>
    <row r="5" customFormat="false" ht="12.75" hidden="false" customHeight="false" outlineLevel="0" collapsed="false">
      <c r="A5" s="221"/>
      <c r="B5" s="222"/>
      <c r="C5" s="222"/>
      <c r="D5" s="222"/>
      <c r="E5" s="222"/>
    </row>
    <row r="6" customFormat="false" ht="12.75" hidden="false" customHeight="false" outlineLevel="0" collapsed="false">
      <c r="A6" s="221" t="s">
        <v>175</v>
      </c>
      <c r="B6" s="222"/>
      <c r="C6" s="63" t="n">
        <f aca="false">'Spark-Spread'!B90</f>
        <v>9.52216803246319</v>
      </c>
      <c r="D6" s="63" t="n">
        <f aca="false">'Spark-Spread'!C90</f>
        <v>7.41249173305256</v>
      </c>
      <c r="E6" s="63" t="n">
        <f aca="false">'Spark-Spread'!D90</f>
        <v>5.82192546790672</v>
      </c>
    </row>
    <row r="7" customFormat="false" ht="12.75" hidden="false" customHeight="false" outlineLevel="0" collapsed="false">
      <c r="A7" s="221"/>
      <c r="B7" s="222"/>
      <c r="C7" s="222"/>
      <c r="D7" s="222"/>
      <c r="E7" s="222"/>
    </row>
    <row r="8" customFormat="false" ht="12.75" hidden="false" customHeight="false" outlineLevel="0" collapsed="false">
      <c r="A8" s="221" t="s">
        <v>109</v>
      </c>
      <c r="B8" s="1"/>
      <c r="C8" s="90" t="n">
        <f aca="false">'Spark-Spread'!B68</f>
        <v>28015.970195192</v>
      </c>
      <c r="D8" s="90" t="n">
        <f aca="false">'Spark-Spread'!C68</f>
        <v>35161.9251234089</v>
      </c>
      <c r="E8" s="90" t="n">
        <f aca="false">'Spark-Spread'!D68</f>
        <v>25756.6762168862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2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221" t="s">
        <v>117</v>
      </c>
      <c r="B10" s="1"/>
      <c r="C10" s="99" t="n">
        <f aca="false">'Spark-Spread'!B79</f>
        <v>28233.2282162534</v>
      </c>
      <c r="D10" s="99" t="n">
        <f aca="false">'Spark-Spread'!C79</f>
        <v>37850.0359118997</v>
      </c>
      <c r="E10" s="99" t="n">
        <f aca="false">'Spark-Spread'!D79</f>
        <v>29728.2069204987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21"/>
      <c r="B11" s="90"/>
      <c r="C11" s="90"/>
      <c r="D11" s="90"/>
      <c r="E11" s="90"/>
    </row>
    <row r="12" customFormat="false" ht="12.75" hidden="false" customHeight="false" outlineLevel="0" collapsed="false">
      <c r="A12" s="118" t="s">
        <v>176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7" t="s">
        <v>177</v>
      </c>
      <c r="B13" s="1"/>
      <c r="C13" s="90" t="n">
        <f aca="false">Assumptions!F35</f>
        <v>1448.64171428571</v>
      </c>
      <c r="D13" s="90" t="n">
        <v>0</v>
      </c>
      <c r="E13" s="90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29" t="s">
        <v>178</v>
      </c>
      <c r="B14" s="1"/>
      <c r="C14" s="90" t="n">
        <f aca="false">Assumptions!F36</f>
        <v>1242.48171428571</v>
      </c>
      <c r="D14" s="90" t="n">
        <f aca="false">C14*(1+Assumptions!$B$33)</f>
        <v>1279.75616571429</v>
      </c>
      <c r="E14" s="90" t="n">
        <f aca="false">D14*(1+Assumptions!$B$33)</f>
        <v>1318.14885068571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29" t="s">
        <v>179</v>
      </c>
      <c r="B15" s="1"/>
      <c r="C15" s="90" t="n">
        <f aca="false">Assumptions!F37</f>
        <v>375.12</v>
      </c>
      <c r="D15" s="90" t="n">
        <f aca="false">C15*(1+Assumptions!$B$33)</f>
        <v>386.3736</v>
      </c>
      <c r="E15" s="90" t="n">
        <f aca="false">D15*(1+Assumptions!$B$33)</f>
        <v>397.964808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7" t="s">
        <v>180</v>
      </c>
      <c r="B16" s="1"/>
      <c r="C16" s="90" t="n">
        <f aca="false">Assumptions!F38</f>
        <v>1028.57142857143</v>
      </c>
      <c r="D16" s="90" t="n">
        <f aca="false">C16*(1+Assumptions!$B$33)</f>
        <v>1059.42857142857</v>
      </c>
      <c r="E16" s="90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7" t="s">
        <v>181</v>
      </c>
      <c r="B17" s="1"/>
      <c r="C17" s="90" t="n">
        <f aca="false">Assumptions!F39</f>
        <v>342.857142857143</v>
      </c>
      <c r="D17" s="90" t="n">
        <f aca="false">C17*(1+Assumptions!$B$33)</f>
        <v>353.142857142857</v>
      </c>
      <c r="E17" s="90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7" t="s">
        <v>182</v>
      </c>
      <c r="B18" s="1"/>
      <c r="C18" s="90" t="n">
        <f aca="false">Assumptions!F40</f>
        <v>322.251142857143</v>
      </c>
      <c r="D18" s="90" t="n">
        <f aca="false">C18*(1+Assumptions!$B$33)</f>
        <v>331.918677142857</v>
      </c>
      <c r="E18" s="90" t="n">
        <f aca="false">D18*(1+Assumptions!$B$33)</f>
        <v>341.876237457143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7" t="s">
        <v>183</v>
      </c>
      <c r="B19" s="1"/>
      <c r="C19" s="90" t="n">
        <f aca="false">Assumptions!F41</f>
        <v>158.1</v>
      </c>
      <c r="D19" s="90" t="n">
        <f aca="false">C19</f>
        <v>158.1</v>
      </c>
      <c r="E19" s="90" t="n">
        <f aca="false">D19</f>
        <v>158.1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18" t="s">
        <v>184</v>
      </c>
      <c r="B20" s="319"/>
      <c r="C20" s="319" t="n">
        <f aca="false">SUM(C13:C19)</f>
        <v>4918.02314285714</v>
      </c>
      <c r="D20" s="319" t="n">
        <f aca="false">SUM(D13:D19)</f>
        <v>3568.71987142857</v>
      </c>
      <c r="E20" s="319" t="n">
        <f aca="false">SUM(E13:E19)</f>
        <v>3671.03846757143</v>
      </c>
      <c r="F20" s="1"/>
      <c r="G20" s="317" t="n">
        <f aca="false">'00 Acct Sumry'!C52/1000/7*12</f>
        <v>4918.02314285714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20"/>
      <c r="B21" s="321"/>
      <c r="C21" s="321"/>
      <c r="D21" s="322"/>
      <c r="E21" s="32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323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323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323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323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</row>
    <row r="22" customFormat="false" ht="12.75" hidden="false" customHeight="false" outlineLevel="0" collapsed="false">
      <c r="A22" s="118" t="s">
        <v>185</v>
      </c>
      <c r="B22" s="324"/>
      <c r="C22" s="324" t="n">
        <f aca="false">C10-C20</f>
        <v>23315.2050733962</v>
      </c>
      <c r="D22" s="324" t="n">
        <f aca="false">D10-D20</f>
        <v>34281.3160404711</v>
      </c>
      <c r="E22" s="324" t="n">
        <f aca="false">E10-E20</f>
        <v>26057.1684529273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12.75" hidden="false" customHeight="false" outlineLevel="0" collapsed="false">
      <c r="A23" s="325"/>
      <c r="B23" s="326"/>
      <c r="C23" s="326"/>
      <c r="D23" s="326"/>
      <c r="E23" s="326"/>
    </row>
    <row r="24" customFormat="false" ht="12.75" hidden="false" customHeight="false" outlineLevel="0" collapsed="false">
      <c r="A24" s="64"/>
      <c r="B24" s="90"/>
      <c r="C24" s="90"/>
      <c r="D24" s="90"/>
      <c r="E24" s="90"/>
    </row>
    <row r="25" customFormat="false" ht="12.75" hidden="false" customHeight="false" outlineLevel="0" collapsed="false">
      <c r="A25" s="1" t="s">
        <v>186</v>
      </c>
      <c r="B25" s="1"/>
      <c r="C25" s="90" t="n">
        <v>0</v>
      </c>
      <c r="D25" s="90" t="n">
        <v>0</v>
      </c>
      <c r="E25" s="90" t="n">
        <f aca="false">Summary!$B$28*Assumptions!$F$9</f>
        <v>165307.20571471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90"/>
      <c r="D26" s="90"/>
      <c r="E26" s="9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27" t="s">
        <v>187</v>
      </c>
      <c r="B27" s="1"/>
      <c r="C27" s="328"/>
      <c r="D27" s="328"/>
      <c r="E27" s="32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188</v>
      </c>
      <c r="B28" s="90" t="n">
        <v>0</v>
      </c>
      <c r="C28" s="329" t="n">
        <f aca="false">C22</f>
        <v>23315.2050733962</v>
      </c>
      <c r="D28" s="329" t="n">
        <f aca="false">D22</f>
        <v>34281.3160404711</v>
      </c>
      <c r="E28" s="329" t="n">
        <f aca="false">E22</f>
        <v>26057.1684529273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28"/>
      <c r="D29" s="328"/>
      <c r="E29" s="328"/>
    </row>
    <row r="30" customFormat="false" ht="12.75" hidden="false" customHeight="false" outlineLevel="0" collapsed="false">
      <c r="A30" s="1" t="s">
        <v>189</v>
      </c>
      <c r="B30" s="120" t="n">
        <f aca="false">Summary!$F$25</f>
        <v>0.144985</v>
      </c>
      <c r="C30" s="2"/>
      <c r="D30" s="2"/>
      <c r="E30" s="2"/>
    </row>
    <row r="31" customFormat="false" ht="13.5" hidden="false" customHeight="false" outlineLevel="0" collapsed="false">
      <c r="A31" s="1"/>
      <c r="B31" s="1"/>
      <c r="C31" s="328"/>
      <c r="D31" s="328"/>
      <c r="E31" s="328"/>
    </row>
    <row r="32" customFormat="false" ht="16.5" hidden="false" customHeight="false" outlineLevel="0" collapsed="false">
      <c r="A32" s="330" t="s">
        <v>190</v>
      </c>
      <c r="B32" s="331" t="n">
        <f aca="false">XNPV(B30,B28:E28,B$4:E$4)</f>
        <v>63871.1852009449</v>
      </c>
      <c r="C32" s="328"/>
      <c r="D32" s="328"/>
      <c r="E32" s="328"/>
    </row>
    <row r="33" customFormat="false" ht="12.75" hidden="false" customHeight="false" outlineLevel="0" collapsed="false">
      <c r="A33" s="1"/>
      <c r="B33" s="1"/>
      <c r="C33" s="328"/>
      <c r="D33" s="328"/>
      <c r="E33" s="328"/>
    </row>
    <row r="34" customFormat="false" ht="12.75" hidden="false" customHeight="false" outlineLevel="0" collapsed="false">
      <c r="A34" s="1"/>
      <c r="B34" s="332"/>
      <c r="C34" s="328"/>
      <c r="D34" s="328"/>
      <c r="E34" s="328"/>
    </row>
    <row r="35" customFormat="false" ht="12.75" hidden="false" customHeight="false" outlineLevel="0" collapsed="false">
      <c r="A35" s="327" t="s">
        <v>191</v>
      </c>
      <c r="B35" s="332"/>
      <c r="C35" s="328"/>
      <c r="D35" s="328"/>
      <c r="E35" s="328"/>
    </row>
    <row r="36" customFormat="false" ht="12.75" hidden="false" customHeight="false" outlineLevel="0" collapsed="false">
      <c r="A36" s="1" t="s">
        <v>188</v>
      </c>
      <c r="B36" s="90" t="n">
        <v>0</v>
      </c>
      <c r="C36" s="329" t="n">
        <f aca="false">C28+C25</f>
        <v>23315.2050733962</v>
      </c>
      <c r="D36" s="329" t="n">
        <f aca="false">D28+D25</f>
        <v>34281.3160404711</v>
      </c>
      <c r="E36" s="329" t="n">
        <f aca="false">E28+E25</f>
        <v>191364.374167637</v>
      </c>
    </row>
    <row r="37" customFormat="false" ht="12.75" hidden="false" customHeight="false" outlineLevel="0" collapsed="false">
      <c r="A37" s="1"/>
      <c r="B37" s="1"/>
      <c r="C37" s="328"/>
      <c r="D37" s="328"/>
      <c r="E37" s="328"/>
    </row>
    <row r="38" customFormat="false" ht="12.75" hidden="false" customHeight="false" outlineLevel="0" collapsed="false">
      <c r="A38" s="1" t="s">
        <v>189</v>
      </c>
      <c r="B38" s="120" t="n">
        <f aca="false">Summary!$F$25</f>
        <v>0.144985</v>
      </c>
      <c r="C38" s="2"/>
      <c r="D38" s="2"/>
      <c r="E38" s="2"/>
    </row>
    <row r="39" customFormat="false" ht="13.5" hidden="false" customHeight="false" outlineLevel="0" collapsed="false">
      <c r="A39" s="1"/>
      <c r="B39" s="1"/>
      <c r="C39" s="328"/>
      <c r="D39" s="328"/>
      <c r="E39" s="328"/>
    </row>
    <row r="40" customFormat="false" ht="16.5" hidden="false" customHeight="false" outlineLevel="0" collapsed="false">
      <c r="A40" s="330" t="s">
        <v>190</v>
      </c>
      <c r="B40" s="331" t="n">
        <f aca="false">XNPV(B38,B36:E36,B$4:E$4)</f>
        <v>173997.826286005</v>
      </c>
      <c r="C40" s="328"/>
      <c r="D40" s="328"/>
      <c r="E40" s="328"/>
    </row>
    <row r="41" customFormat="false" ht="12.75" hidden="false" customHeight="false" outlineLevel="0" collapsed="false">
      <c r="A41" s="1"/>
      <c r="B41" s="1"/>
      <c r="C41" s="333"/>
      <c r="D41" s="2"/>
      <c r="E41" s="2"/>
    </row>
    <row r="42" customFormat="false" ht="12.75" hidden="false" customHeight="false" outlineLevel="0" collapsed="false">
      <c r="A42" s="1"/>
      <c r="B42" s="1"/>
      <c r="C42" s="2"/>
      <c r="D42" s="2"/>
      <c r="E42" s="2"/>
    </row>
    <row r="43" customFormat="false" ht="12.75" hidden="false" customHeight="false" outlineLevel="0" collapsed="false">
      <c r="A43" s="223"/>
      <c r="B43" s="2"/>
      <c r="C43" s="90"/>
      <c r="D43" s="90"/>
      <c r="E43" s="90"/>
    </row>
    <row r="44" customFormat="false" ht="12.75" hidden="false" customHeight="false" outlineLevel="0" collapsed="false">
      <c r="A44" s="223"/>
      <c r="B44" s="2"/>
      <c r="C44" s="90"/>
      <c r="D44" s="90"/>
      <c r="E44" s="90"/>
    </row>
    <row r="45" customFormat="false" ht="12.75" hidden="false" customHeight="false" outlineLevel="0" collapsed="false">
      <c r="A45" s="223"/>
      <c r="B45" s="2"/>
      <c r="C45" s="90"/>
      <c r="D45" s="90"/>
      <c r="E45" s="90"/>
    </row>
    <row r="46" customFormat="false" ht="12.75" hidden="false" customHeight="false" outlineLevel="0" collapsed="false">
      <c r="A46" s="223"/>
      <c r="B46" s="2"/>
      <c r="C46" s="90"/>
      <c r="D46" s="90"/>
      <c r="E46" s="90"/>
    </row>
    <row r="47" customFormat="false" ht="12.75" hidden="false" customHeight="false" outlineLevel="0" collapsed="false">
      <c r="A47" s="223"/>
      <c r="B47" s="2"/>
      <c r="C47" s="90"/>
      <c r="D47" s="90"/>
      <c r="E47" s="90"/>
    </row>
    <row r="48" customFormat="false" ht="12.75" hidden="false" customHeight="false" outlineLevel="0" collapsed="false">
      <c r="A48" s="223"/>
      <c r="B48" s="2"/>
      <c r="C48" s="90"/>
      <c r="D48" s="90"/>
      <c r="E48" s="90"/>
    </row>
    <row r="49" customFormat="false" ht="12.75" hidden="false" customHeight="false" outlineLevel="0" collapsed="false">
      <c r="A49" s="223"/>
      <c r="B49" s="2"/>
      <c r="C49" s="90"/>
      <c r="D49" s="90"/>
      <c r="E49" s="90"/>
    </row>
    <row r="50" customFormat="false" ht="12.75" hidden="false" customHeight="false" outlineLevel="0" collapsed="false">
      <c r="A50" s="217"/>
      <c r="B50" s="2"/>
      <c r="C50" s="90"/>
      <c r="D50" s="90"/>
      <c r="E50" s="90"/>
    </row>
    <row r="51" customFormat="false" ht="12.75" hidden="false" customHeight="false" outlineLevel="0" collapsed="false">
      <c r="A51" s="226"/>
      <c r="B51" s="2"/>
      <c r="C51" s="90"/>
      <c r="D51" s="90"/>
      <c r="E51" s="90"/>
    </row>
    <row r="52" customFormat="false" ht="12.75" hidden="false" customHeight="false" outlineLevel="0" collapsed="false">
      <c r="A52" s="223"/>
      <c r="B52" s="2"/>
      <c r="C52" s="90"/>
      <c r="D52" s="90"/>
      <c r="E52" s="90"/>
    </row>
    <row r="53" customFormat="false" ht="12.75" hidden="false" customHeight="false" outlineLevel="0" collapsed="false">
      <c r="A53" s="223"/>
      <c r="B53" s="2"/>
      <c r="C53" s="90"/>
      <c r="D53" s="90"/>
      <c r="E53" s="90"/>
    </row>
    <row r="54" customFormat="false" ht="12.75" hidden="false" customHeight="false" outlineLevel="0" collapsed="false">
      <c r="A54" s="225"/>
      <c r="B54" s="2"/>
      <c r="C54" s="90"/>
      <c r="D54" s="90"/>
      <c r="E54" s="90"/>
    </row>
    <row r="55" customFormat="false" ht="12.75" hidden="false" customHeight="false" outlineLevel="0" collapsed="false">
      <c r="A55" s="225"/>
      <c r="B55" s="2"/>
      <c r="C55" s="90"/>
      <c r="D55" s="90"/>
      <c r="E55" s="90"/>
    </row>
    <row r="56" customFormat="false" ht="12.75" hidden="false" customHeight="false" outlineLevel="0" collapsed="false">
      <c r="A56" s="223"/>
      <c r="B56" s="2"/>
      <c r="C56" s="90"/>
      <c r="D56" s="90"/>
      <c r="E56" s="90"/>
    </row>
    <row r="57" customFormat="false" ht="12.75" hidden="false" customHeight="false" outlineLevel="0" collapsed="false">
      <c r="A57" s="225"/>
      <c r="B57" s="2"/>
      <c r="C57" s="90"/>
      <c r="D57" s="90"/>
      <c r="E57" s="90"/>
    </row>
    <row r="58" customFormat="false" ht="12.75" hidden="false" customHeight="false" outlineLevel="0" collapsed="false">
      <c r="A58" s="223"/>
      <c r="B58" s="2"/>
      <c r="C58" s="90"/>
      <c r="D58" s="90"/>
      <c r="E58" s="90"/>
    </row>
    <row r="59" customFormat="false" ht="12.75" hidden="false" customHeight="false" outlineLevel="0" collapsed="false">
      <c r="A59" s="223"/>
      <c r="B59" s="2"/>
      <c r="C59" s="90"/>
      <c r="D59" s="90"/>
      <c r="E59" s="90"/>
    </row>
    <row r="60" customFormat="false" ht="12.75" hidden="false" customHeight="false" outlineLevel="0" collapsed="false">
      <c r="A60" s="223"/>
      <c r="B60" s="2"/>
      <c r="C60" s="90"/>
      <c r="D60" s="90"/>
      <c r="E60" s="90"/>
    </row>
    <row r="61" customFormat="false" ht="12.75" hidden="false" customHeight="false" outlineLevel="0" collapsed="false">
      <c r="A61" s="225"/>
      <c r="B61" s="2"/>
      <c r="C61" s="90"/>
      <c r="D61" s="90"/>
      <c r="E61" s="90"/>
    </row>
    <row r="62" customFormat="false" ht="12.75" hidden="false" customHeight="false" outlineLevel="0" collapsed="false">
      <c r="A62" s="224"/>
      <c r="B62" s="2"/>
      <c r="C62" s="90"/>
      <c r="D62" s="90"/>
      <c r="E62" s="90"/>
    </row>
    <row r="63" customFormat="false" ht="12.75" hidden="false" customHeight="false" outlineLevel="0" collapsed="false">
      <c r="A63" s="217"/>
      <c r="B63" s="2"/>
      <c r="C63" s="90"/>
      <c r="D63" s="90"/>
      <c r="E63" s="90"/>
    </row>
    <row r="64" customFormat="false" ht="12.75" hidden="false" customHeight="false" outlineLevel="0" collapsed="false">
      <c r="A64" s="217"/>
      <c r="B64" s="2"/>
      <c r="C64" s="90"/>
      <c r="D64" s="90"/>
      <c r="E64" s="90"/>
    </row>
    <row r="65" customFormat="false" ht="15" hidden="false" customHeight="true" outlineLevel="0" collapsed="false">
      <c r="A65" s="217"/>
      <c r="B65" s="2"/>
      <c r="C65" s="2"/>
      <c r="D65" s="64"/>
      <c r="E65" s="64"/>
    </row>
    <row r="66" customFormat="false" ht="12.75" hidden="false" customHeight="false" outlineLevel="0" collapsed="false">
      <c r="A66" s="217"/>
      <c r="B66" s="2"/>
      <c r="C66" s="2"/>
      <c r="D66" s="64"/>
      <c r="E66" s="64"/>
    </row>
    <row r="67" customFormat="false" ht="14.25" hidden="false" customHeight="true" outlineLevel="0" collapsed="false">
      <c r="A67" s="217"/>
      <c r="B67" s="2"/>
      <c r="C67" s="2"/>
      <c r="D67" s="64"/>
      <c r="E67" s="64"/>
    </row>
    <row r="68" customFormat="false" ht="12.75" hidden="false" customHeight="false" outlineLevel="0" collapsed="false">
      <c r="A68" s="217"/>
      <c r="B68" s="2"/>
      <c r="C68" s="2"/>
      <c r="D68" s="64"/>
      <c r="E68" s="64"/>
    </row>
    <row r="69" customFormat="false" ht="12.75" hidden="false" customHeight="false" outlineLevel="0" collapsed="false">
      <c r="A69" s="217"/>
      <c r="B69" s="2"/>
      <c r="C69" s="2"/>
      <c r="D69" s="64"/>
      <c r="E69" s="64"/>
    </row>
    <row r="70" customFormat="false" ht="12.75" hidden="false" customHeight="false" outlineLevel="0" collapsed="false">
      <c r="A70" s="218"/>
      <c r="B70" s="2"/>
      <c r="C70" s="2"/>
      <c r="D70" s="64"/>
      <c r="E70" s="64"/>
    </row>
    <row r="71" customFormat="false" ht="12.75" hidden="false" customHeight="false" outlineLevel="0" collapsed="false">
      <c r="A71" s="218"/>
      <c r="B71" s="2"/>
      <c r="C71" s="2"/>
      <c r="D71" s="64"/>
      <c r="E71" s="64"/>
    </row>
    <row r="72" customFormat="false" ht="12.75" hidden="false" customHeight="false" outlineLevel="0" collapsed="false">
      <c r="A72" s="218"/>
      <c r="B72" s="2"/>
      <c r="C72" s="2"/>
      <c r="D72" s="64"/>
      <c r="E72" s="64"/>
    </row>
    <row r="73" customFormat="false" ht="12.75" hidden="false" customHeight="false" outlineLevel="0" collapsed="false">
      <c r="A73" s="64"/>
      <c r="B73" s="2"/>
      <c r="C73" s="2"/>
      <c r="D73" s="64"/>
      <c r="E73" s="64"/>
    </row>
    <row r="74" customFormat="false" ht="12.75" hidden="false" customHeight="false" outlineLevel="0" collapsed="false">
      <c r="A74" s="2"/>
      <c r="B74" s="2"/>
      <c r="C74" s="2"/>
      <c r="D74" s="64"/>
      <c r="E74" s="64"/>
    </row>
    <row r="75" customFormat="false" ht="12.75" hidden="false" customHeight="false" outlineLevel="0" collapsed="false">
      <c r="A75" s="2"/>
      <c r="B75" s="2"/>
      <c r="C75" s="2"/>
      <c r="D75" s="64"/>
      <c r="E75" s="64"/>
    </row>
    <row r="76" customFormat="false" ht="12.75" hidden="false" customHeight="false" outlineLevel="0" collapsed="false">
      <c r="A76" s="2"/>
      <c r="B76" s="2"/>
      <c r="C76" s="2"/>
      <c r="D76" s="64"/>
      <c r="E76" s="64"/>
    </row>
    <row r="77" customFormat="false" ht="18.75" hidden="false" customHeight="false" outlineLevel="0" collapsed="false">
      <c r="A77" s="219"/>
      <c r="B77" s="2"/>
      <c r="C77" s="2"/>
      <c r="D77" s="64"/>
      <c r="E77" s="64"/>
    </row>
    <row r="78" customFormat="false" ht="12.75" hidden="false" customHeight="false" outlineLevel="0" collapsed="false">
      <c r="A78" s="220"/>
      <c r="B78" s="2"/>
      <c r="C78" s="2"/>
      <c r="D78" s="64"/>
      <c r="E78" s="64"/>
    </row>
    <row r="79" customFormat="false" ht="12.75" hidden="false" customHeight="false" outlineLevel="0" collapsed="false">
      <c r="A79" s="220"/>
      <c r="B79" s="2"/>
      <c r="C79" s="2"/>
      <c r="D79" s="64"/>
      <c r="E79" s="64"/>
    </row>
    <row r="80" customFormat="false" ht="12.75" hidden="false" customHeight="false" outlineLevel="0" collapsed="false">
      <c r="A80" s="2"/>
      <c r="B80" s="2"/>
      <c r="C80" s="2"/>
      <c r="D80" s="64"/>
      <c r="E80" s="64"/>
    </row>
    <row r="81" customFormat="false" ht="12.75" hidden="false" customHeight="false" outlineLevel="0" collapsed="false">
      <c r="A81" s="2"/>
      <c r="B81" s="2"/>
      <c r="C81" s="2"/>
      <c r="D81" s="64"/>
      <c r="E81" s="64"/>
    </row>
    <row r="82" customFormat="false" ht="12.75" hidden="false" customHeight="false" outlineLevel="0" collapsed="false">
      <c r="A82" s="221"/>
      <c r="B82" s="221"/>
      <c r="C82" s="222"/>
      <c r="D82" s="222"/>
      <c r="E82" s="222"/>
    </row>
    <row r="83" customFormat="false" ht="12.75" hidden="false" customHeight="false" outlineLevel="0" collapsed="false">
      <c r="A83" s="217"/>
      <c r="B83" s="2"/>
      <c r="C83" s="2"/>
      <c r="D83" s="64"/>
      <c r="E83" s="64"/>
    </row>
    <row r="84" customFormat="false" ht="12.75" hidden="false" customHeight="false" outlineLevel="0" collapsed="false">
      <c r="A84" s="223"/>
      <c r="B84" s="2"/>
      <c r="C84" s="2"/>
      <c r="D84" s="64"/>
      <c r="E84" s="64"/>
    </row>
    <row r="85" customFormat="false" ht="12.75" hidden="false" customHeight="false" outlineLevel="0" collapsed="false">
      <c r="A85" s="223"/>
      <c r="B85" s="2"/>
      <c r="C85" s="2"/>
      <c r="D85" s="64"/>
      <c r="E85" s="64"/>
    </row>
    <row r="86" customFormat="false" ht="12.75" hidden="false" customHeight="false" outlineLevel="0" collapsed="false">
      <c r="A86" s="224"/>
      <c r="B86" s="2"/>
      <c r="C86" s="2"/>
      <c r="D86" s="64"/>
      <c r="E86" s="64"/>
    </row>
    <row r="87" customFormat="false" ht="12.75" hidden="false" customHeight="false" outlineLevel="0" collapsed="false">
      <c r="A87" s="64"/>
      <c r="B87" s="2"/>
      <c r="C87" s="2"/>
      <c r="D87" s="64"/>
      <c r="E87" s="64"/>
    </row>
    <row r="88" customFormat="false" ht="12.75" hidden="false" customHeight="false" outlineLevel="0" collapsed="false">
      <c r="A88" s="217"/>
      <c r="B88" s="2"/>
      <c r="C88" s="2"/>
      <c r="D88" s="64"/>
      <c r="E88" s="64"/>
    </row>
    <row r="89" customFormat="false" ht="12.75" hidden="false" customHeight="false" outlineLevel="0" collapsed="false">
      <c r="A89" s="223"/>
      <c r="B89" s="2"/>
      <c r="C89" s="2"/>
      <c r="D89" s="64"/>
      <c r="E89" s="64"/>
    </row>
    <row r="90" customFormat="false" ht="12.75" hidden="false" customHeight="false" outlineLevel="0" collapsed="false">
      <c r="A90" s="223"/>
      <c r="B90" s="2"/>
      <c r="C90" s="2"/>
      <c r="D90" s="64"/>
      <c r="E90" s="64"/>
    </row>
    <row r="91" customFormat="false" ht="12.75" hidden="false" customHeight="false" outlineLevel="0" collapsed="false">
      <c r="A91" s="223"/>
      <c r="B91" s="2"/>
      <c r="C91" s="90"/>
      <c r="D91" s="64"/>
      <c r="E91" s="64"/>
    </row>
    <row r="92" customFormat="false" ht="12.75" hidden="false" customHeight="false" outlineLevel="0" collapsed="false">
      <c r="A92" s="223"/>
      <c r="B92" s="2"/>
      <c r="C92" s="2"/>
      <c r="D92" s="64"/>
      <c r="E92" s="64"/>
    </row>
    <row r="93" customFormat="false" ht="12.75" hidden="false" customHeight="false" outlineLevel="0" collapsed="false">
      <c r="A93" s="64"/>
      <c r="B93" s="2"/>
      <c r="C93" s="2"/>
      <c r="D93" s="64"/>
      <c r="E93" s="64"/>
    </row>
    <row r="94" customFormat="false" ht="12.75" hidden="false" customHeight="false" outlineLevel="0" collapsed="false">
      <c r="A94" s="217"/>
      <c r="B94" s="2"/>
      <c r="C94" s="2"/>
      <c r="D94" s="64"/>
      <c r="E94" s="64"/>
    </row>
    <row r="95" customFormat="false" ht="12.75" hidden="false" customHeight="false" outlineLevel="0" collapsed="false">
      <c r="A95" s="64"/>
      <c r="B95" s="2"/>
      <c r="C95" s="2"/>
      <c r="D95" s="64"/>
      <c r="E95" s="64"/>
    </row>
    <row r="96" customFormat="false" ht="12.75" hidden="false" customHeight="false" outlineLevel="0" collapsed="false">
      <c r="A96" s="217"/>
      <c r="B96" s="2"/>
      <c r="C96" s="2"/>
      <c r="D96" s="64"/>
      <c r="E96" s="64"/>
    </row>
    <row r="97" customFormat="false" ht="12.75" hidden="false" customHeight="false" outlineLevel="0" collapsed="false">
      <c r="A97" s="223"/>
      <c r="B97" s="2"/>
      <c r="C97" s="2"/>
      <c r="D97" s="64"/>
      <c r="E97" s="64"/>
    </row>
    <row r="98" customFormat="false" ht="12.75" hidden="false" customHeight="false" outlineLevel="0" collapsed="false">
      <c r="A98" s="217"/>
      <c r="B98" s="2"/>
      <c r="C98" s="2"/>
      <c r="D98" s="64"/>
      <c r="E98" s="64"/>
    </row>
    <row r="99" customFormat="false" ht="12.75" hidden="false" customHeight="false" outlineLevel="0" collapsed="false">
      <c r="A99" s="225"/>
      <c r="B99" s="2"/>
      <c r="C99" s="2"/>
      <c r="D99" s="64"/>
      <c r="E99" s="64"/>
    </row>
    <row r="100" customFormat="false" ht="12.75" hidden="false" customHeight="false" outlineLevel="0" collapsed="false">
      <c r="A100" s="223"/>
      <c r="B100" s="2"/>
      <c r="C100" s="2"/>
      <c r="D100" s="64"/>
      <c r="E100" s="64"/>
    </row>
    <row r="101" customFormat="false" ht="12.75" hidden="false" customHeight="false" outlineLevel="0" collapsed="false">
      <c r="A101" s="224"/>
      <c r="B101" s="2"/>
      <c r="C101" s="2"/>
      <c r="D101" s="64"/>
      <c r="E101" s="64"/>
    </row>
    <row r="102" customFormat="false" ht="12.75" hidden="false" customHeight="false" outlineLevel="0" collapsed="false">
      <c r="A102" s="223"/>
      <c r="B102" s="2"/>
      <c r="C102" s="2"/>
      <c r="D102" s="64"/>
      <c r="E102" s="64"/>
    </row>
    <row r="103" customFormat="false" ht="12.75" hidden="false" customHeight="false" outlineLevel="0" collapsed="false">
      <c r="A103" s="224"/>
      <c r="B103" s="2"/>
      <c r="C103" s="2"/>
      <c r="D103" s="64"/>
      <c r="E103" s="64"/>
    </row>
    <row r="104" customFormat="false" ht="12.75" hidden="false" customHeight="false" outlineLevel="0" collapsed="false">
      <c r="A104" s="223"/>
      <c r="B104" s="2"/>
      <c r="C104" s="2"/>
      <c r="D104" s="64"/>
      <c r="E104" s="64"/>
    </row>
    <row r="105" customFormat="false" ht="12.75" hidden="false" customHeight="false" outlineLevel="0" collapsed="false">
      <c r="A105" s="223"/>
      <c r="B105" s="2"/>
      <c r="C105" s="2"/>
      <c r="D105" s="64"/>
      <c r="E105" s="64"/>
    </row>
    <row r="106" customFormat="false" ht="12.75" hidden="false" customHeight="false" outlineLevel="0" collapsed="false">
      <c r="A106" s="223"/>
      <c r="B106" s="2"/>
      <c r="C106" s="2"/>
      <c r="D106" s="64"/>
      <c r="E106" s="64"/>
    </row>
    <row r="107" customFormat="false" ht="12.75" hidden="false" customHeight="false" outlineLevel="0" collapsed="false">
      <c r="A107" s="223"/>
      <c r="B107" s="2"/>
      <c r="C107" s="2"/>
      <c r="D107" s="64"/>
      <c r="E107" s="64"/>
    </row>
    <row r="108" customFormat="false" ht="12.75" hidden="false" customHeight="false" outlineLevel="0" collapsed="false">
      <c r="A108" s="223"/>
      <c r="B108" s="2"/>
      <c r="C108" s="2"/>
      <c r="D108" s="64"/>
      <c r="E108" s="64"/>
    </row>
    <row r="109" customFormat="false" ht="12.75" hidden="false" customHeight="false" outlineLevel="0" collapsed="false">
      <c r="A109" s="223"/>
      <c r="B109" s="2"/>
      <c r="C109" s="2"/>
      <c r="D109" s="64"/>
      <c r="E109" s="64"/>
    </row>
    <row r="110" customFormat="false" ht="12.75" hidden="false" customHeight="false" outlineLevel="0" collapsed="false">
      <c r="A110" s="217"/>
      <c r="B110" s="2"/>
      <c r="C110" s="2"/>
      <c r="D110" s="64"/>
      <c r="E110" s="64"/>
    </row>
    <row r="111" customFormat="false" ht="12.75" hidden="false" customHeight="false" outlineLevel="0" collapsed="false">
      <c r="A111" s="226"/>
      <c r="B111" s="2"/>
      <c r="C111" s="2"/>
      <c r="D111" s="64"/>
      <c r="E111" s="64"/>
    </row>
    <row r="112" customFormat="false" ht="12.75" hidden="false" customHeight="false" outlineLevel="0" collapsed="false">
      <c r="A112" s="223"/>
      <c r="B112" s="2"/>
      <c r="C112" s="2"/>
      <c r="D112" s="64"/>
      <c r="E112" s="64"/>
    </row>
    <row r="113" customFormat="false" ht="12.75" hidden="false" customHeight="false" outlineLevel="0" collapsed="false">
      <c r="A113" s="225"/>
      <c r="B113" s="2"/>
      <c r="C113" s="2"/>
      <c r="D113" s="64"/>
      <c r="E113" s="64"/>
    </row>
    <row r="114" customFormat="false" ht="12.75" hidden="false" customHeight="false" outlineLevel="0" collapsed="false">
      <c r="A114" s="225"/>
      <c r="B114" s="2"/>
      <c r="C114" s="2"/>
      <c r="D114" s="64"/>
      <c r="E114" s="64"/>
    </row>
    <row r="115" customFormat="false" ht="12.75" hidden="false" customHeight="false" outlineLevel="0" collapsed="false">
      <c r="A115" s="223"/>
      <c r="B115" s="2"/>
      <c r="C115" s="2"/>
      <c r="D115" s="64"/>
      <c r="E115" s="64"/>
    </row>
    <row r="116" customFormat="false" ht="12.75" hidden="false" customHeight="false" outlineLevel="0" collapsed="false">
      <c r="A116" s="223"/>
      <c r="B116" s="2"/>
      <c r="C116" s="2"/>
      <c r="D116" s="64"/>
      <c r="E116" s="64"/>
    </row>
    <row r="117" customFormat="false" ht="12.75" hidden="false" customHeight="false" outlineLevel="0" collapsed="false">
      <c r="A117" s="224"/>
      <c r="B117" s="2"/>
      <c r="C117" s="2"/>
      <c r="D117" s="64"/>
      <c r="E117" s="64"/>
    </row>
    <row r="118" customFormat="false" ht="12.75" hidden="false" customHeight="false" outlineLevel="0" collapsed="false">
      <c r="A118" s="217"/>
      <c r="B118" s="2"/>
      <c r="C118" s="2"/>
      <c r="D118" s="64"/>
      <c r="E118" s="64"/>
    </row>
    <row r="119" customFormat="false" ht="12.75" hidden="false" customHeight="false" outlineLevel="0" collapsed="false">
      <c r="A119" s="217"/>
      <c r="B119" s="2"/>
      <c r="C119" s="2"/>
      <c r="D119" s="64"/>
      <c r="E119" s="64"/>
    </row>
    <row r="120" customFormat="false" ht="12.75" hidden="false" customHeight="false" outlineLevel="0" collapsed="false">
      <c r="A120" s="217"/>
      <c r="B120" s="2"/>
      <c r="C120" s="2"/>
      <c r="D120" s="64"/>
      <c r="E120" s="64"/>
    </row>
    <row r="121" customFormat="false" ht="12.75" hidden="false" customHeight="false" outlineLevel="0" collapsed="false">
      <c r="A121" s="217"/>
      <c r="B121" s="2"/>
      <c r="C121" s="2"/>
      <c r="D121" s="64"/>
      <c r="E121" s="64"/>
    </row>
    <row r="122" customFormat="false" ht="12.75" hidden="false" customHeight="false" outlineLevel="0" collapsed="false">
      <c r="A122" s="217"/>
      <c r="B122" s="2"/>
      <c r="C122" s="2"/>
      <c r="D122" s="64"/>
      <c r="E122" s="64"/>
    </row>
    <row r="123" customFormat="false" ht="12.75" hidden="false" customHeight="fals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2.75" hidden="false" customHeight="false" outlineLevel="0" collapsed="false">
      <c r="A125" s="2"/>
      <c r="B125" s="2"/>
      <c r="C125" s="2"/>
      <c r="D125" s="64"/>
      <c r="E125" s="64"/>
    </row>
    <row r="126" customFormat="false" ht="12.75" hidden="false" customHeight="false" outlineLevel="0" collapsed="false">
      <c r="A126" s="2"/>
      <c r="B126" s="2"/>
      <c r="C126" s="2"/>
      <c r="D126" s="64"/>
      <c r="E126" s="64"/>
    </row>
    <row r="127" customFormat="false" ht="12.75" hidden="false" customHeight="false" outlineLevel="0" collapsed="false">
      <c r="A127" s="2"/>
      <c r="B127" s="2"/>
      <c r="C127" s="2"/>
      <c r="D127" s="2"/>
      <c r="E127" s="2"/>
    </row>
    <row r="128" customFormat="false" ht="18.75" hidden="false" customHeight="false" outlineLevel="0" collapsed="false">
      <c r="A128" s="227"/>
      <c r="B128" s="227"/>
      <c r="C128" s="2"/>
      <c r="D128" s="2"/>
      <c r="E128" s="2"/>
    </row>
    <row r="129" customFormat="false" ht="12.75" hidden="false" customHeight="false" outlineLevel="0" collapsed="false">
      <c r="A129" s="220"/>
      <c r="B129" s="220"/>
      <c r="C129" s="2"/>
      <c r="D129" s="2"/>
      <c r="E129" s="2"/>
    </row>
    <row r="130" customFormat="false" ht="12.75" hidden="false" customHeight="false" outlineLevel="0" collapsed="false">
      <c r="A130" s="220"/>
      <c r="B130" s="228"/>
      <c r="C130" s="2"/>
      <c r="D130" s="2"/>
      <c r="E130" s="2"/>
    </row>
    <row r="131" customFormat="false" ht="12.75" hidden="false" customHeight="false" outlineLevel="0" collapsed="false">
      <c r="A131" s="2"/>
      <c r="B131" s="2"/>
      <c r="C131" s="2"/>
      <c r="D131" s="2"/>
      <c r="E131" s="2"/>
    </row>
    <row r="132" customFormat="false" ht="12.75" hidden="false" customHeight="false" outlineLevel="0" collapsed="false">
      <c r="A132" s="221"/>
      <c r="B132" s="222"/>
      <c r="C132" s="222"/>
      <c r="D132" s="222"/>
      <c r="E132" s="222"/>
    </row>
    <row r="133" customFormat="false" ht="12.75" hidden="false" customHeight="false" outlineLevel="0" collapsed="false">
      <c r="A133" s="220"/>
      <c r="B133" s="220"/>
      <c r="C133" s="220"/>
      <c r="D133" s="2"/>
      <c r="E133" s="2"/>
    </row>
    <row r="134" customFormat="false" ht="12.75" hidden="false" customHeight="false" outlineLevel="0" collapsed="false">
      <c r="A134" s="229"/>
      <c r="B134" s="220"/>
      <c r="C134" s="220"/>
      <c r="D134" s="230"/>
      <c r="E134" s="230"/>
    </row>
    <row r="135" customFormat="false" ht="12.75" hidden="false" customHeight="false" outlineLevel="0" collapsed="false">
      <c r="A135" s="229"/>
      <c r="B135" s="220"/>
      <c r="C135" s="220"/>
      <c r="D135" s="230"/>
      <c r="E135" s="230"/>
    </row>
    <row r="136" customFormat="false" ht="12.75" hidden="false" customHeight="false" outlineLevel="0" collapsed="false">
      <c r="A136" s="229"/>
      <c r="B136" s="229"/>
      <c r="C136" s="229"/>
      <c r="D136" s="230"/>
      <c r="E136" s="230"/>
    </row>
    <row r="137" customFormat="false" ht="12.75" hidden="false" customHeight="false" outlineLevel="0" collapsed="false">
      <c r="A137" s="229"/>
      <c r="B137" s="229"/>
      <c r="C137" s="229"/>
      <c r="D137" s="230"/>
      <c r="E137" s="230"/>
    </row>
    <row r="138" customFormat="false" ht="12.75" hidden="false" customHeight="false" outlineLevel="0" collapsed="false">
      <c r="A138" s="229"/>
      <c r="B138" s="221"/>
      <c r="C138" s="221"/>
      <c r="D138" s="230"/>
      <c r="E138" s="230"/>
    </row>
    <row r="139" customFormat="false" ht="12.75" hidden="false" customHeight="false" outlineLevel="0" collapsed="false">
      <c r="A139" s="2"/>
      <c r="B139" s="2"/>
      <c r="C139" s="2"/>
      <c r="D139" s="230"/>
      <c r="E139" s="230"/>
    </row>
    <row r="140" customFormat="false" ht="12.75" hidden="false" customHeight="false" outlineLevel="0" collapsed="false">
      <c r="A140" s="220"/>
      <c r="B140" s="220"/>
      <c r="C140" s="220"/>
      <c r="D140" s="230"/>
      <c r="E140" s="230"/>
    </row>
    <row r="141" customFormat="false" ht="12.75" hidden="false" customHeight="false" outlineLevel="0" collapsed="false">
      <c r="A141" s="229"/>
      <c r="B141" s="220"/>
      <c r="C141" s="220"/>
      <c r="D141" s="230"/>
      <c r="E141" s="230"/>
    </row>
    <row r="142" customFormat="false" ht="12.75" hidden="false" customHeight="false" outlineLevel="0" collapsed="false">
      <c r="A142" s="229"/>
      <c r="B142" s="220"/>
      <c r="C142" s="220"/>
      <c r="D142" s="230"/>
      <c r="E142" s="230"/>
    </row>
    <row r="143" customFormat="false" ht="12.75" hidden="false" customHeight="false" outlineLevel="0" collapsed="false">
      <c r="A143" s="229"/>
      <c r="B143" s="220"/>
      <c r="C143" s="220"/>
      <c r="D143" s="230"/>
      <c r="E143" s="230"/>
    </row>
    <row r="144" customFormat="false" ht="12.75" hidden="false" customHeight="false" outlineLevel="0" collapsed="false">
      <c r="A144" s="229"/>
      <c r="B144" s="220"/>
      <c r="C144" s="220"/>
      <c r="D144" s="230"/>
      <c r="E144" s="230"/>
    </row>
    <row r="145" customFormat="false" ht="12.75" hidden="false" customHeight="false" outlineLevel="0" collapsed="false">
      <c r="A145" s="229"/>
      <c r="B145" s="220"/>
      <c r="C145" s="220"/>
      <c r="D145" s="230"/>
      <c r="E145" s="230"/>
    </row>
    <row r="146" customFormat="false" ht="12.75" hidden="false" customHeight="false" outlineLevel="0" collapsed="false">
      <c r="A146" s="229"/>
      <c r="B146" s="220"/>
      <c r="C146" s="220"/>
      <c r="D146" s="230"/>
      <c r="E146" s="230"/>
    </row>
    <row r="147" customFormat="false" ht="12.75" hidden="false" customHeight="false" outlineLevel="0" collapsed="false">
      <c r="A147" s="229"/>
      <c r="B147" s="220"/>
      <c r="C147" s="220"/>
      <c r="D147" s="230"/>
      <c r="E147" s="230"/>
    </row>
    <row r="148" customFormat="false" ht="12.75" hidden="false" customHeight="false" outlineLevel="0" collapsed="false">
      <c r="A148" s="229"/>
      <c r="B148" s="220"/>
      <c r="C148" s="220"/>
      <c r="D148" s="230"/>
      <c r="E148" s="230"/>
    </row>
    <row r="149" customFormat="false" ht="12.75" hidden="false" customHeight="false" outlineLevel="0" collapsed="false">
      <c r="A149" s="229"/>
      <c r="B149" s="220"/>
      <c r="C149" s="220"/>
      <c r="D149" s="230"/>
      <c r="E149" s="230"/>
    </row>
    <row r="150" customFormat="false" ht="12.75" hidden="false" customHeight="false" outlineLevel="0" collapsed="false">
      <c r="A150" s="229"/>
      <c r="B150" s="229"/>
      <c r="C150" s="229"/>
      <c r="D150" s="230"/>
      <c r="E150" s="230"/>
    </row>
    <row r="151" customFormat="false" ht="12.75" hidden="false" customHeight="false" outlineLevel="0" collapsed="false">
      <c r="A151" s="229"/>
      <c r="B151" s="229"/>
      <c r="C151" s="229"/>
      <c r="D151" s="230"/>
      <c r="E151" s="230"/>
    </row>
    <row r="152" customFormat="false" ht="12.75" hidden="false" customHeight="false" outlineLevel="0" collapsed="false">
      <c r="A152" s="220"/>
      <c r="B152" s="220"/>
      <c r="C152" s="220"/>
      <c r="D152" s="230"/>
      <c r="E152" s="230"/>
    </row>
    <row r="153" customFormat="false" ht="12.75" hidden="false" customHeight="false" outlineLevel="0" collapsed="false">
      <c r="A153" s="229"/>
      <c r="B153" s="229"/>
      <c r="C153" s="229"/>
      <c r="D153" s="230"/>
      <c r="E153" s="230"/>
    </row>
    <row r="154" customFormat="false" ht="12.75" hidden="false" customHeight="false" outlineLevel="0" collapsed="false">
      <c r="A154" s="229"/>
      <c r="B154" s="229"/>
      <c r="C154" s="229"/>
      <c r="D154" s="230"/>
      <c r="E154" s="230"/>
    </row>
    <row r="155" customFormat="false" ht="12.75" hidden="false" customHeight="false" outlineLevel="0" collapsed="false">
      <c r="A155" s="220"/>
      <c r="B155" s="220"/>
      <c r="C155" s="220"/>
      <c r="D155" s="230"/>
      <c r="E155" s="230"/>
    </row>
    <row r="156" customFormat="false" ht="12.75" hidden="false" customHeight="false" outlineLevel="0" collapsed="false">
      <c r="A156" s="220"/>
      <c r="B156" s="220"/>
      <c r="C156" s="220"/>
      <c r="D156" s="230"/>
      <c r="E156" s="230"/>
    </row>
    <row r="157" customFormat="false" ht="12.75" hidden="false" customHeight="false" outlineLevel="0" collapsed="false">
      <c r="A157" s="2"/>
      <c r="B157" s="220"/>
      <c r="C157" s="220"/>
      <c r="D157" s="230"/>
      <c r="E157" s="230"/>
    </row>
    <row r="158" customFormat="false" ht="12.75" hidden="false" customHeight="false" outlineLevel="0" collapsed="false">
      <c r="A158" s="2"/>
      <c r="B158" s="231"/>
      <c r="C158" s="231"/>
      <c r="D158" s="230"/>
      <c r="E158" s="230"/>
    </row>
    <row r="159" customFormat="false" ht="12.75" hidden="false" customHeight="false" outlineLevel="0" collapsed="false">
      <c r="A159" s="220"/>
      <c r="B159" s="231"/>
      <c r="C159" s="231"/>
      <c r="D159" s="230"/>
      <c r="E159" s="230"/>
    </row>
    <row r="160" customFormat="false" ht="12.75" hidden="false" customHeight="false" outlineLevel="0" collapsed="false">
      <c r="A160" s="229"/>
      <c r="B160" s="231"/>
      <c r="C160" s="231"/>
      <c r="D160" s="230"/>
      <c r="E160" s="230"/>
    </row>
    <row r="161" customFormat="false" ht="12.75" hidden="false" customHeight="false" outlineLevel="0" collapsed="false">
      <c r="A161" s="220"/>
      <c r="B161" s="220"/>
      <c r="C161" s="220"/>
      <c r="D161" s="230"/>
      <c r="E161" s="230"/>
    </row>
    <row r="162" customFormat="false" ht="12.75" hidden="false" customHeight="false" outlineLevel="0" collapsed="false">
      <c r="A162" s="2"/>
      <c r="B162" s="2"/>
      <c r="C162" s="2"/>
      <c r="D162" s="230"/>
      <c r="E162" s="230"/>
    </row>
    <row r="163" customFormat="false" ht="12.75" hidden="false" customHeight="false" outlineLevel="0" collapsed="false">
      <c r="A163" s="220"/>
      <c r="B163" s="220"/>
      <c r="C163" s="220"/>
      <c r="D163" s="230"/>
      <c r="E163" s="230"/>
    </row>
    <row r="164" customFormat="false" ht="12.75" hidden="false" customHeight="false" outlineLevel="0" collapsed="false">
      <c r="A164" s="229"/>
      <c r="B164" s="229"/>
      <c r="C164" s="229"/>
      <c r="D164" s="230"/>
      <c r="E164" s="230"/>
    </row>
    <row r="165" customFormat="false" ht="12.75" hidden="false" customHeight="false" outlineLevel="0" collapsed="false">
      <c r="A165" s="229"/>
      <c r="B165" s="229"/>
      <c r="C165" s="229"/>
      <c r="D165" s="230"/>
      <c r="E165" s="230"/>
    </row>
    <row r="166" customFormat="false" ht="12.75" hidden="false" customHeight="false" outlineLevel="0" collapsed="false">
      <c r="A166" s="229"/>
      <c r="B166" s="229"/>
      <c r="C166" s="229"/>
      <c r="D166" s="230"/>
      <c r="E166" s="230"/>
    </row>
    <row r="167" customFormat="false" ht="12.75" hidden="false" customHeight="false" outlineLevel="0" collapsed="false">
      <c r="A167" s="229"/>
      <c r="B167" s="229"/>
      <c r="C167" s="229"/>
      <c r="D167" s="230"/>
      <c r="E167" s="230"/>
    </row>
    <row r="168" customFormat="false" ht="12.75" hidden="false" customHeight="false" outlineLevel="0" collapsed="false">
      <c r="A168" s="229"/>
      <c r="B168" s="229"/>
      <c r="C168" s="229"/>
      <c r="D168" s="230"/>
      <c r="E168" s="230"/>
    </row>
    <row r="169" customFormat="false" ht="12.75" hidden="false" customHeight="false" outlineLevel="0" collapsed="false">
      <c r="A169" s="229"/>
      <c r="B169" s="2"/>
      <c r="C169" s="2"/>
      <c r="D169" s="230"/>
      <c r="E169" s="230"/>
    </row>
    <row r="170" customFormat="false" ht="12.75" hidden="false" customHeight="false" outlineLevel="0" collapsed="false">
      <c r="A170" s="220"/>
      <c r="B170" s="220"/>
      <c r="C170" s="220"/>
      <c r="D170" s="230"/>
      <c r="E170" s="230"/>
    </row>
    <row r="171" customFormat="false" ht="12.75" hidden="false" customHeight="false" outlineLevel="0" collapsed="false">
      <c r="A171" s="220"/>
      <c r="B171" s="220"/>
      <c r="C171" s="220"/>
      <c r="D171" s="230"/>
      <c r="E171" s="230"/>
    </row>
    <row r="172" customFormat="false" ht="12.75" hidden="false" customHeight="false" outlineLevel="0" collapsed="false">
      <c r="A172" s="2"/>
      <c r="B172" s="2"/>
      <c r="C172" s="2"/>
      <c r="D172" s="230"/>
      <c r="E172" s="230"/>
    </row>
    <row r="173" customFormat="false" ht="12.75" hidden="false" customHeight="false" outlineLevel="0" collapsed="false">
      <c r="A173" s="220"/>
      <c r="B173" s="232"/>
      <c r="C173" s="2"/>
      <c r="D173" s="230"/>
      <c r="E173" s="230"/>
    </row>
    <row r="174" customFormat="false" ht="12.75" hidden="false" customHeight="false" outlineLevel="0" collapsed="false">
      <c r="A174" s="220"/>
      <c r="B174" s="228"/>
      <c r="C174" s="228"/>
      <c r="D174" s="230"/>
      <c r="E174" s="230"/>
    </row>
    <row r="175" customFormat="false" ht="12.75" hidden="false" customHeight="false" outlineLevel="0" collapsed="false">
      <c r="A175" s="2"/>
      <c r="B175" s="2"/>
      <c r="C175" s="2"/>
      <c r="D175" s="2"/>
      <c r="E175" s="2"/>
    </row>
    <row r="176" customFormat="false" ht="12.75" hidden="false" customHeight="false" outlineLevel="0" collapsed="false">
      <c r="A176" s="220"/>
      <c r="B176" s="233"/>
      <c r="C176" s="2"/>
      <c r="D176" s="2"/>
      <c r="E176" s="2"/>
    </row>
    <row r="177" customFormat="false" ht="12.75" hidden="false" customHeight="false" outlineLevel="0" collapsed="false">
      <c r="A177" s="220"/>
      <c r="B177" s="2"/>
      <c r="C177" s="2"/>
      <c r="D177" s="2"/>
      <c r="E177" s="2"/>
    </row>
    <row r="178" customFormat="false" ht="12.75" hidden="false" customHeight="false" outlineLevel="0" collapsed="false">
      <c r="A178" s="220"/>
      <c r="B178" s="2"/>
      <c r="C178" s="2"/>
      <c r="D178" s="2"/>
      <c r="E178" s="2"/>
    </row>
    <row r="179" customFormat="false" ht="12.75" hidden="false" customHeight="false" outlineLevel="0" collapsed="false">
      <c r="A179" s="220"/>
      <c r="B179" s="2"/>
      <c r="C179" s="2"/>
      <c r="D179" s="2"/>
      <c r="E179" s="2"/>
    </row>
    <row r="180" customFormat="false" ht="12.75" hidden="false" customHeight="false" outlineLevel="0" collapsed="false">
      <c r="A180" s="2"/>
      <c r="B180" s="2"/>
      <c r="C180" s="2"/>
      <c r="D180" s="2"/>
      <c r="E180" s="2"/>
    </row>
    <row r="181" customFormat="false" ht="18.75" hidden="false" customHeight="false" outlineLevel="0" collapsed="false">
      <c r="A181" s="219"/>
      <c r="B181" s="2"/>
      <c r="C181" s="2"/>
      <c r="D181" s="2"/>
      <c r="E181" s="2"/>
    </row>
    <row r="182" customFormat="false" ht="12.75" hidden="false" customHeight="false" outlineLevel="0" collapsed="false">
      <c r="A182" s="220"/>
      <c r="B182" s="2"/>
      <c r="C182" s="2"/>
      <c r="D182" s="2"/>
      <c r="E182" s="2"/>
    </row>
    <row r="183" customFormat="false" ht="12.75" hidden="false" customHeight="false" outlineLevel="0" collapsed="false">
      <c r="A183" s="2"/>
      <c r="B183" s="2"/>
      <c r="C183" s="2"/>
      <c r="D183" s="2"/>
      <c r="E183" s="2"/>
    </row>
    <row r="184" customFormat="false" ht="12.75" hidden="false" customHeight="false" outlineLevel="0" collapsed="false">
      <c r="A184" s="2"/>
      <c r="B184" s="2"/>
      <c r="C184" s="2"/>
      <c r="D184" s="2"/>
      <c r="E184" s="2"/>
    </row>
    <row r="185" customFormat="false" ht="12.75" hidden="false" customHeight="false" outlineLevel="0" collapsed="false">
      <c r="A185" s="234"/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35"/>
      <c r="AT185" s="235"/>
      <c r="AU185" s="235"/>
      <c r="AV185" s="235"/>
      <c r="AW185" s="235"/>
      <c r="AX185" s="235"/>
      <c r="AY185" s="235"/>
      <c r="AZ185" s="235"/>
      <c r="BA185" s="235"/>
      <c r="BB185" s="235"/>
      <c r="BC185" s="235"/>
      <c r="BD185" s="235"/>
      <c r="BE185" s="235"/>
      <c r="BF185" s="235"/>
      <c r="BG185" s="235"/>
      <c r="BH185" s="235"/>
      <c r="BI185" s="235"/>
      <c r="BJ185" s="235"/>
      <c r="BK185" s="235"/>
      <c r="BL185" s="235"/>
      <c r="BM185" s="235"/>
      <c r="BN185" s="235"/>
      <c r="BO185" s="235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5"/>
      <c r="ER185" s="235"/>
      <c r="ES185" s="235"/>
      <c r="ET185" s="235"/>
      <c r="EU185" s="235"/>
      <c r="EV185" s="235"/>
      <c r="EW185" s="235"/>
      <c r="EX185" s="235"/>
      <c r="EY185" s="235"/>
      <c r="EZ185" s="235"/>
      <c r="FA185" s="235"/>
      <c r="FB185" s="235"/>
      <c r="FC185" s="235"/>
      <c r="FD185" s="235"/>
      <c r="FE185" s="235"/>
      <c r="FF185" s="235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235"/>
      <c r="GN185" s="235"/>
      <c r="GO185" s="235"/>
      <c r="GP185" s="235"/>
      <c r="GQ185" s="235"/>
      <c r="GR185" s="235"/>
      <c r="GS185" s="235"/>
      <c r="GT185" s="235"/>
      <c r="GU185" s="235"/>
      <c r="GV185" s="235"/>
      <c r="GW185" s="235"/>
      <c r="GX185" s="235"/>
      <c r="GY185" s="235"/>
      <c r="GZ185" s="235"/>
      <c r="HA185" s="235"/>
      <c r="HB185" s="235"/>
      <c r="HC185" s="235"/>
      <c r="HD185" s="235"/>
      <c r="HE185" s="235"/>
      <c r="HF185" s="235"/>
      <c r="HG185" s="235"/>
      <c r="HH185" s="235"/>
      <c r="HI185" s="235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</row>
    <row r="186" customFormat="false" ht="12.75" hidden="false" customHeight="false" outlineLevel="0" collapsed="false">
      <c r="A186" s="220"/>
      <c r="B186" s="2"/>
      <c r="C186" s="2"/>
      <c r="D186" s="2"/>
      <c r="E186" s="2"/>
    </row>
    <row r="187" customFormat="false" ht="12.75" hidden="false" customHeight="false" outlineLevel="0" collapsed="false">
      <c r="A187" s="220"/>
      <c r="B187" s="2"/>
      <c r="C187" s="2"/>
      <c r="D187" s="2"/>
      <c r="E187" s="2"/>
    </row>
    <row r="188" customFormat="false" ht="12.75" hidden="false" customHeight="false" outlineLevel="0" collapsed="false">
      <c r="A188" s="220"/>
      <c r="B188" s="2"/>
      <c r="C188" s="2"/>
      <c r="D188" s="2"/>
      <c r="E188" s="2"/>
    </row>
    <row r="189" customFormat="false" ht="12.75" hidden="false" customHeight="false" outlineLevel="0" collapsed="false">
      <c r="A189" s="2"/>
      <c r="B189" s="236"/>
      <c r="C189" s="236"/>
      <c r="D189" s="2"/>
      <c r="E189" s="2"/>
    </row>
    <row r="190" customFormat="false" ht="12.75" hidden="false" customHeight="false" outlineLevel="0" collapsed="false">
      <c r="A190" s="220"/>
      <c r="B190" s="237"/>
      <c r="C190" s="237"/>
      <c r="D190" s="2"/>
      <c r="E190" s="2"/>
    </row>
    <row r="191" customFormat="false" ht="12.75" hidden="false" customHeight="false" outlineLevel="0" collapsed="false">
      <c r="A191" s="234"/>
      <c r="B191" s="2"/>
      <c r="C191" s="2"/>
      <c r="D191" s="2"/>
      <c r="E191" s="2"/>
    </row>
    <row r="192" customFormat="false" ht="12.75" hidden="false" customHeight="false" outlineLevel="0" collapsed="false">
      <c r="A192" s="238"/>
      <c r="B192" s="2"/>
      <c r="C192" s="2"/>
      <c r="D192" s="2"/>
      <c r="E192" s="2"/>
    </row>
    <row r="193" customFormat="false" ht="12.75" hidden="false" customHeight="false" outlineLevel="0" collapsed="false">
      <c r="A193" s="238"/>
      <c r="B193" s="2"/>
      <c r="C193" s="2"/>
      <c r="D193" s="2"/>
      <c r="E193" s="2"/>
    </row>
    <row r="194" customFormat="false" ht="12.75" hidden="false" customHeight="false" outlineLevel="0" collapsed="false">
      <c r="A194" s="238"/>
      <c r="B194" s="2"/>
      <c r="C194" s="2"/>
      <c r="D194" s="2"/>
      <c r="E194" s="2"/>
    </row>
    <row r="195" customFormat="false" ht="12.75" hidden="false" customHeight="false" outlineLevel="0" collapsed="false">
      <c r="A195" s="238"/>
      <c r="B195" s="2"/>
      <c r="C195" s="2"/>
      <c r="D195" s="2"/>
      <c r="E195" s="2"/>
    </row>
    <row r="196" customFormat="false" ht="12.75" hidden="false" customHeight="false" outlineLevel="0" collapsed="false">
      <c r="A196" s="238"/>
      <c r="B196" s="2"/>
      <c r="C196" s="2"/>
      <c r="D196" s="2"/>
      <c r="E196" s="2"/>
    </row>
    <row r="197" customFormat="false" ht="12.75" hidden="false" customHeight="false" outlineLevel="0" collapsed="false">
      <c r="A197" s="220"/>
      <c r="B197" s="2"/>
      <c r="C197" s="2"/>
      <c r="D197" s="2"/>
      <c r="E197" s="2"/>
    </row>
    <row r="198" customFormat="false" ht="12.75" hidden="false" customHeight="false" outlineLevel="0" collapsed="false">
      <c r="A198" s="238"/>
      <c r="B198" s="239"/>
      <c r="C198" s="239"/>
      <c r="D198" s="2"/>
      <c r="E198" s="2"/>
    </row>
    <row r="199" customFormat="false" ht="12.75" hidden="false" customHeight="false" outlineLevel="0" collapsed="false">
      <c r="A199" s="238"/>
      <c r="B199" s="2"/>
      <c r="C199" s="2"/>
      <c r="D199" s="2"/>
      <c r="E199" s="2"/>
    </row>
    <row r="200" customFormat="false" ht="12.75" hidden="false" customHeight="false" outlineLevel="0" collapsed="false">
      <c r="A200" s="238"/>
      <c r="B200" s="2"/>
      <c r="C200" s="2"/>
      <c r="D200" s="2"/>
      <c r="E200" s="2"/>
    </row>
    <row r="201" customFormat="false" ht="12.75" hidden="false" customHeight="false" outlineLevel="0" collapsed="false">
      <c r="A201" s="238"/>
      <c r="B201" s="2"/>
      <c r="C201" s="2"/>
      <c r="D201" s="2"/>
      <c r="E201" s="2"/>
    </row>
    <row r="202" customFormat="false" ht="12.75" hidden="false" customHeight="false" outlineLevel="0" collapsed="false">
      <c r="A202" s="238"/>
      <c r="B202" s="2"/>
      <c r="C202" s="2"/>
      <c r="D202" s="2"/>
      <c r="E202" s="2"/>
    </row>
    <row r="203" customFormat="false" ht="12.75" hidden="false" customHeight="false" outlineLevel="0" collapsed="false">
      <c r="A203" s="220"/>
      <c r="B203" s="2"/>
      <c r="C203" s="2"/>
      <c r="D203" s="2"/>
      <c r="E203" s="2"/>
    </row>
    <row r="204" customFormat="false" ht="12.75" hidden="false" customHeight="false" outlineLevel="0" collapsed="false">
      <c r="A204" s="2"/>
      <c r="B204" s="2"/>
      <c r="C204" s="2"/>
      <c r="D204" s="2"/>
      <c r="E204" s="2"/>
    </row>
    <row r="205" customFormat="false" ht="12.75" hidden="false" customHeight="false" outlineLevel="0" collapsed="false">
      <c r="A205" s="2"/>
      <c r="B205" s="2"/>
      <c r="C205" s="2"/>
      <c r="D205" s="2"/>
      <c r="E205" s="2"/>
    </row>
    <row r="206" customFormat="false" ht="12.75" hidden="false" customHeight="false" outlineLevel="0" collapsed="false">
      <c r="A206" s="2"/>
      <c r="B206" s="2"/>
      <c r="C206" s="2"/>
      <c r="D206" s="2"/>
      <c r="E206" s="2"/>
    </row>
    <row r="207" customFormat="false" ht="12.75" hidden="false" customHeight="false" outlineLevel="0" collapsed="false">
      <c r="A207" s="2"/>
      <c r="B207" s="2"/>
      <c r="C207" s="2"/>
      <c r="D207" s="240"/>
      <c r="E207" s="240"/>
    </row>
    <row r="208" customFormat="false" ht="12.75" hidden="false" customHeight="false" outlineLevel="0" collapsed="false">
      <c r="A208" s="2"/>
      <c r="B208" s="2"/>
      <c r="C208" s="2"/>
      <c r="D208" s="2"/>
      <c r="E208" s="2"/>
    </row>
    <row r="209" customFormat="false" ht="12.75" hidden="false" customHeight="false" outlineLevel="0" collapsed="false">
      <c r="A209" s="220"/>
      <c r="B209" s="2"/>
      <c r="C209" s="2"/>
      <c r="D209" s="2"/>
      <c r="E209" s="2"/>
    </row>
    <row r="210" customFormat="false" ht="12.75" hidden="false" customHeight="false" outlineLevel="0" collapsed="false">
      <c r="A210" s="2"/>
      <c r="B210" s="2"/>
      <c r="C210" s="2"/>
      <c r="D210" s="2"/>
      <c r="E210" s="2"/>
    </row>
    <row r="211" customFormat="false" ht="12.75" hidden="false" customHeight="false" outlineLevel="0" collapsed="false">
      <c r="A211" s="238"/>
      <c r="B211" s="2"/>
      <c r="C211" s="2"/>
      <c r="D211" s="2"/>
      <c r="E211" s="2"/>
    </row>
    <row r="212" customFormat="false" ht="12.75" hidden="false" customHeight="false" outlineLevel="0" collapsed="false">
      <c r="A212" s="238"/>
      <c r="B212" s="2"/>
      <c r="C212" s="2"/>
      <c r="D212" s="2"/>
      <c r="E212" s="2"/>
    </row>
    <row r="213" customFormat="false" ht="12.75" hidden="false" customHeight="false" outlineLevel="0" collapsed="false">
      <c r="A213" s="238"/>
      <c r="B213" s="2"/>
      <c r="C213" s="2"/>
      <c r="D213" s="240"/>
      <c r="E213" s="240"/>
    </row>
    <row r="214" customFormat="false" ht="12.75" hidden="false" customHeight="false" outlineLevel="0" collapsed="false">
      <c r="A214" s="2"/>
      <c r="B214" s="2"/>
      <c r="C214" s="2"/>
      <c r="D214" s="2"/>
      <c r="E214" s="2"/>
    </row>
    <row r="215" customFormat="false" ht="12.75" hidden="false" customHeight="false" outlineLevel="0" collapsed="false">
      <c r="A215" s="2"/>
      <c r="B215" s="2"/>
      <c r="C215" s="2"/>
      <c r="D215" s="2"/>
      <c r="E215" s="2"/>
    </row>
    <row r="216" customFormat="false" ht="12.75" hidden="false" customHeight="false" outlineLevel="0" collapsed="false">
      <c r="A216" s="2"/>
      <c r="B216" s="2"/>
      <c r="C216" s="2"/>
      <c r="D216" s="2"/>
      <c r="E216" s="2"/>
    </row>
    <row r="217" customFormat="false" ht="12.75" hidden="false" customHeight="false" outlineLevel="0" collapsed="false">
      <c r="A217" s="2"/>
      <c r="B217" s="2"/>
      <c r="C217" s="2"/>
      <c r="D217" s="2"/>
      <c r="E217" s="2"/>
    </row>
    <row r="218" customFormat="false" ht="12.75" hidden="false" customHeight="false" outlineLevel="0" collapsed="false">
      <c r="A218" s="2"/>
      <c r="B218" s="2"/>
      <c r="C218" s="2"/>
      <c r="D218" s="2"/>
      <c r="E218" s="2"/>
    </row>
    <row r="219" customFormat="false" ht="12.75" hidden="false" customHeight="false" outlineLevel="0" collapsed="false">
      <c r="A219" s="2"/>
      <c r="B219" s="2"/>
      <c r="C219" s="2"/>
      <c r="D219" s="2"/>
      <c r="E219" s="2"/>
    </row>
    <row r="220" customFormat="false" ht="12.75" hidden="false" customHeight="false" outlineLevel="0" collapsed="false">
      <c r="A220" s="2"/>
      <c r="B220" s="2"/>
      <c r="C220" s="2"/>
      <c r="D220" s="2"/>
      <c r="E220" s="2"/>
    </row>
    <row r="221" customFormat="false" ht="12.75" hidden="false" customHeight="false" outlineLevel="0" collapsed="false">
      <c r="A221" s="220"/>
      <c r="B221" s="2"/>
      <c r="C221" s="2"/>
      <c r="D221" s="100"/>
      <c r="E221" s="100"/>
    </row>
    <row r="222" customFormat="false" ht="12.75" hidden="false" customHeight="false" outlineLevel="0" collapsed="false">
      <c r="A222" s="220"/>
      <c r="B222" s="2"/>
      <c r="C222" s="239"/>
      <c r="D222" s="240"/>
      <c r="E222" s="240"/>
    </row>
    <row r="223" customFormat="false" ht="12.75" hidden="false" customHeight="false" outlineLevel="0" collapsed="false">
      <c r="A223" s="220"/>
      <c r="B223" s="2"/>
      <c r="C223" s="2"/>
      <c r="D223" s="100"/>
      <c r="E223" s="100"/>
    </row>
    <row r="224" customFormat="false" ht="12.75" hidden="false" customHeight="false" outlineLevel="0" collapsed="false">
      <c r="A224" s="220"/>
      <c r="B224" s="2"/>
      <c r="C224" s="2"/>
      <c r="D224" s="2"/>
      <c r="E224" s="2"/>
    </row>
    <row r="225" customFormat="false" ht="12.75" hidden="false" customHeight="false" outlineLevel="0" collapsed="false">
      <c r="A225" s="2"/>
      <c r="B225" s="2"/>
      <c r="C225" s="2"/>
      <c r="D225" s="2"/>
      <c r="E225" s="2"/>
    </row>
    <row r="226" customFormat="false" ht="12.75" hidden="false" customHeight="false" outlineLevel="0" collapsed="false">
      <c r="A226" s="220"/>
      <c r="B226" s="2"/>
      <c r="C226" s="2"/>
      <c r="D226" s="2"/>
      <c r="E226" s="2"/>
    </row>
    <row r="227" customFormat="false" ht="12.75" hidden="false" customHeight="false" outlineLevel="0" collapsed="false">
      <c r="A227" s="220"/>
      <c r="B227" s="2"/>
      <c r="C227" s="2"/>
      <c r="D227" s="2"/>
      <c r="E227" s="2"/>
    </row>
    <row r="228" customFormat="false" ht="12.75" hidden="false" customHeight="false" outlineLevel="0" collapsed="false">
      <c r="A228" s="2"/>
      <c r="B228" s="2"/>
      <c r="C228" s="2"/>
      <c r="D228" s="2"/>
      <c r="E228" s="2"/>
    </row>
    <row r="229" customFormat="false" ht="12.75" hidden="false" customHeight="false" outlineLevel="0" collapsed="false">
      <c r="A229" s="2"/>
      <c r="B229" s="2"/>
      <c r="C229" s="2"/>
      <c r="D229" s="2"/>
      <c r="E229" s="2"/>
    </row>
    <row r="230" customFormat="false" ht="12.75" hidden="false" customHeight="false" outlineLevel="0" collapsed="false">
      <c r="A230" s="2"/>
      <c r="B230" s="2"/>
      <c r="C230" s="2"/>
      <c r="D230" s="2"/>
      <c r="E230" s="2"/>
    </row>
    <row r="231" customFormat="false" ht="12.75" hidden="false" customHeight="false" outlineLevel="0" collapsed="false">
      <c r="A231" s="2"/>
      <c r="B231" s="2"/>
      <c r="C231" s="2"/>
      <c r="D231" s="2"/>
      <c r="E231" s="2"/>
    </row>
    <row r="232" customFormat="false" ht="12.75" hidden="false" customHeight="false" outlineLevel="0" collapsed="false">
      <c r="A232" s="2"/>
      <c r="B232" s="2"/>
      <c r="C232" s="2"/>
      <c r="D232" s="2"/>
      <c r="E232" s="2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"/>
      <c r="B234" s="2"/>
      <c r="C234" s="2"/>
      <c r="D234" s="2"/>
      <c r="E234" s="2"/>
    </row>
    <row r="235" customFormat="false" ht="12.75" hidden="false" customHeight="false" outlineLevel="0" collapsed="false">
      <c r="A235" s="2"/>
      <c r="B235" s="2"/>
      <c r="C235" s="2"/>
      <c r="D235" s="2"/>
      <c r="E235" s="2"/>
    </row>
    <row r="236" customFormat="false" ht="18.75" hidden="false" customHeight="false" outlineLevel="0" collapsed="false">
      <c r="A236" s="219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2.75" hidden="false" customHeight="false" outlineLevel="0" collapsed="false">
      <c r="A239" s="220"/>
      <c r="B239" s="222"/>
      <c r="C239" s="222"/>
      <c r="D239" s="142"/>
      <c r="E239" s="14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30"/>
      <c r="C242" s="230"/>
      <c r="D242" s="230"/>
      <c r="E242" s="230"/>
    </row>
    <row r="243" customFormat="false" ht="12.75" hidden="false" customHeight="false" outlineLevel="0" collapsed="false">
      <c r="A243" s="2"/>
      <c r="B243" s="2"/>
      <c r="C243" s="2"/>
      <c r="D243" s="2"/>
      <c r="E243" s="2"/>
    </row>
    <row r="244" customFormat="false" ht="12.75" hidden="false" customHeight="false" outlineLevel="0" collapsed="false">
      <c r="A244" s="2"/>
      <c r="B244" s="100"/>
      <c r="C244" s="100"/>
      <c r="D244" s="100"/>
      <c r="E244" s="100"/>
    </row>
    <row r="245" customFormat="false" ht="12.75" hidden="false" customHeight="false" outlineLevel="0" collapsed="false">
      <c r="A245" s="2"/>
      <c r="B245" s="2"/>
      <c r="C245" s="2"/>
      <c r="D245" s="2"/>
      <c r="E245" s="2"/>
    </row>
    <row r="246" customFormat="false" ht="12.75" hidden="false" customHeight="false" outlineLevel="0" collapsed="false">
      <c r="A246" s="2"/>
      <c r="B246" s="230"/>
      <c r="C246" s="230"/>
      <c r="D246" s="230"/>
      <c r="E246" s="230"/>
    </row>
    <row r="247" customFormat="false" ht="12.75" hidden="false" customHeight="false" outlineLevel="0" collapsed="false">
      <c r="A247" s="2"/>
      <c r="B247" s="2"/>
      <c r="C247" s="2"/>
      <c r="D247" s="2"/>
      <c r="E247" s="2"/>
    </row>
    <row r="248" customFormat="false" ht="12.75" hidden="false" customHeight="false" outlineLevel="0" collapsed="false">
      <c r="A248" s="2"/>
      <c r="B248" s="230"/>
      <c r="C248" s="230"/>
      <c r="D248" s="230"/>
      <c r="E248" s="230"/>
    </row>
    <row r="249" customFormat="false" ht="12.75" hidden="false" customHeight="false" outlineLevel="0" collapsed="false">
      <c r="A249" s="2"/>
      <c r="B249" s="2"/>
      <c r="C249" s="2"/>
      <c r="D249" s="2"/>
      <c r="E249" s="2"/>
    </row>
    <row r="250" customFormat="false" ht="12.75" hidden="false" customHeight="false" outlineLevel="0" collapsed="false">
      <c r="A250" s="2"/>
      <c r="B250" s="230"/>
      <c r="C250" s="230"/>
      <c r="D250" s="230"/>
      <c r="E250" s="230"/>
    </row>
    <row r="251" customFormat="false" ht="12.75" hidden="false" customHeight="false" outlineLevel="0" collapsed="false">
      <c r="A251" s="2"/>
      <c r="B251" s="2"/>
      <c r="C251" s="2"/>
      <c r="D251" s="2"/>
      <c r="E251" s="2"/>
    </row>
    <row r="252" customFormat="false" ht="12.75" hidden="false" customHeight="false" outlineLevel="0" collapsed="false">
      <c r="A252" s="2"/>
      <c r="B252" s="230"/>
      <c r="C252" s="230"/>
      <c r="D252" s="230"/>
      <c r="E252" s="230"/>
    </row>
    <row r="253" customFormat="false" ht="12.75" hidden="false" customHeight="false" outlineLevel="0" collapsed="false">
      <c r="A253" s="2"/>
      <c r="B253" s="2"/>
      <c r="C253" s="2"/>
      <c r="D253" s="2"/>
      <c r="E253" s="2"/>
    </row>
    <row r="254" customFormat="false" ht="12.75" hidden="false" customHeight="false" outlineLevel="0" collapsed="false">
      <c r="A254" s="2"/>
      <c r="B254" s="2"/>
      <c r="C254" s="2"/>
      <c r="D254" s="2"/>
      <c r="E254" s="2"/>
    </row>
    <row r="255" customFormat="false" ht="12.75" hidden="false" customHeight="false" outlineLevel="0" collapsed="false">
      <c r="A255" s="2"/>
      <c r="B255" s="2"/>
      <c r="C255" s="2"/>
      <c r="D255" s="2"/>
      <c r="E255" s="2"/>
    </row>
    <row r="256" customFormat="false" ht="12.75" hidden="false" customHeight="false" outlineLevel="0" collapsed="false">
      <c r="A256" s="2"/>
      <c r="B256" s="2"/>
      <c r="C256" s="2"/>
      <c r="D256" s="2"/>
      <c r="E256" s="2"/>
    </row>
    <row r="257" customFormat="false" ht="18.75" hidden="false" customHeight="false" outlineLevel="0" collapsed="false">
      <c r="A257" s="227"/>
      <c r="B257" s="227"/>
      <c r="C257" s="2"/>
      <c r="D257" s="2"/>
      <c r="E257" s="2"/>
    </row>
    <row r="258" customFormat="false" ht="12.75" hidden="false" customHeight="false" outlineLevel="0" collapsed="false">
      <c r="A258" s="220"/>
      <c r="B258" s="220"/>
      <c r="C258" s="2"/>
      <c r="D258" s="2"/>
      <c r="E258" s="2"/>
    </row>
    <row r="259" customFormat="false" ht="12.75" hidden="false" customHeight="false" outlineLevel="0" collapsed="false">
      <c r="A259" s="220"/>
      <c r="B259" s="228"/>
      <c r="C259" s="2"/>
      <c r="D259" s="2"/>
      <c r="E259" s="2"/>
    </row>
    <row r="260" customFormat="false" ht="12.75" hidden="false" customHeight="false" outlineLevel="0" collapsed="false">
      <c r="A260" s="2"/>
      <c r="B260" s="2"/>
      <c r="C260" s="2"/>
      <c r="D260" s="2"/>
      <c r="E260" s="2"/>
    </row>
    <row r="261" customFormat="false" ht="12.75" hidden="false" customHeight="false" outlineLevel="0" collapsed="false">
      <c r="A261" s="221"/>
      <c r="B261" s="222"/>
      <c r="C261" s="222"/>
      <c r="D261" s="222"/>
      <c r="E261" s="222"/>
    </row>
    <row r="262" customFormat="false" ht="12.75" hidden="false" customHeight="false" outlineLevel="0" collapsed="false">
      <c r="A262" s="220"/>
      <c r="B262" s="220"/>
      <c r="C262" s="2"/>
      <c r="D262" s="2"/>
      <c r="E262" s="2"/>
    </row>
    <row r="263" customFormat="false" ht="12.75" hidden="false" customHeight="false" outlineLevel="0" collapsed="false">
      <c r="A263" s="229"/>
      <c r="B263" s="220"/>
      <c r="C263" s="230"/>
      <c r="D263" s="230"/>
      <c r="E263" s="230"/>
    </row>
    <row r="264" customFormat="false" ht="12.75" hidden="false" customHeight="false" outlineLevel="0" collapsed="false">
      <c r="A264" s="229"/>
      <c r="B264" s="220"/>
      <c r="C264" s="230"/>
      <c r="D264" s="230"/>
      <c r="E264" s="230"/>
    </row>
    <row r="265" customFormat="false" ht="12.75" hidden="false" customHeight="false" outlineLevel="0" collapsed="false">
      <c r="A265" s="229"/>
      <c r="B265" s="229"/>
      <c r="C265" s="230"/>
      <c r="D265" s="230"/>
      <c r="E265" s="230"/>
    </row>
    <row r="266" customFormat="false" ht="12.75" hidden="false" customHeight="false" outlineLevel="0" collapsed="false">
      <c r="A266" s="229"/>
      <c r="B266" s="229"/>
      <c r="C266" s="230"/>
      <c r="D266" s="230"/>
      <c r="E266" s="230"/>
    </row>
    <row r="267" customFormat="false" ht="12.75" hidden="false" customHeight="false" outlineLevel="0" collapsed="false">
      <c r="A267" s="229"/>
      <c r="B267" s="221"/>
      <c r="C267" s="230"/>
      <c r="D267" s="230"/>
      <c r="E267" s="230"/>
    </row>
    <row r="268" customFormat="false" ht="12.75" hidden="false" customHeight="false" outlineLevel="0" collapsed="false">
      <c r="A268" s="2"/>
      <c r="B268" s="2"/>
      <c r="C268" s="230"/>
      <c r="D268" s="230"/>
      <c r="E268" s="230"/>
    </row>
    <row r="269" customFormat="false" ht="12.75" hidden="false" customHeight="false" outlineLevel="0" collapsed="false">
      <c r="A269" s="220"/>
      <c r="B269" s="220"/>
      <c r="C269" s="230"/>
      <c r="D269" s="230"/>
      <c r="E269" s="230"/>
    </row>
    <row r="270" customFormat="false" ht="12.75" hidden="false" customHeight="false" outlineLevel="0" collapsed="false">
      <c r="A270" s="229"/>
      <c r="B270" s="220"/>
      <c r="C270" s="230"/>
      <c r="D270" s="230"/>
      <c r="E270" s="230"/>
    </row>
    <row r="271" customFormat="false" ht="12.75" hidden="false" customHeight="false" outlineLevel="0" collapsed="false">
      <c r="A271" s="229"/>
      <c r="B271" s="220"/>
      <c r="C271" s="230"/>
      <c r="D271" s="230"/>
      <c r="E271" s="230"/>
    </row>
    <row r="272" customFormat="false" ht="12.75" hidden="false" customHeight="false" outlineLevel="0" collapsed="false">
      <c r="A272" s="229"/>
      <c r="B272" s="220"/>
      <c r="C272" s="230"/>
      <c r="D272" s="230"/>
      <c r="E272" s="230"/>
    </row>
    <row r="273" customFormat="false" ht="12.75" hidden="false" customHeight="false" outlineLevel="0" collapsed="false">
      <c r="A273" s="229"/>
      <c r="B273" s="220"/>
      <c r="C273" s="230"/>
      <c r="D273" s="230"/>
      <c r="E273" s="230"/>
    </row>
    <row r="274" customFormat="false" ht="12.75" hidden="false" customHeight="false" outlineLevel="0" collapsed="false">
      <c r="A274" s="229"/>
      <c r="B274" s="220"/>
      <c r="C274" s="230"/>
      <c r="D274" s="230"/>
      <c r="E274" s="230"/>
    </row>
    <row r="275" customFormat="false" ht="12.75" hidden="false" customHeight="false" outlineLevel="0" collapsed="false">
      <c r="A275" s="229"/>
      <c r="B275" s="220"/>
      <c r="C275" s="230"/>
      <c r="D275" s="230"/>
      <c r="E275" s="230"/>
    </row>
    <row r="276" customFormat="false" ht="12.75" hidden="false" customHeight="false" outlineLevel="0" collapsed="false">
      <c r="A276" s="229"/>
      <c r="B276" s="220"/>
      <c r="C276" s="230"/>
      <c r="D276" s="230"/>
      <c r="E276" s="230"/>
    </row>
    <row r="277" customFormat="false" ht="12.75" hidden="false" customHeight="false" outlineLevel="0" collapsed="false">
      <c r="A277" s="229"/>
      <c r="B277" s="220"/>
      <c r="C277" s="230"/>
      <c r="D277" s="230"/>
      <c r="E277" s="230"/>
    </row>
    <row r="278" customFormat="false" ht="12.75" hidden="false" customHeight="false" outlineLevel="0" collapsed="false">
      <c r="A278" s="229"/>
      <c r="B278" s="220"/>
      <c r="C278" s="230"/>
      <c r="D278" s="230"/>
      <c r="E278" s="230"/>
    </row>
    <row r="279" customFormat="false" ht="12.75" hidden="false" customHeight="false" outlineLevel="0" collapsed="false">
      <c r="A279" s="229"/>
      <c r="B279" s="229"/>
      <c r="C279" s="230"/>
      <c r="D279" s="230"/>
      <c r="E279" s="230"/>
    </row>
    <row r="280" customFormat="false" ht="12.75" hidden="false" customHeight="false" outlineLevel="0" collapsed="false">
      <c r="A280" s="229"/>
      <c r="B280" s="229"/>
      <c r="C280" s="230"/>
      <c r="D280" s="230"/>
      <c r="E280" s="230"/>
    </row>
    <row r="281" customFormat="false" ht="12.75" hidden="false" customHeight="false" outlineLevel="0" collapsed="false">
      <c r="A281" s="220"/>
      <c r="B281" s="220"/>
      <c r="C281" s="230"/>
      <c r="D281" s="230"/>
      <c r="E281" s="230"/>
    </row>
    <row r="282" customFormat="false" ht="12.75" hidden="false" customHeight="false" outlineLevel="0" collapsed="false">
      <c r="A282" s="229"/>
      <c r="B282" s="229"/>
      <c r="C282" s="230"/>
      <c r="D282" s="230"/>
      <c r="E282" s="230"/>
    </row>
    <row r="283" customFormat="false" ht="12.75" hidden="false" customHeight="false" outlineLevel="0" collapsed="false">
      <c r="A283" s="220"/>
      <c r="B283" s="220"/>
      <c r="C283" s="230"/>
      <c r="D283" s="230"/>
      <c r="E283" s="230"/>
    </row>
    <row r="284" customFormat="false" ht="12.75" hidden="false" customHeight="false" outlineLevel="0" collapsed="false">
      <c r="A284" s="229"/>
      <c r="B284" s="231"/>
      <c r="C284" s="230"/>
      <c r="D284" s="230"/>
      <c r="E284" s="230"/>
    </row>
    <row r="285" customFormat="false" ht="12.75" hidden="false" customHeight="false" outlineLevel="0" collapsed="false">
      <c r="A285" s="220"/>
      <c r="B285" s="220"/>
      <c r="C285" s="230"/>
      <c r="D285" s="230"/>
      <c r="E285" s="230"/>
    </row>
    <row r="286" customFormat="false" ht="12.75" hidden="false" customHeight="false" outlineLevel="0" collapsed="false">
      <c r="A286" s="2"/>
      <c r="B286" s="2"/>
      <c r="C286" s="230"/>
      <c r="D286" s="230"/>
      <c r="E286" s="230"/>
    </row>
    <row r="287" customFormat="false" ht="12.75" hidden="false" customHeight="false" outlineLevel="0" collapsed="false">
      <c r="A287" s="220"/>
      <c r="B287" s="220"/>
      <c r="C287" s="230"/>
      <c r="D287" s="230"/>
      <c r="E287" s="230"/>
    </row>
    <row r="288" customFormat="false" ht="12.75" hidden="false" customHeight="false" outlineLevel="0" collapsed="false">
      <c r="A288" s="229"/>
      <c r="B288" s="229"/>
      <c r="C288" s="230"/>
      <c r="D288" s="230"/>
      <c r="E288" s="230"/>
    </row>
    <row r="289" customFormat="false" ht="12.75" hidden="false" customHeight="false" outlineLevel="0" collapsed="false">
      <c r="A289" s="229"/>
      <c r="B289" s="229"/>
      <c r="C289" s="230"/>
      <c r="D289" s="230"/>
      <c r="E289" s="230"/>
    </row>
    <row r="290" customFormat="false" ht="12.75" hidden="false" customHeight="false" outlineLevel="0" collapsed="false">
      <c r="A290" s="229"/>
      <c r="B290" s="229"/>
      <c r="C290" s="230"/>
      <c r="D290" s="230"/>
      <c r="E290" s="230"/>
    </row>
    <row r="291" customFormat="false" ht="12.75" hidden="false" customHeight="false" outlineLevel="0" collapsed="false">
      <c r="A291" s="229"/>
      <c r="B291" s="2"/>
      <c r="C291" s="230"/>
      <c r="D291" s="230"/>
      <c r="E291" s="230"/>
    </row>
    <row r="292" customFormat="false" ht="12.75" hidden="false" customHeight="false" outlineLevel="0" collapsed="false">
      <c r="A292" s="220"/>
      <c r="B292" s="220"/>
      <c r="C292" s="230"/>
      <c r="D292" s="230"/>
      <c r="E292" s="230"/>
    </row>
    <row r="293" customFormat="false" ht="12.75" hidden="false" customHeight="false" outlineLevel="0" collapsed="false">
      <c r="A293" s="220"/>
      <c r="B293" s="220"/>
      <c r="C293" s="230"/>
      <c r="D293" s="230"/>
      <c r="E293" s="230"/>
    </row>
    <row r="294" customFormat="false" ht="12.75" hidden="false" customHeight="false" outlineLevel="0" collapsed="false">
      <c r="A294" s="229"/>
      <c r="B294" s="220"/>
      <c r="C294" s="230"/>
      <c r="D294" s="230"/>
      <c r="E294" s="230"/>
    </row>
    <row r="295" customFormat="false" ht="12.75" hidden="false" customHeight="false" outlineLevel="0" collapsed="false">
      <c r="A295" s="229"/>
      <c r="B295" s="220"/>
      <c r="C295" s="230"/>
      <c r="D295" s="230"/>
      <c r="E295" s="230"/>
    </row>
    <row r="296" customFormat="false" ht="12.75" hidden="false" customHeight="false" outlineLevel="0" collapsed="false">
      <c r="A296" s="229"/>
      <c r="B296" s="220"/>
      <c r="C296" s="230"/>
      <c r="D296" s="230"/>
      <c r="E296" s="230"/>
    </row>
    <row r="297" customFormat="false" ht="12.75" hidden="false" customHeight="false" outlineLevel="0" collapsed="false">
      <c r="A297" s="229"/>
      <c r="B297" s="220"/>
      <c r="C297" s="230"/>
      <c r="D297" s="230"/>
      <c r="E297" s="230"/>
    </row>
    <row r="298" customFormat="false" ht="12.75" hidden="false" customHeight="false" outlineLevel="0" collapsed="false">
      <c r="A298" s="229"/>
      <c r="B298" s="220"/>
      <c r="C298" s="230"/>
      <c r="D298" s="230"/>
      <c r="E298" s="230"/>
    </row>
    <row r="299" customFormat="false" ht="12.75" hidden="false" customHeight="false" outlineLevel="0" collapsed="false">
      <c r="A299" s="221"/>
      <c r="B299" s="231"/>
      <c r="C299" s="230"/>
      <c r="D299" s="230"/>
      <c r="E299" s="230"/>
    </row>
    <row r="300" customFormat="false" ht="12.75" hidden="false" customHeight="false" outlineLevel="0" collapsed="false">
      <c r="A300" s="220"/>
      <c r="B300" s="22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30"/>
      <c r="D301" s="230"/>
      <c r="E301" s="230"/>
    </row>
    <row r="302" customFormat="false" ht="12.75" hidden="false" customHeight="false" outlineLevel="0" collapsed="false">
      <c r="A302" s="220"/>
      <c r="B302" s="228"/>
      <c r="C302" s="230"/>
      <c r="D302" s="230"/>
      <c r="E302" s="230"/>
    </row>
    <row r="303" customFormat="false" ht="12.75" hidden="false" customHeight="false" outlineLevel="0" collapsed="false">
      <c r="A303" s="220"/>
      <c r="B303" s="228"/>
      <c r="C303" s="230"/>
      <c r="D303" s="230"/>
      <c r="E303" s="230"/>
    </row>
    <row r="304" customFormat="false" ht="12.75" hidden="false" customHeight="false" outlineLevel="0" collapsed="false">
      <c r="A304" s="220"/>
      <c r="B304" s="228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"/>
      <c r="C306" s="2"/>
      <c r="D306" s="2"/>
      <c r="E306" s="2"/>
    </row>
    <row r="307" customFormat="false" ht="18.75" hidden="false" customHeight="false" outlineLevel="0" collapsed="false">
      <c r="A307" s="227"/>
      <c r="B307" s="227"/>
      <c r="C307" s="2"/>
      <c r="D307" s="2"/>
      <c r="E307" s="2"/>
    </row>
    <row r="308" customFormat="false" ht="12.75" hidden="false" customHeight="false" outlineLevel="0" collapsed="false">
      <c r="A308" s="220"/>
      <c r="B308" s="220"/>
      <c r="C308" s="2"/>
      <c r="D308" s="2"/>
      <c r="E308" s="2"/>
    </row>
    <row r="309" customFormat="false" ht="12.75" hidden="false" customHeight="false" outlineLevel="0" collapsed="false">
      <c r="A309" s="220"/>
      <c r="B309" s="228"/>
      <c r="C309" s="2"/>
      <c r="D309" s="2"/>
      <c r="E309" s="2"/>
    </row>
    <row r="310" customFormat="false" ht="12.75" hidden="false" customHeight="false" outlineLevel="0" collapsed="false">
      <c r="A310" s="2"/>
      <c r="B310" s="2"/>
      <c r="C310" s="2"/>
      <c r="D310" s="2"/>
      <c r="E310" s="2"/>
    </row>
    <row r="311" customFormat="false" ht="12.75" hidden="false" customHeight="false" outlineLevel="0" collapsed="false">
      <c r="A311" s="221"/>
      <c r="B311" s="222"/>
      <c r="C311" s="222"/>
      <c r="D311" s="222"/>
      <c r="E311" s="222"/>
    </row>
    <row r="312" customFormat="false" ht="12.75" hidden="false" customHeight="false" outlineLevel="0" collapsed="false">
      <c r="A312" s="220"/>
      <c r="B312" s="220"/>
      <c r="C312" s="220"/>
      <c r="D312" s="2"/>
      <c r="E312" s="2"/>
    </row>
    <row r="313" customFormat="false" ht="12.75" hidden="false" customHeight="false" outlineLevel="0" collapsed="false">
      <c r="A313" s="229"/>
      <c r="B313" s="220"/>
      <c r="C313" s="220"/>
      <c r="D313" s="241"/>
      <c r="E313" s="241"/>
    </row>
    <row r="314" customFormat="false" ht="12.75" hidden="false" customHeight="false" outlineLevel="0" collapsed="false">
      <c r="A314" s="229"/>
      <c r="B314" s="220"/>
      <c r="C314" s="220"/>
      <c r="D314" s="241"/>
      <c r="E314" s="241"/>
    </row>
    <row r="315" customFormat="false" ht="12.75" hidden="false" customHeight="false" outlineLevel="0" collapsed="false">
      <c r="A315" s="229"/>
      <c r="B315" s="229"/>
      <c r="C315" s="229"/>
      <c r="D315" s="241"/>
      <c r="E315" s="241"/>
    </row>
    <row r="316" customFormat="false" ht="12.75" hidden="false" customHeight="false" outlineLevel="0" collapsed="false">
      <c r="A316" s="229"/>
      <c r="B316" s="229"/>
      <c r="C316" s="229"/>
      <c r="D316" s="241"/>
      <c r="E316" s="241"/>
    </row>
    <row r="317" customFormat="false" ht="12.75" hidden="false" customHeight="false" outlineLevel="0" collapsed="false">
      <c r="A317" s="229"/>
      <c r="B317" s="221"/>
      <c r="C317" s="221"/>
      <c r="D317" s="241"/>
      <c r="E317" s="241"/>
    </row>
    <row r="318" customFormat="false" ht="12.75" hidden="false" customHeight="false" outlineLevel="0" collapsed="false">
      <c r="A318" s="229"/>
      <c r="B318" s="221"/>
      <c r="C318" s="221"/>
      <c r="D318" s="241"/>
      <c r="E318" s="241"/>
    </row>
    <row r="319" customFormat="false" ht="12.75" hidden="false" customHeight="false" outlineLevel="0" collapsed="false">
      <c r="A319" s="220"/>
      <c r="B319" s="220"/>
      <c r="C319" s="220"/>
      <c r="D319" s="241"/>
      <c r="E319" s="241"/>
    </row>
    <row r="320" customFormat="false" ht="12.75" hidden="false" customHeight="false" outlineLevel="0" collapsed="false">
      <c r="A320" s="229"/>
      <c r="B320" s="220"/>
      <c r="C320" s="220"/>
      <c r="D320" s="241"/>
      <c r="E320" s="241"/>
    </row>
    <row r="321" customFormat="false" ht="12.75" hidden="false" customHeight="false" outlineLevel="0" collapsed="false">
      <c r="A321" s="229"/>
      <c r="B321" s="220"/>
      <c r="C321" s="220"/>
      <c r="D321" s="241"/>
      <c r="E321" s="241"/>
    </row>
    <row r="322" customFormat="false" ht="12.75" hidden="false" customHeight="false" outlineLevel="0" collapsed="false">
      <c r="A322" s="229"/>
      <c r="B322" s="220"/>
      <c r="C322" s="220"/>
      <c r="D322" s="241"/>
      <c r="E322" s="241"/>
    </row>
    <row r="323" customFormat="false" ht="12.75" hidden="false" customHeight="false" outlineLevel="0" collapsed="false">
      <c r="A323" s="229"/>
      <c r="B323" s="220"/>
      <c r="C323" s="220"/>
      <c r="D323" s="241"/>
      <c r="E323" s="241"/>
    </row>
    <row r="324" customFormat="false" ht="12.75" hidden="false" customHeight="false" outlineLevel="0" collapsed="false">
      <c r="A324" s="229"/>
      <c r="B324" s="220"/>
      <c r="C324" s="220"/>
      <c r="D324" s="241"/>
      <c r="E324" s="241"/>
    </row>
    <row r="325" customFormat="false" ht="12.75" hidden="false" customHeight="false" outlineLevel="0" collapsed="false">
      <c r="A325" s="229"/>
      <c r="B325" s="220"/>
      <c r="C325" s="220"/>
      <c r="D325" s="241"/>
      <c r="E325" s="241"/>
    </row>
    <row r="326" customFormat="false" ht="12.75" hidden="false" customHeight="false" outlineLevel="0" collapsed="false">
      <c r="A326" s="229"/>
      <c r="B326" s="220"/>
      <c r="C326" s="220"/>
      <c r="D326" s="241"/>
      <c r="E326" s="241"/>
    </row>
    <row r="327" customFormat="false" ht="12.75" hidden="false" customHeight="false" outlineLevel="0" collapsed="false">
      <c r="A327" s="229"/>
      <c r="B327" s="220"/>
      <c r="C327" s="220"/>
      <c r="D327" s="241"/>
      <c r="E327" s="241"/>
    </row>
    <row r="328" customFormat="false" ht="12.75" hidden="false" customHeight="false" outlineLevel="0" collapsed="false">
      <c r="A328" s="229"/>
      <c r="B328" s="220"/>
      <c r="C328" s="220"/>
      <c r="D328" s="241"/>
      <c r="E328" s="241"/>
    </row>
    <row r="329" customFormat="false" ht="12.75" hidden="false" customHeight="false" outlineLevel="0" collapsed="false">
      <c r="A329" s="229"/>
      <c r="B329" s="220"/>
      <c r="C329" s="220"/>
      <c r="D329" s="241"/>
      <c r="E329" s="241"/>
    </row>
    <row r="330" customFormat="false" ht="12.75" hidden="false" customHeight="false" outlineLevel="0" collapsed="false">
      <c r="A330" s="229"/>
      <c r="B330" s="229"/>
      <c r="C330" s="229"/>
      <c r="D330" s="241"/>
      <c r="E330" s="241"/>
    </row>
    <row r="331" customFormat="false" ht="12.75" hidden="false" customHeight="false" outlineLevel="0" collapsed="false">
      <c r="A331" s="229"/>
      <c r="B331" s="229"/>
      <c r="C331" s="229"/>
      <c r="D331" s="241"/>
      <c r="E331" s="241"/>
    </row>
    <row r="332" customFormat="false" ht="12.75" hidden="false" customHeight="false" outlineLevel="0" collapsed="false">
      <c r="A332" s="220"/>
      <c r="B332" s="220"/>
      <c r="C332" s="220"/>
      <c r="D332" s="241"/>
      <c r="E332" s="241"/>
    </row>
    <row r="333" customFormat="false" ht="12.75" hidden="false" customHeight="false" outlineLevel="0" collapsed="false">
      <c r="A333" s="2"/>
      <c r="B333" s="220"/>
      <c r="C333" s="220"/>
      <c r="D333" s="241"/>
      <c r="E333" s="241"/>
    </row>
    <row r="334" customFormat="false" ht="12.75" hidden="false" customHeight="false" outlineLevel="0" collapsed="false">
      <c r="A334" s="229"/>
      <c r="B334" s="229"/>
      <c r="C334" s="229"/>
      <c r="D334" s="241"/>
      <c r="E334" s="241"/>
    </row>
    <row r="335" customFormat="false" ht="12.75" hidden="false" customHeight="false" outlineLevel="0" collapsed="false">
      <c r="A335" s="220"/>
      <c r="B335" s="220"/>
      <c r="C335" s="220"/>
      <c r="D335" s="241"/>
      <c r="E335" s="241"/>
    </row>
    <row r="336" customFormat="false" ht="12.75" hidden="false" customHeight="false" outlineLevel="0" collapsed="false">
      <c r="A336" s="229"/>
      <c r="B336" s="231"/>
      <c r="C336" s="231"/>
      <c r="D336" s="241"/>
      <c r="E336" s="241"/>
    </row>
    <row r="337" customFormat="false" ht="12.75" hidden="false" customHeight="false" outlineLevel="0" collapsed="false">
      <c r="A337" s="220"/>
      <c r="B337" s="220"/>
      <c r="C337" s="220"/>
      <c r="D337" s="241"/>
      <c r="E337" s="241"/>
    </row>
    <row r="338" customFormat="false" ht="12.75" hidden="false" customHeight="false" outlineLevel="0" collapsed="false">
      <c r="A338" s="220"/>
      <c r="B338" s="220"/>
      <c r="C338" s="220"/>
      <c r="D338" s="241"/>
      <c r="E338" s="241"/>
    </row>
    <row r="339" customFormat="false" ht="12.75" hidden="false" customHeight="false" outlineLevel="0" collapsed="false">
      <c r="A339" s="220"/>
      <c r="B339" s="220"/>
      <c r="C339" s="220"/>
      <c r="D339" s="241"/>
      <c r="E339" s="241"/>
    </row>
    <row r="340" customFormat="false" ht="12.75" hidden="false" customHeight="false" outlineLevel="0" collapsed="false">
      <c r="A340" s="220"/>
      <c r="B340" s="228"/>
      <c r="C340" s="228"/>
      <c r="D340" s="241"/>
      <c r="E340" s="241"/>
    </row>
    <row r="341" customFormat="false" ht="12.75" hidden="false" customHeight="false" outlineLevel="0" collapsed="false">
      <c r="A341" s="220"/>
      <c r="B341" s="228"/>
      <c r="C341" s="228"/>
      <c r="D341" s="241"/>
      <c r="E341" s="241"/>
    </row>
    <row r="342" customFormat="false" ht="12.75" hidden="false" customHeight="false" outlineLevel="0" collapsed="false">
      <c r="A342" s="220"/>
      <c r="B342" s="228"/>
      <c r="C342" s="228"/>
      <c r="D342" s="241"/>
      <c r="E342" s="241"/>
    </row>
    <row r="343" customFormat="false" ht="12.75" hidden="false" customHeight="false" outlineLevel="0" collapsed="false">
      <c r="A343" s="220"/>
      <c r="B343" s="228"/>
      <c r="C343" s="228"/>
      <c r="D343" s="241"/>
      <c r="E343" s="241"/>
    </row>
    <row r="344" customFormat="false" ht="12.75" hidden="false" customHeight="false" outlineLevel="0" collapsed="false">
      <c r="A344" s="220"/>
      <c r="B344" s="228"/>
      <c r="C344" s="228"/>
      <c r="D344" s="241"/>
      <c r="E344" s="241"/>
    </row>
    <row r="345" customFormat="false" ht="12.75" hidden="false" customHeight="false" outlineLevel="0" collapsed="false">
      <c r="A345" s="2"/>
      <c r="B345" s="228"/>
      <c r="C345" s="228"/>
      <c r="D345" s="241"/>
      <c r="E345" s="241"/>
    </row>
    <row r="346" customFormat="false" ht="12.75" hidden="false" customHeight="false" outlineLevel="0" collapsed="false">
      <c r="A346" s="2"/>
      <c r="B346" s="241"/>
      <c r="C346" s="228"/>
      <c r="D346" s="241"/>
      <c r="E346" s="241"/>
    </row>
    <row r="347" customFormat="false" ht="12.75" hidden="false" customHeight="false" outlineLevel="0" collapsed="false">
      <c r="A347" s="2"/>
      <c r="B347" s="228"/>
      <c r="C347" s="228"/>
      <c r="D347" s="241"/>
      <c r="E347" s="241"/>
    </row>
    <row r="348" customFormat="false" ht="12.75" hidden="false" customHeight="false" outlineLevel="0" collapsed="false">
      <c r="A348" s="2"/>
      <c r="B348" s="228"/>
      <c r="C348" s="228"/>
      <c r="D348" s="241"/>
      <c r="E348" s="241"/>
    </row>
    <row r="349" customFormat="false" ht="12.75" hidden="false" customHeight="false" outlineLevel="0" collapsed="false">
      <c r="A349" s="2"/>
      <c r="B349" s="228"/>
      <c r="C349" s="228"/>
      <c r="D349" s="241"/>
      <c r="E349" s="241"/>
    </row>
    <row r="350" customFormat="false" ht="12.75" hidden="false" customHeight="false" outlineLevel="0" collapsed="false">
      <c r="A350" s="2"/>
      <c r="B350" s="228"/>
      <c r="C350" s="228"/>
      <c r="D350" s="241"/>
      <c r="E350" s="241"/>
    </row>
    <row r="351" customFormat="false" ht="12.75" hidden="false" customHeight="false" outlineLevel="0" collapsed="false">
      <c r="A351" s="220"/>
      <c r="B351" s="228"/>
      <c r="C351" s="228"/>
      <c r="D351" s="241"/>
      <c r="E351" s="241"/>
    </row>
    <row r="352" customFormat="false" ht="12.75" hidden="false" customHeight="false" outlineLevel="0" collapsed="false">
      <c r="A352" s="2"/>
      <c r="B352" s="228"/>
      <c r="C352" s="228"/>
      <c r="D352" s="241"/>
      <c r="E352" s="241"/>
    </row>
    <row r="353" customFormat="false" ht="12.75" hidden="false" customHeight="false" outlineLevel="0" collapsed="false">
      <c r="A353" s="2"/>
      <c r="B353" s="228"/>
      <c r="C353" s="228"/>
      <c r="D353" s="241"/>
      <c r="E353" s="241"/>
    </row>
    <row r="354" customFormat="false" ht="12.75" hidden="false" customHeight="false" outlineLevel="0" collapsed="false">
      <c r="A354" s="220"/>
      <c r="B354" s="228"/>
      <c r="C354" s="228"/>
      <c r="D354" s="241"/>
      <c r="E354" s="241"/>
    </row>
    <row r="355" customFormat="false" ht="12.75" hidden="false" customHeight="false" outlineLevel="0" collapsed="false">
      <c r="A355" s="220"/>
      <c r="B355" s="228"/>
      <c r="C355" s="228"/>
      <c r="D355" s="241"/>
      <c r="E355" s="241"/>
    </row>
    <row r="356" customFormat="false" ht="12.75" hidden="false" customHeight="false" outlineLevel="0" collapsed="false">
      <c r="A356" s="2"/>
      <c r="B356" s="228"/>
      <c r="C356" s="228"/>
      <c r="D356" s="241"/>
      <c r="E356" s="241"/>
    </row>
    <row r="357" customFormat="false" ht="12.75" hidden="false" customHeight="false" outlineLevel="0" collapsed="false">
      <c r="A357" s="2"/>
      <c r="B357" s="228"/>
      <c r="C357" s="228"/>
      <c r="D357" s="241"/>
      <c r="E357" s="241"/>
    </row>
    <row r="358" customFormat="false" ht="12.75" hidden="false" customHeight="false" outlineLevel="0" collapsed="false">
      <c r="A358" s="2"/>
      <c r="B358" s="228"/>
      <c r="C358" s="228"/>
      <c r="D358" s="241"/>
      <c r="E358" s="241"/>
    </row>
    <row r="359" customFormat="false" ht="12.75" hidden="false" customHeight="false" outlineLevel="0" collapsed="false">
      <c r="A359" s="2"/>
      <c r="B359" s="228"/>
      <c r="C359" s="228"/>
      <c r="D359" s="241"/>
      <c r="E359" s="241"/>
    </row>
    <row r="360" customFormat="false" ht="12.75" hidden="false" customHeight="false" outlineLevel="0" collapsed="false">
      <c r="A360" s="2"/>
      <c r="B360" s="228"/>
      <c r="C360" s="228"/>
      <c r="D360" s="241"/>
      <c r="E360" s="241"/>
    </row>
    <row r="361" customFormat="false" ht="12.75" hidden="false" customHeight="false" outlineLevel="0" collapsed="false">
      <c r="A361" s="2"/>
      <c r="B361" s="228"/>
      <c r="C361" s="228"/>
      <c r="D361" s="241"/>
      <c r="E361" s="241"/>
    </row>
    <row r="362" customFormat="false" ht="12.75" hidden="false" customHeight="false" outlineLevel="0" collapsed="false">
      <c r="A362" s="2"/>
      <c r="B362" s="228"/>
      <c r="C362" s="228"/>
      <c r="D362" s="241"/>
      <c r="E362" s="241"/>
    </row>
    <row r="363" customFormat="false" ht="12.75" hidden="false" customHeight="false" outlineLevel="0" collapsed="false">
      <c r="A363" s="2"/>
      <c r="B363" s="228"/>
      <c r="C363" s="228"/>
      <c r="D363" s="241"/>
      <c r="E363" s="241"/>
    </row>
    <row r="364" customFormat="false" ht="12.75" hidden="false" customHeight="false" outlineLevel="0" collapsed="false">
      <c r="A364" s="220"/>
      <c r="B364" s="228"/>
      <c r="C364" s="228"/>
      <c r="D364" s="241"/>
      <c r="E364" s="241"/>
    </row>
    <row r="365" customFormat="false" ht="12.75" hidden="false" customHeight="false" outlineLevel="0" collapsed="false">
      <c r="A365" s="220"/>
      <c r="B365" s="228"/>
      <c r="C365" s="228"/>
      <c r="D365" s="241"/>
      <c r="E365" s="241"/>
    </row>
    <row r="366" customFormat="false" ht="12.75" hidden="false" customHeight="false" outlineLevel="0" collapsed="false">
      <c r="A366" s="220"/>
      <c r="B366" s="228"/>
      <c r="C366" s="228"/>
      <c r="D366" s="241"/>
      <c r="E366" s="241"/>
    </row>
    <row r="367" customFormat="false" ht="12.75" hidden="false" customHeight="false" outlineLevel="0" collapsed="false">
      <c r="A367" s="220"/>
      <c r="B367" s="228"/>
      <c r="C367" s="228"/>
      <c r="D367" s="241"/>
      <c r="E367" s="241"/>
    </row>
    <row r="368" customFormat="false" ht="12.75" hidden="false" customHeight="false" outlineLevel="0" collapsed="false">
      <c r="A368" s="220"/>
      <c r="B368" s="228"/>
      <c r="C368" s="228"/>
      <c r="D368" s="242"/>
      <c r="E368" s="242"/>
    </row>
    <row r="369" customFormat="false" ht="12.75" hidden="false" customHeight="false" outlineLevel="0" collapsed="false">
      <c r="A369" s="2"/>
      <c r="B369" s="2"/>
      <c r="C369" s="2"/>
      <c r="D369" s="2"/>
      <c r="E369" s="2"/>
    </row>
    <row r="370" customFormat="false" ht="18.75" hidden="false" customHeight="false" outlineLevel="0" collapsed="false">
      <c r="A370" s="219"/>
      <c r="B370" s="2"/>
      <c r="C370" s="2"/>
      <c r="D370" s="2"/>
      <c r="E370" s="2"/>
    </row>
    <row r="371" customFormat="false" ht="12.75" hidden="false" customHeight="false" outlineLevel="0" collapsed="false">
      <c r="A371" s="220"/>
      <c r="B371" s="2"/>
      <c r="C371" s="2"/>
      <c r="D371" s="2"/>
      <c r="E371" s="2"/>
    </row>
    <row r="372" customFormat="false" ht="12.75" hidden="false" customHeight="false" outlineLevel="0" collapsed="false">
      <c r="A372" s="2"/>
      <c r="B372" s="2"/>
      <c r="C372" s="2"/>
      <c r="D372" s="2"/>
      <c r="E372" s="2"/>
    </row>
    <row r="373" customFormat="false" ht="12.75" hidden="false" customHeight="false" outlineLevel="0" collapsed="false">
      <c r="A373" s="2"/>
      <c r="B373" s="2"/>
      <c r="C373" s="2"/>
      <c r="D373" s="2"/>
      <c r="E373" s="2"/>
    </row>
    <row r="374" customFormat="false" ht="12.75" hidden="false" customHeight="false" outlineLevel="0" collapsed="false">
      <c r="A374" s="221"/>
      <c r="B374" s="222"/>
      <c r="C374" s="222"/>
      <c r="D374" s="222"/>
      <c r="E374" s="222"/>
    </row>
    <row r="375" customFormat="false" ht="12.75" hidden="false" customHeight="false" outlineLevel="0" collapsed="false">
      <c r="A375" s="2"/>
      <c r="B375" s="2"/>
      <c r="C375" s="2"/>
      <c r="D375" s="2"/>
      <c r="E375" s="2"/>
    </row>
    <row r="376" customFormat="false" ht="12.75" hidden="false" customHeight="false" outlineLevel="0" collapsed="false">
      <c r="A376" s="220"/>
      <c r="B376" s="2"/>
      <c r="C376" s="2"/>
      <c r="D376" s="2"/>
      <c r="E376" s="2"/>
    </row>
    <row r="377" customFormat="false" ht="12.75" hidden="false" customHeight="false" outlineLevel="0" collapsed="false">
      <c r="A377" s="2"/>
      <c r="B377" s="2"/>
      <c r="C377" s="2"/>
      <c r="D377" s="2"/>
      <c r="E377" s="2"/>
    </row>
    <row r="378" customFormat="false" ht="12.75" hidden="false" customHeight="false" outlineLevel="0" collapsed="false">
      <c r="A378" s="2"/>
      <c r="B378" s="2"/>
      <c r="C378" s="2"/>
      <c r="D378" s="2"/>
      <c r="E378" s="2"/>
    </row>
    <row r="379" customFormat="false" ht="12.75" hidden="false" customHeight="false" outlineLevel="0" collapsed="false">
      <c r="A379" s="2"/>
      <c r="B379" s="2"/>
      <c r="C379" s="2"/>
      <c r="D379" s="2"/>
      <c r="E379" s="2"/>
    </row>
    <row r="380" customFormat="false" ht="12.75" hidden="false" customHeight="false" outlineLevel="0" collapsed="false">
      <c r="A380" s="2"/>
      <c r="B380" s="2"/>
      <c r="C380" s="2"/>
      <c r="D380" s="2"/>
      <c r="E380" s="2"/>
    </row>
    <row r="381" customFormat="false" ht="12.75" hidden="false" customHeight="false" outlineLevel="0" collapsed="false">
      <c r="A381" s="238"/>
      <c r="B381" s="2"/>
      <c r="C381" s="2"/>
      <c r="D381" s="2"/>
      <c r="E381" s="2"/>
    </row>
    <row r="382" customFormat="false" ht="12.75" hidden="false" customHeight="false" outlineLevel="0" collapsed="false">
      <c r="A382" s="238"/>
      <c r="B382" s="2"/>
      <c r="C382" s="2"/>
      <c r="D382" s="2"/>
      <c r="E382" s="2"/>
    </row>
    <row r="383" customFormat="false" ht="12.75" hidden="false" customHeight="false" outlineLevel="0" collapsed="false">
      <c r="A383" s="220"/>
      <c r="B383" s="2"/>
      <c r="C383" s="2"/>
      <c r="D383" s="2"/>
      <c r="E383" s="2"/>
    </row>
    <row r="384" customFormat="false" ht="12.75" hidden="false" customHeight="false" outlineLevel="0" collapsed="false">
      <c r="A384" s="2"/>
      <c r="B384" s="2"/>
      <c r="C384" s="242"/>
      <c r="D384" s="242"/>
      <c r="E384" s="242"/>
    </row>
    <row r="385" customFormat="false" ht="12.75" hidden="false" customHeight="false" outlineLevel="0" collapsed="false">
      <c r="A385" s="2"/>
      <c r="B385" s="2"/>
      <c r="C385" s="2"/>
      <c r="D385" s="2"/>
      <c r="E385" s="2"/>
    </row>
    <row r="386" customFormat="false" ht="12.75" hidden="false" customHeight="false" outlineLevel="0" collapsed="false">
      <c r="A386" s="220"/>
      <c r="B386" s="2"/>
      <c r="C386" s="2"/>
      <c r="D386" s="2"/>
      <c r="E386" s="2"/>
    </row>
    <row r="387" customFormat="false" ht="12.75" hidden="false" customHeight="false" outlineLevel="0" collapsed="false">
      <c r="A387" s="2"/>
      <c r="B387" s="243"/>
      <c r="C387" s="2"/>
      <c r="D387" s="2"/>
      <c r="E387" s="2"/>
    </row>
    <row r="388" customFormat="false" ht="12.75" hidden="false" customHeight="false" outlineLevel="0" collapsed="false">
      <c r="A388" s="220"/>
      <c r="B388" s="2"/>
      <c r="C388" s="2"/>
      <c r="D388" s="2"/>
      <c r="E388" s="2"/>
    </row>
    <row r="389" customFormat="false" ht="12.75" hidden="false" customHeight="false" outlineLevel="0" collapsed="false">
      <c r="A389" s="2"/>
      <c r="B389" s="2"/>
      <c r="C389" s="2"/>
      <c r="D389" s="2"/>
      <c r="E389" s="2"/>
    </row>
    <row r="390" customFormat="false" ht="12.75" hidden="false" customHeight="false" outlineLevel="0" collapsed="false">
      <c r="A390" s="2"/>
      <c r="B390" s="2"/>
      <c r="C390" s="2"/>
      <c r="D390" s="2"/>
      <c r="E390" s="2"/>
    </row>
    <row r="391" customFormat="false" ht="18.75" hidden="false" customHeight="false" outlineLevel="0" collapsed="false">
      <c r="A391" s="244"/>
      <c r="B391" s="245"/>
      <c r="C391" s="245"/>
      <c r="D391" s="245"/>
      <c r="E391" s="245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246"/>
      <c r="AP391" s="246"/>
      <c r="AQ391" s="246"/>
      <c r="AR391" s="246"/>
      <c r="AS391" s="246"/>
      <c r="AT391" s="246"/>
      <c r="AU391" s="246"/>
      <c r="AV391" s="246"/>
      <c r="AW391" s="246"/>
      <c r="AX391" s="246"/>
      <c r="AY391" s="246"/>
      <c r="AZ391" s="246"/>
      <c r="BA391" s="246"/>
      <c r="BB391" s="246"/>
      <c r="BC391" s="246"/>
      <c r="BD391" s="246"/>
      <c r="BE391" s="246"/>
      <c r="BF391" s="246"/>
      <c r="BG391" s="246"/>
      <c r="BH391" s="246"/>
      <c r="BI391" s="246"/>
      <c r="BJ391" s="246"/>
      <c r="BK391" s="246"/>
      <c r="BL391" s="246"/>
      <c r="BM391" s="246"/>
      <c r="BN391" s="246"/>
      <c r="BO391" s="246"/>
      <c r="BP391" s="246"/>
      <c r="BQ391" s="246"/>
      <c r="BR391" s="246"/>
      <c r="BS391" s="246"/>
      <c r="BT391" s="246"/>
      <c r="BU391" s="246"/>
      <c r="BV391" s="246"/>
      <c r="BW391" s="246"/>
      <c r="BX391" s="246"/>
      <c r="BY391" s="246"/>
      <c r="BZ391" s="246"/>
      <c r="CA391" s="246"/>
      <c r="CB391" s="246"/>
      <c r="CC391" s="246"/>
      <c r="CD391" s="246"/>
      <c r="CE391" s="246"/>
      <c r="CF391" s="246"/>
      <c r="CG391" s="246"/>
      <c r="CH391" s="246"/>
      <c r="CI391" s="246"/>
      <c r="CJ391" s="246"/>
      <c r="CK391" s="246"/>
      <c r="CL391" s="246"/>
      <c r="CM391" s="246"/>
      <c r="CN391" s="246"/>
      <c r="CO391" s="246"/>
      <c r="CP391" s="246"/>
      <c r="CQ391" s="246"/>
      <c r="CR391" s="246"/>
      <c r="CS391" s="246"/>
      <c r="CT391" s="246"/>
      <c r="CU391" s="246"/>
      <c r="CV391" s="246"/>
      <c r="CW391" s="246"/>
      <c r="CX391" s="246"/>
      <c r="CY391" s="246"/>
      <c r="CZ391" s="246"/>
      <c r="DA391" s="246"/>
      <c r="DB391" s="246"/>
      <c r="DC391" s="246"/>
      <c r="DD391" s="246"/>
      <c r="DE391" s="246"/>
      <c r="DF391" s="246"/>
      <c r="DG391" s="246"/>
      <c r="DH391" s="246"/>
      <c r="DI391" s="246"/>
      <c r="DJ391" s="246"/>
      <c r="DK391" s="246"/>
      <c r="DL391" s="246"/>
      <c r="DM391" s="246"/>
      <c r="DN391" s="246"/>
      <c r="DO391" s="246"/>
      <c r="DP391" s="246"/>
      <c r="DQ391" s="246"/>
      <c r="DR391" s="246"/>
      <c r="DS391" s="246"/>
      <c r="DT391" s="246"/>
      <c r="DU391" s="246"/>
      <c r="DV391" s="246"/>
      <c r="DW391" s="246"/>
      <c r="DX391" s="246"/>
      <c r="DY391" s="246"/>
      <c r="DZ391" s="246"/>
      <c r="EA391" s="246"/>
      <c r="EB391" s="246"/>
      <c r="EC391" s="246"/>
      <c r="ED391" s="246"/>
      <c r="EE391" s="246"/>
      <c r="EF391" s="246"/>
      <c r="EG391" s="246"/>
      <c r="EH391" s="246"/>
      <c r="EI391" s="246"/>
      <c r="EJ391" s="246"/>
      <c r="EK391" s="246"/>
      <c r="EL391" s="246"/>
      <c r="EM391" s="246"/>
      <c r="EN391" s="246"/>
      <c r="EO391" s="246"/>
      <c r="EP391" s="246"/>
      <c r="EQ391" s="246"/>
      <c r="ER391" s="246"/>
      <c r="ES391" s="246"/>
      <c r="ET391" s="246"/>
      <c r="EU391" s="246"/>
      <c r="EV391" s="246"/>
      <c r="EW391" s="246"/>
      <c r="EX391" s="246"/>
      <c r="EY391" s="246"/>
      <c r="EZ391" s="246"/>
      <c r="FA391" s="246"/>
      <c r="FB391" s="246"/>
      <c r="FC391" s="246"/>
      <c r="FD391" s="246"/>
      <c r="FE391" s="246"/>
      <c r="FF391" s="246"/>
      <c r="FG391" s="246"/>
      <c r="FH391" s="246"/>
      <c r="FI391" s="246"/>
      <c r="FJ391" s="246"/>
      <c r="FK391" s="246"/>
      <c r="FL391" s="246"/>
      <c r="FM391" s="246"/>
      <c r="FN391" s="246"/>
      <c r="FO391" s="246"/>
      <c r="FP391" s="246"/>
      <c r="FQ391" s="246"/>
      <c r="FR391" s="246"/>
      <c r="FS391" s="246"/>
      <c r="FT391" s="246"/>
      <c r="FU391" s="246"/>
      <c r="FV391" s="246"/>
      <c r="FW391" s="246"/>
      <c r="FX391" s="246"/>
      <c r="FY391" s="246"/>
      <c r="FZ391" s="246"/>
      <c r="GA391" s="246"/>
      <c r="GB391" s="246"/>
      <c r="GC391" s="246"/>
      <c r="GD391" s="246"/>
      <c r="GE391" s="246"/>
      <c r="GF391" s="246"/>
      <c r="GG391" s="246"/>
      <c r="GH391" s="246"/>
      <c r="GI391" s="246"/>
      <c r="GJ391" s="246"/>
      <c r="GK391" s="246"/>
      <c r="GL391" s="246"/>
      <c r="GM391" s="246"/>
      <c r="GN391" s="246"/>
      <c r="GO391" s="246"/>
      <c r="GP391" s="246"/>
      <c r="GQ391" s="246"/>
      <c r="GR391" s="246"/>
      <c r="GS391" s="246"/>
      <c r="GT391" s="246"/>
      <c r="GU391" s="246"/>
      <c r="GV391" s="246"/>
      <c r="GW391" s="246"/>
      <c r="GX391" s="246"/>
      <c r="GY391" s="246"/>
      <c r="GZ391" s="246"/>
      <c r="HA391" s="246"/>
      <c r="HB391" s="246"/>
      <c r="HC391" s="246"/>
      <c r="HD391" s="246"/>
      <c r="HE391" s="246"/>
      <c r="HF391" s="246"/>
      <c r="HG391" s="246"/>
      <c r="HH391" s="246"/>
      <c r="HI391" s="246"/>
      <c r="HJ391" s="246"/>
      <c r="HK391" s="246"/>
      <c r="HL391" s="246"/>
      <c r="HM391" s="246"/>
      <c r="HN391" s="246"/>
      <c r="HO391" s="246"/>
      <c r="HP391" s="246"/>
      <c r="HQ391" s="246"/>
      <c r="HR391" s="246"/>
      <c r="HS391" s="246"/>
      <c r="HT391" s="246"/>
      <c r="HU391" s="246"/>
      <c r="HV391" s="246"/>
      <c r="HW391" s="246"/>
      <c r="HX391" s="246"/>
      <c r="HY391" s="246"/>
      <c r="HZ391" s="246"/>
      <c r="IA391" s="246"/>
      <c r="IB391" s="246"/>
      <c r="IC391" s="246"/>
      <c r="ID391" s="246"/>
      <c r="IE391" s="246"/>
      <c r="IF391" s="246"/>
      <c r="IG391" s="246"/>
      <c r="IH391" s="246"/>
      <c r="II391" s="246"/>
      <c r="IJ391" s="246"/>
      <c r="IK391" s="246"/>
      <c r="IL391" s="246"/>
      <c r="IM391" s="246"/>
      <c r="IN391" s="246"/>
      <c r="IO391" s="246"/>
      <c r="IP391" s="246"/>
      <c r="IQ391" s="246"/>
      <c r="IR391" s="246"/>
      <c r="IS391" s="246"/>
      <c r="IT391" s="246"/>
      <c r="IU391" s="246"/>
      <c r="IV391" s="246"/>
      <c r="IW391" s="246"/>
    </row>
    <row r="392" customFormat="false" ht="12.75" hidden="false" customHeight="false" outlineLevel="0" collapsed="false">
      <c r="A392" s="245"/>
      <c r="B392" s="245"/>
      <c r="C392" s="245"/>
      <c r="D392" s="245"/>
      <c r="E392" s="247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246"/>
      <c r="AP392" s="246"/>
      <c r="AQ392" s="246"/>
      <c r="AR392" s="246"/>
      <c r="AS392" s="246"/>
      <c r="AT392" s="246"/>
      <c r="AU392" s="246"/>
      <c r="AV392" s="246"/>
      <c r="AW392" s="246"/>
      <c r="AX392" s="246"/>
      <c r="AY392" s="246"/>
      <c r="AZ392" s="246"/>
      <c r="BA392" s="246"/>
      <c r="BB392" s="246"/>
      <c r="BC392" s="246"/>
      <c r="BD392" s="246"/>
      <c r="BE392" s="246"/>
      <c r="BF392" s="246"/>
      <c r="BG392" s="246"/>
      <c r="BH392" s="246"/>
      <c r="BI392" s="246"/>
      <c r="BJ392" s="246"/>
      <c r="BK392" s="246"/>
      <c r="BL392" s="246"/>
      <c r="BM392" s="246"/>
      <c r="BN392" s="246"/>
      <c r="BO392" s="246"/>
      <c r="BP392" s="246"/>
      <c r="BQ392" s="246"/>
      <c r="BR392" s="246"/>
      <c r="BS392" s="246"/>
      <c r="BT392" s="246"/>
      <c r="BU392" s="246"/>
      <c r="BV392" s="246"/>
      <c r="BW392" s="246"/>
      <c r="BX392" s="246"/>
      <c r="BY392" s="246"/>
      <c r="BZ392" s="246"/>
      <c r="CA392" s="246"/>
      <c r="CB392" s="246"/>
      <c r="CC392" s="246"/>
      <c r="CD392" s="246"/>
      <c r="CE392" s="246"/>
      <c r="CF392" s="246"/>
      <c r="CG392" s="246"/>
      <c r="CH392" s="246"/>
      <c r="CI392" s="246"/>
      <c r="CJ392" s="246"/>
      <c r="CK392" s="246"/>
      <c r="CL392" s="246"/>
      <c r="CM392" s="246"/>
      <c r="CN392" s="246"/>
      <c r="CO392" s="246"/>
      <c r="CP392" s="246"/>
      <c r="CQ392" s="246"/>
      <c r="CR392" s="246"/>
      <c r="CS392" s="246"/>
      <c r="CT392" s="246"/>
      <c r="CU392" s="246"/>
      <c r="CV392" s="246"/>
      <c r="CW392" s="246"/>
      <c r="CX392" s="246"/>
      <c r="CY392" s="246"/>
      <c r="CZ392" s="246"/>
      <c r="DA392" s="246"/>
      <c r="DB392" s="246"/>
      <c r="DC392" s="246"/>
      <c r="DD392" s="246"/>
      <c r="DE392" s="246"/>
      <c r="DF392" s="246"/>
      <c r="DG392" s="246"/>
      <c r="DH392" s="246"/>
      <c r="DI392" s="246"/>
      <c r="DJ392" s="246"/>
      <c r="DK392" s="246"/>
      <c r="DL392" s="246"/>
      <c r="DM392" s="246"/>
      <c r="DN392" s="246"/>
      <c r="DO392" s="246"/>
      <c r="DP392" s="246"/>
      <c r="DQ392" s="246"/>
      <c r="DR392" s="246"/>
      <c r="DS392" s="246"/>
      <c r="DT392" s="246"/>
      <c r="DU392" s="246"/>
      <c r="DV392" s="246"/>
      <c r="DW392" s="246"/>
      <c r="DX392" s="246"/>
      <c r="DY392" s="246"/>
      <c r="DZ392" s="246"/>
      <c r="EA392" s="246"/>
      <c r="EB392" s="246"/>
      <c r="EC392" s="246"/>
      <c r="ED392" s="246"/>
      <c r="EE392" s="246"/>
      <c r="EF392" s="246"/>
      <c r="EG392" s="246"/>
      <c r="EH392" s="246"/>
      <c r="EI392" s="246"/>
      <c r="EJ392" s="246"/>
      <c r="EK392" s="246"/>
      <c r="EL392" s="246"/>
      <c r="EM392" s="246"/>
      <c r="EN392" s="246"/>
      <c r="EO392" s="246"/>
      <c r="EP392" s="246"/>
      <c r="EQ392" s="246"/>
      <c r="ER392" s="246"/>
      <c r="ES392" s="246"/>
      <c r="ET392" s="246"/>
      <c r="EU392" s="246"/>
      <c r="EV392" s="246"/>
      <c r="EW392" s="246"/>
      <c r="EX392" s="246"/>
      <c r="EY392" s="246"/>
      <c r="EZ392" s="246"/>
      <c r="FA392" s="246"/>
      <c r="FB392" s="246"/>
      <c r="FC392" s="246"/>
      <c r="FD392" s="246"/>
      <c r="FE392" s="246"/>
      <c r="FF392" s="246"/>
      <c r="FG392" s="246"/>
      <c r="FH392" s="246"/>
      <c r="FI392" s="246"/>
      <c r="FJ392" s="246"/>
      <c r="FK392" s="246"/>
      <c r="FL392" s="246"/>
      <c r="FM392" s="246"/>
      <c r="FN392" s="246"/>
      <c r="FO392" s="246"/>
      <c r="FP392" s="246"/>
      <c r="FQ392" s="246"/>
      <c r="FR392" s="246"/>
      <c r="FS392" s="246"/>
      <c r="FT392" s="246"/>
      <c r="FU392" s="246"/>
      <c r="FV392" s="246"/>
      <c r="FW392" s="246"/>
      <c r="FX392" s="246"/>
      <c r="FY392" s="246"/>
      <c r="FZ392" s="246"/>
      <c r="GA392" s="246"/>
      <c r="GB392" s="246"/>
      <c r="GC392" s="246"/>
      <c r="GD392" s="246"/>
      <c r="GE392" s="246"/>
      <c r="GF392" s="246"/>
      <c r="GG392" s="246"/>
      <c r="GH392" s="246"/>
      <c r="GI392" s="246"/>
      <c r="GJ392" s="246"/>
      <c r="GK392" s="246"/>
      <c r="GL392" s="246"/>
      <c r="GM392" s="246"/>
      <c r="GN392" s="246"/>
      <c r="GO392" s="246"/>
      <c r="GP392" s="246"/>
      <c r="GQ392" s="246"/>
      <c r="GR392" s="246"/>
      <c r="GS392" s="246"/>
      <c r="GT392" s="246"/>
      <c r="GU392" s="246"/>
      <c r="GV392" s="246"/>
      <c r="GW392" s="246"/>
      <c r="GX392" s="246"/>
      <c r="GY392" s="246"/>
      <c r="GZ392" s="246"/>
      <c r="HA392" s="246"/>
      <c r="HB392" s="246"/>
      <c r="HC392" s="246"/>
      <c r="HD392" s="246"/>
      <c r="HE392" s="246"/>
      <c r="HF392" s="246"/>
      <c r="HG392" s="246"/>
      <c r="HH392" s="246"/>
      <c r="HI392" s="246"/>
      <c r="HJ392" s="246"/>
      <c r="HK392" s="246"/>
      <c r="HL392" s="246"/>
      <c r="HM392" s="246"/>
      <c r="HN392" s="246"/>
      <c r="HO392" s="246"/>
      <c r="HP392" s="246"/>
      <c r="HQ392" s="246"/>
      <c r="HR392" s="246"/>
      <c r="HS392" s="246"/>
      <c r="HT392" s="246"/>
      <c r="HU392" s="246"/>
      <c r="HV392" s="246"/>
      <c r="HW392" s="246"/>
      <c r="HX392" s="246"/>
      <c r="HY392" s="246"/>
      <c r="HZ392" s="246"/>
      <c r="IA392" s="246"/>
      <c r="IB392" s="246"/>
      <c r="IC392" s="246"/>
      <c r="ID392" s="246"/>
      <c r="IE392" s="246"/>
      <c r="IF392" s="246"/>
      <c r="IG392" s="246"/>
      <c r="IH392" s="246"/>
      <c r="II392" s="246"/>
      <c r="IJ392" s="246"/>
      <c r="IK392" s="246"/>
      <c r="IL392" s="246"/>
      <c r="IM392" s="246"/>
      <c r="IN392" s="246"/>
      <c r="IO392" s="246"/>
      <c r="IP392" s="246"/>
      <c r="IQ392" s="246"/>
      <c r="IR392" s="246"/>
      <c r="IS392" s="246"/>
      <c r="IT392" s="246"/>
      <c r="IU392" s="246"/>
      <c r="IV392" s="246"/>
      <c r="IW392" s="246"/>
    </row>
    <row r="393" customFormat="false" ht="12.75" hidden="false" customHeight="false" outlineLevel="0" collapsed="false">
      <c r="A393" s="245"/>
      <c r="B393" s="248"/>
      <c r="C393" s="248"/>
      <c r="D393" s="248"/>
      <c r="E393" s="249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246"/>
      <c r="AP393" s="246"/>
      <c r="AQ393" s="246"/>
      <c r="AR393" s="246"/>
      <c r="AS393" s="246"/>
      <c r="AT393" s="246"/>
      <c r="AU393" s="246"/>
      <c r="AV393" s="246"/>
      <c r="AW393" s="246"/>
      <c r="AX393" s="246"/>
      <c r="AY393" s="246"/>
      <c r="AZ393" s="246"/>
      <c r="BA393" s="246"/>
      <c r="BB393" s="246"/>
      <c r="BC393" s="246"/>
      <c r="BD393" s="246"/>
      <c r="BE393" s="246"/>
      <c r="BF393" s="246"/>
      <c r="BG393" s="246"/>
      <c r="BH393" s="246"/>
      <c r="BI393" s="246"/>
      <c r="BJ393" s="246"/>
      <c r="BK393" s="246"/>
      <c r="BL393" s="246"/>
      <c r="BM393" s="246"/>
      <c r="BN393" s="246"/>
      <c r="BO393" s="246"/>
      <c r="BP393" s="246"/>
      <c r="BQ393" s="246"/>
      <c r="BR393" s="246"/>
      <c r="BS393" s="246"/>
      <c r="BT393" s="246"/>
      <c r="BU393" s="246"/>
      <c r="BV393" s="246"/>
      <c r="BW393" s="246"/>
      <c r="BX393" s="246"/>
      <c r="BY393" s="246"/>
      <c r="BZ393" s="246"/>
      <c r="CA393" s="246"/>
      <c r="CB393" s="246"/>
      <c r="CC393" s="246"/>
      <c r="CD393" s="246"/>
      <c r="CE393" s="246"/>
      <c r="CF393" s="246"/>
      <c r="CG393" s="246"/>
      <c r="CH393" s="246"/>
      <c r="CI393" s="246"/>
      <c r="CJ393" s="246"/>
      <c r="CK393" s="246"/>
      <c r="CL393" s="246"/>
      <c r="CM393" s="246"/>
      <c r="CN393" s="246"/>
      <c r="CO393" s="246"/>
      <c r="CP393" s="246"/>
      <c r="CQ393" s="246"/>
      <c r="CR393" s="246"/>
      <c r="CS393" s="246"/>
      <c r="CT393" s="246"/>
      <c r="CU393" s="246"/>
      <c r="CV393" s="246"/>
      <c r="CW393" s="246"/>
      <c r="CX393" s="246"/>
      <c r="CY393" s="246"/>
      <c r="CZ393" s="246"/>
      <c r="DA393" s="246"/>
      <c r="DB393" s="246"/>
      <c r="DC393" s="246"/>
      <c r="DD393" s="246"/>
      <c r="DE393" s="246"/>
      <c r="DF393" s="246"/>
      <c r="DG393" s="246"/>
      <c r="DH393" s="246"/>
      <c r="DI393" s="246"/>
      <c r="DJ393" s="246"/>
      <c r="DK393" s="246"/>
      <c r="DL393" s="246"/>
      <c r="DM393" s="246"/>
      <c r="DN393" s="246"/>
      <c r="DO393" s="246"/>
      <c r="DP393" s="246"/>
      <c r="DQ393" s="246"/>
      <c r="DR393" s="246"/>
      <c r="DS393" s="246"/>
      <c r="DT393" s="246"/>
      <c r="DU393" s="246"/>
      <c r="DV393" s="246"/>
      <c r="DW393" s="246"/>
      <c r="DX393" s="246"/>
      <c r="DY393" s="246"/>
      <c r="DZ393" s="246"/>
      <c r="EA393" s="246"/>
      <c r="EB393" s="246"/>
      <c r="EC393" s="246"/>
      <c r="ED393" s="246"/>
      <c r="EE393" s="246"/>
      <c r="EF393" s="246"/>
      <c r="EG393" s="246"/>
      <c r="EH393" s="246"/>
      <c r="EI393" s="246"/>
      <c r="EJ393" s="246"/>
      <c r="EK393" s="246"/>
      <c r="EL393" s="246"/>
      <c r="EM393" s="246"/>
      <c r="EN393" s="246"/>
      <c r="EO393" s="246"/>
      <c r="EP393" s="246"/>
      <c r="EQ393" s="246"/>
      <c r="ER393" s="246"/>
      <c r="ES393" s="246"/>
      <c r="ET393" s="246"/>
      <c r="EU393" s="246"/>
      <c r="EV393" s="246"/>
      <c r="EW393" s="246"/>
      <c r="EX393" s="246"/>
      <c r="EY393" s="246"/>
      <c r="EZ393" s="246"/>
      <c r="FA393" s="246"/>
      <c r="FB393" s="246"/>
      <c r="FC393" s="246"/>
      <c r="FD393" s="246"/>
      <c r="FE393" s="246"/>
      <c r="FF393" s="246"/>
      <c r="FG393" s="246"/>
      <c r="FH393" s="246"/>
      <c r="FI393" s="246"/>
      <c r="FJ393" s="246"/>
      <c r="FK393" s="246"/>
      <c r="FL393" s="246"/>
      <c r="FM393" s="246"/>
      <c r="FN393" s="246"/>
      <c r="FO393" s="246"/>
      <c r="FP393" s="246"/>
      <c r="FQ393" s="246"/>
      <c r="FR393" s="246"/>
      <c r="FS393" s="246"/>
      <c r="FT393" s="246"/>
      <c r="FU393" s="246"/>
      <c r="FV393" s="246"/>
      <c r="FW393" s="246"/>
      <c r="FX393" s="246"/>
      <c r="FY393" s="246"/>
      <c r="FZ393" s="246"/>
      <c r="GA393" s="246"/>
      <c r="GB393" s="246"/>
      <c r="GC393" s="246"/>
      <c r="GD393" s="246"/>
      <c r="GE393" s="246"/>
      <c r="GF393" s="246"/>
      <c r="GG393" s="246"/>
      <c r="GH393" s="246"/>
      <c r="GI393" s="246"/>
      <c r="GJ393" s="246"/>
      <c r="GK393" s="246"/>
      <c r="GL393" s="246"/>
      <c r="GM393" s="246"/>
      <c r="GN393" s="246"/>
      <c r="GO393" s="246"/>
      <c r="GP393" s="246"/>
      <c r="GQ393" s="246"/>
      <c r="GR393" s="246"/>
      <c r="GS393" s="246"/>
      <c r="GT393" s="246"/>
      <c r="GU393" s="246"/>
      <c r="GV393" s="246"/>
      <c r="GW393" s="246"/>
      <c r="GX393" s="246"/>
      <c r="GY393" s="246"/>
      <c r="GZ393" s="246"/>
      <c r="HA393" s="246"/>
      <c r="HB393" s="246"/>
      <c r="HC393" s="246"/>
      <c r="HD393" s="246"/>
      <c r="HE393" s="246"/>
      <c r="HF393" s="246"/>
      <c r="HG393" s="246"/>
      <c r="HH393" s="246"/>
      <c r="HI393" s="246"/>
      <c r="HJ393" s="246"/>
      <c r="HK393" s="246"/>
      <c r="HL393" s="246"/>
      <c r="HM393" s="246"/>
      <c r="HN393" s="246"/>
      <c r="HO393" s="246"/>
      <c r="HP393" s="246"/>
      <c r="HQ393" s="246"/>
      <c r="HR393" s="246"/>
      <c r="HS393" s="246"/>
      <c r="HT393" s="246"/>
      <c r="HU393" s="246"/>
      <c r="HV393" s="246"/>
      <c r="HW393" s="246"/>
      <c r="HX393" s="246"/>
      <c r="HY393" s="246"/>
      <c r="HZ393" s="246"/>
      <c r="IA393" s="246"/>
      <c r="IB393" s="246"/>
      <c r="IC393" s="246"/>
      <c r="ID393" s="246"/>
      <c r="IE393" s="246"/>
      <c r="IF393" s="246"/>
      <c r="IG393" s="246"/>
      <c r="IH393" s="246"/>
      <c r="II393" s="246"/>
      <c r="IJ393" s="246"/>
      <c r="IK393" s="246"/>
      <c r="IL393" s="246"/>
      <c r="IM393" s="246"/>
      <c r="IN393" s="246"/>
      <c r="IO393" s="246"/>
      <c r="IP393" s="246"/>
      <c r="IQ393" s="246"/>
      <c r="IR393" s="246"/>
      <c r="IS393" s="246"/>
      <c r="IT393" s="246"/>
      <c r="IU393" s="246"/>
      <c r="IV393" s="246"/>
      <c r="IW393" s="246"/>
    </row>
    <row r="394" customFormat="false" ht="12.75" hidden="false" customHeight="false" outlineLevel="0" collapsed="false">
      <c r="A394" s="245"/>
      <c r="B394" s="232"/>
      <c r="C394" s="232"/>
      <c r="D394" s="232"/>
      <c r="E394" s="232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246"/>
      <c r="AP394" s="246"/>
      <c r="AQ394" s="246"/>
      <c r="AR394" s="246"/>
      <c r="AS394" s="246"/>
      <c r="AT394" s="246"/>
      <c r="AU394" s="246"/>
      <c r="AV394" s="246"/>
      <c r="AW394" s="246"/>
      <c r="AX394" s="246"/>
      <c r="AY394" s="246"/>
      <c r="AZ394" s="246"/>
      <c r="BA394" s="246"/>
      <c r="BB394" s="246"/>
      <c r="BC394" s="246"/>
      <c r="BD394" s="246"/>
      <c r="BE394" s="246"/>
      <c r="BF394" s="246"/>
      <c r="BG394" s="246"/>
      <c r="BH394" s="246"/>
      <c r="BI394" s="246"/>
      <c r="BJ394" s="246"/>
      <c r="BK394" s="246"/>
      <c r="BL394" s="246"/>
      <c r="BM394" s="246"/>
      <c r="BN394" s="246"/>
      <c r="BO394" s="246"/>
      <c r="BP394" s="246"/>
      <c r="BQ394" s="246"/>
      <c r="BR394" s="246"/>
      <c r="BS394" s="246"/>
      <c r="BT394" s="246"/>
      <c r="BU394" s="246"/>
      <c r="BV394" s="246"/>
      <c r="BW394" s="246"/>
      <c r="BX394" s="246"/>
      <c r="BY394" s="246"/>
      <c r="BZ394" s="246"/>
      <c r="CA394" s="246"/>
      <c r="CB394" s="246"/>
      <c r="CC394" s="246"/>
      <c r="CD394" s="246"/>
      <c r="CE394" s="246"/>
      <c r="CF394" s="246"/>
      <c r="CG394" s="246"/>
      <c r="CH394" s="246"/>
      <c r="CI394" s="246"/>
      <c r="CJ394" s="246"/>
      <c r="CK394" s="246"/>
      <c r="CL394" s="246"/>
      <c r="CM394" s="246"/>
      <c r="CN394" s="246"/>
      <c r="CO394" s="246"/>
      <c r="CP394" s="246"/>
      <c r="CQ394" s="246"/>
      <c r="CR394" s="246"/>
      <c r="CS394" s="246"/>
      <c r="CT394" s="246"/>
      <c r="CU394" s="246"/>
      <c r="CV394" s="246"/>
      <c r="CW394" s="246"/>
      <c r="CX394" s="246"/>
      <c r="CY394" s="246"/>
      <c r="CZ394" s="246"/>
      <c r="DA394" s="246"/>
      <c r="DB394" s="246"/>
      <c r="DC394" s="246"/>
      <c r="DD394" s="246"/>
      <c r="DE394" s="246"/>
      <c r="DF394" s="246"/>
      <c r="DG394" s="246"/>
      <c r="DH394" s="246"/>
      <c r="DI394" s="246"/>
      <c r="DJ394" s="246"/>
      <c r="DK394" s="246"/>
      <c r="DL394" s="246"/>
      <c r="DM394" s="246"/>
      <c r="DN394" s="246"/>
      <c r="DO394" s="246"/>
      <c r="DP394" s="246"/>
      <c r="DQ394" s="246"/>
      <c r="DR394" s="246"/>
      <c r="DS394" s="246"/>
      <c r="DT394" s="246"/>
      <c r="DU394" s="246"/>
      <c r="DV394" s="246"/>
      <c r="DW394" s="246"/>
      <c r="DX394" s="246"/>
      <c r="DY394" s="246"/>
      <c r="DZ394" s="246"/>
      <c r="EA394" s="246"/>
      <c r="EB394" s="246"/>
      <c r="EC394" s="246"/>
      <c r="ED394" s="246"/>
      <c r="EE394" s="246"/>
      <c r="EF394" s="246"/>
      <c r="EG394" s="246"/>
      <c r="EH394" s="246"/>
      <c r="EI394" s="246"/>
      <c r="EJ394" s="246"/>
      <c r="EK394" s="246"/>
      <c r="EL394" s="246"/>
      <c r="EM394" s="246"/>
      <c r="EN394" s="246"/>
      <c r="EO394" s="246"/>
      <c r="EP394" s="246"/>
      <c r="EQ394" s="246"/>
      <c r="ER394" s="246"/>
      <c r="ES394" s="246"/>
      <c r="ET394" s="246"/>
      <c r="EU394" s="246"/>
      <c r="EV394" s="246"/>
      <c r="EW394" s="246"/>
      <c r="EX394" s="246"/>
      <c r="EY394" s="246"/>
      <c r="EZ394" s="246"/>
      <c r="FA394" s="246"/>
      <c r="FB394" s="246"/>
      <c r="FC394" s="246"/>
      <c r="FD394" s="246"/>
      <c r="FE394" s="246"/>
      <c r="FF394" s="246"/>
      <c r="FG394" s="246"/>
      <c r="FH394" s="246"/>
      <c r="FI394" s="246"/>
      <c r="FJ394" s="246"/>
      <c r="FK394" s="246"/>
      <c r="FL394" s="246"/>
      <c r="FM394" s="246"/>
      <c r="FN394" s="246"/>
      <c r="FO394" s="246"/>
      <c r="FP394" s="246"/>
      <c r="FQ394" s="246"/>
      <c r="FR394" s="246"/>
      <c r="FS394" s="246"/>
      <c r="FT394" s="246"/>
      <c r="FU394" s="246"/>
      <c r="FV394" s="246"/>
      <c r="FW394" s="246"/>
      <c r="FX394" s="246"/>
      <c r="FY394" s="246"/>
      <c r="FZ394" s="246"/>
      <c r="GA394" s="246"/>
      <c r="GB394" s="246"/>
      <c r="GC394" s="246"/>
      <c r="GD394" s="246"/>
      <c r="GE394" s="246"/>
      <c r="GF394" s="246"/>
      <c r="GG394" s="246"/>
      <c r="GH394" s="246"/>
      <c r="GI394" s="246"/>
      <c r="GJ394" s="246"/>
      <c r="GK394" s="246"/>
      <c r="GL394" s="246"/>
      <c r="GM394" s="246"/>
      <c r="GN394" s="246"/>
      <c r="GO394" s="246"/>
      <c r="GP394" s="246"/>
      <c r="GQ394" s="246"/>
      <c r="GR394" s="246"/>
      <c r="GS394" s="246"/>
      <c r="GT394" s="246"/>
      <c r="GU394" s="246"/>
      <c r="GV394" s="246"/>
      <c r="GW394" s="246"/>
      <c r="GX394" s="246"/>
      <c r="GY394" s="246"/>
      <c r="GZ394" s="246"/>
      <c r="HA394" s="246"/>
      <c r="HB394" s="246"/>
      <c r="HC394" s="246"/>
      <c r="HD394" s="246"/>
      <c r="HE394" s="246"/>
      <c r="HF394" s="246"/>
      <c r="HG394" s="246"/>
      <c r="HH394" s="246"/>
      <c r="HI394" s="246"/>
      <c r="HJ394" s="246"/>
      <c r="HK394" s="246"/>
      <c r="HL394" s="246"/>
      <c r="HM394" s="246"/>
      <c r="HN394" s="246"/>
      <c r="HO394" s="246"/>
      <c r="HP394" s="246"/>
      <c r="HQ394" s="246"/>
      <c r="HR394" s="246"/>
      <c r="HS394" s="246"/>
      <c r="HT394" s="246"/>
      <c r="HU394" s="246"/>
      <c r="HV394" s="246"/>
      <c r="HW394" s="246"/>
      <c r="HX394" s="246"/>
      <c r="HY394" s="246"/>
      <c r="HZ394" s="246"/>
      <c r="IA394" s="246"/>
      <c r="IB394" s="246"/>
      <c r="IC394" s="246"/>
      <c r="ID394" s="246"/>
      <c r="IE394" s="246"/>
      <c r="IF394" s="246"/>
      <c r="IG394" s="246"/>
      <c r="IH394" s="246"/>
      <c r="II394" s="246"/>
      <c r="IJ394" s="246"/>
      <c r="IK394" s="246"/>
      <c r="IL394" s="246"/>
      <c r="IM394" s="246"/>
      <c r="IN394" s="246"/>
      <c r="IO394" s="246"/>
      <c r="IP394" s="246"/>
      <c r="IQ394" s="246"/>
      <c r="IR394" s="246"/>
      <c r="IS394" s="246"/>
      <c r="IT394" s="246"/>
      <c r="IU394" s="246"/>
      <c r="IV394" s="246"/>
      <c r="IW394" s="246"/>
    </row>
    <row r="395" customFormat="false" ht="12.75" hidden="false" customHeight="false" outlineLevel="0" collapsed="false">
      <c r="A395" s="250"/>
      <c r="B395" s="247"/>
      <c r="C395" s="247"/>
      <c r="D395" s="247"/>
      <c r="E395" s="247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246"/>
      <c r="AP395" s="246"/>
      <c r="AQ395" s="246"/>
      <c r="AR395" s="246"/>
      <c r="AS395" s="246"/>
      <c r="AT395" s="246"/>
      <c r="AU395" s="246"/>
      <c r="AV395" s="246"/>
      <c r="AW395" s="246"/>
      <c r="AX395" s="246"/>
      <c r="AY395" s="246"/>
      <c r="AZ395" s="246"/>
      <c r="BA395" s="246"/>
      <c r="BB395" s="246"/>
      <c r="BC395" s="246"/>
      <c r="BD395" s="246"/>
      <c r="BE395" s="246"/>
      <c r="BF395" s="246"/>
      <c r="BG395" s="246"/>
      <c r="BH395" s="246"/>
      <c r="BI395" s="246"/>
      <c r="BJ395" s="246"/>
      <c r="BK395" s="246"/>
      <c r="BL395" s="246"/>
      <c r="BM395" s="246"/>
      <c r="BN395" s="246"/>
      <c r="BO395" s="246"/>
      <c r="BP395" s="246"/>
      <c r="BQ395" s="246"/>
      <c r="BR395" s="246"/>
      <c r="BS395" s="246"/>
      <c r="BT395" s="246"/>
      <c r="BU395" s="246"/>
      <c r="BV395" s="246"/>
      <c r="BW395" s="246"/>
      <c r="BX395" s="246"/>
      <c r="BY395" s="246"/>
      <c r="BZ395" s="246"/>
      <c r="CA395" s="246"/>
      <c r="CB395" s="246"/>
      <c r="CC395" s="246"/>
      <c r="CD395" s="246"/>
      <c r="CE395" s="246"/>
      <c r="CF395" s="246"/>
      <c r="CG395" s="246"/>
      <c r="CH395" s="246"/>
      <c r="CI395" s="246"/>
      <c r="CJ395" s="246"/>
      <c r="CK395" s="246"/>
      <c r="CL395" s="246"/>
      <c r="CM395" s="246"/>
      <c r="CN395" s="246"/>
      <c r="CO395" s="246"/>
      <c r="CP395" s="246"/>
      <c r="CQ395" s="246"/>
      <c r="CR395" s="246"/>
      <c r="CS395" s="246"/>
      <c r="CT395" s="246"/>
      <c r="CU395" s="246"/>
      <c r="CV395" s="246"/>
      <c r="CW395" s="246"/>
      <c r="CX395" s="246"/>
      <c r="CY395" s="246"/>
      <c r="CZ395" s="246"/>
      <c r="DA395" s="246"/>
      <c r="DB395" s="246"/>
      <c r="DC395" s="246"/>
      <c r="DD395" s="246"/>
      <c r="DE395" s="246"/>
      <c r="DF395" s="246"/>
      <c r="DG395" s="246"/>
      <c r="DH395" s="246"/>
      <c r="DI395" s="246"/>
      <c r="DJ395" s="246"/>
      <c r="DK395" s="246"/>
      <c r="DL395" s="246"/>
      <c r="DM395" s="246"/>
      <c r="DN395" s="246"/>
      <c r="DO395" s="246"/>
      <c r="DP395" s="246"/>
      <c r="DQ395" s="246"/>
      <c r="DR395" s="246"/>
      <c r="DS395" s="246"/>
      <c r="DT395" s="246"/>
      <c r="DU395" s="246"/>
      <c r="DV395" s="246"/>
      <c r="DW395" s="246"/>
      <c r="DX395" s="246"/>
      <c r="DY395" s="246"/>
      <c r="DZ395" s="246"/>
      <c r="EA395" s="246"/>
      <c r="EB395" s="246"/>
      <c r="EC395" s="246"/>
      <c r="ED395" s="246"/>
      <c r="EE395" s="246"/>
      <c r="EF395" s="246"/>
      <c r="EG395" s="246"/>
      <c r="EH395" s="246"/>
      <c r="EI395" s="246"/>
      <c r="EJ395" s="246"/>
      <c r="EK395" s="246"/>
      <c r="EL395" s="246"/>
      <c r="EM395" s="246"/>
      <c r="EN395" s="246"/>
      <c r="EO395" s="246"/>
      <c r="EP395" s="246"/>
      <c r="EQ395" s="246"/>
      <c r="ER395" s="246"/>
      <c r="ES395" s="246"/>
      <c r="ET395" s="246"/>
      <c r="EU395" s="246"/>
      <c r="EV395" s="246"/>
      <c r="EW395" s="246"/>
      <c r="EX395" s="246"/>
      <c r="EY395" s="246"/>
      <c r="EZ395" s="246"/>
      <c r="FA395" s="246"/>
      <c r="FB395" s="246"/>
      <c r="FC395" s="246"/>
      <c r="FD395" s="246"/>
      <c r="FE395" s="246"/>
      <c r="FF395" s="246"/>
      <c r="FG395" s="246"/>
      <c r="FH395" s="246"/>
      <c r="FI395" s="246"/>
      <c r="FJ395" s="246"/>
      <c r="FK395" s="246"/>
      <c r="FL395" s="246"/>
      <c r="FM395" s="246"/>
      <c r="FN395" s="246"/>
      <c r="FO395" s="246"/>
      <c r="FP395" s="246"/>
      <c r="FQ395" s="246"/>
      <c r="FR395" s="246"/>
      <c r="FS395" s="246"/>
      <c r="FT395" s="246"/>
      <c r="FU395" s="246"/>
      <c r="FV395" s="246"/>
      <c r="FW395" s="246"/>
      <c r="FX395" s="246"/>
      <c r="FY395" s="246"/>
      <c r="FZ395" s="246"/>
      <c r="GA395" s="246"/>
      <c r="GB395" s="246"/>
      <c r="GC395" s="246"/>
      <c r="GD395" s="246"/>
      <c r="GE395" s="246"/>
      <c r="GF395" s="246"/>
      <c r="GG395" s="246"/>
      <c r="GH395" s="246"/>
      <c r="GI395" s="246"/>
      <c r="GJ395" s="246"/>
      <c r="GK395" s="246"/>
      <c r="GL395" s="246"/>
      <c r="GM395" s="246"/>
      <c r="GN395" s="246"/>
      <c r="GO395" s="246"/>
      <c r="GP395" s="246"/>
      <c r="GQ395" s="246"/>
      <c r="GR395" s="246"/>
      <c r="GS395" s="246"/>
      <c r="GT395" s="246"/>
      <c r="GU395" s="246"/>
      <c r="GV395" s="246"/>
      <c r="GW395" s="246"/>
      <c r="GX395" s="246"/>
      <c r="GY395" s="246"/>
      <c r="GZ395" s="246"/>
      <c r="HA395" s="246"/>
      <c r="HB395" s="246"/>
      <c r="HC395" s="246"/>
      <c r="HD395" s="246"/>
      <c r="HE395" s="246"/>
      <c r="HF395" s="246"/>
      <c r="HG395" s="246"/>
      <c r="HH395" s="246"/>
      <c r="HI395" s="246"/>
      <c r="HJ395" s="246"/>
      <c r="HK395" s="246"/>
      <c r="HL395" s="246"/>
      <c r="HM395" s="246"/>
      <c r="HN395" s="246"/>
      <c r="HO395" s="246"/>
      <c r="HP395" s="246"/>
      <c r="HQ395" s="246"/>
      <c r="HR395" s="246"/>
      <c r="HS395" s="246"/>
      <c r="HT395" s="246"/>
      <c r="HU395" s="246"/>
      <c r="HV395" s="246"/>
      <c r="HW395" s="246"/>
      <c r="HX395" s="246"/>
      <c r="HY395" s="246"/>
      <c r="HZ395" s="246"/>
      <c r="IA395" s="246"/>
      <c r="IB395" s="246"/>
      <c r="IC395" s="246"/>
      <c r="ID395" s="246"/>
      <c r="IE395" s="246"/>
      <c r="IF395" s="246"/>
      <c r="IG395" s="246"/>
      <c r="IH395" s="246"/>
      <c r="II395" s="246"/>
      <c r="IJ395" s="246"/>
      <c r="IK395" s="246"/>
      <c r="IL395" s="246"/>
      <c r="IM395" s="246"/>
      <c r="IN395" s="246"/>
      <c r="IO395" s="246"/>
      <c r="IP395" s="246"/>
      <c r="IQ395" s="246"/>
      <c r="IR395" s="246"/>
      <c r="IS395" s="246"/>
      <c r="IT395" s="246"/>
      <c r="IU395" s="246"/>
      <c r="IV395" s="246"/>
      <c r="IW395" s="246"/>
    </row>
    <row r="396" customFormat="false" ht="12.75" hidden="false" customHeight="false" outlineLevel="0" collapsed="false">
      <c r="A396" s="217"/>
      <c r="B396" s="245"/>
      <c r="C396" s="245"/>
      <c r="D396" s="245"/>
      <c r="E396" s="245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  <c r="AJ396" s="246"/>
      <c r="AK396" s="246"/>
      <c r="AL396" s="246"/>
      <c r="AM396" s="246"/>
      <c r="AN396" s="246"/>
      <c r="AO396" s="246"/>
      <c r="AP396" s="246"/>
      <c r="AQ396" s="246"/>
      <c r="AR396" s="246"/>
      <c r="AS396" s="246"/>
      <c r="AT396" s="246"/>
      <c r="AU396" s="246"/>
      <c r="AV396" s="246"/>
      <c r="AW396" s="246"/>
      <c r="AX396" s="246"/>
      <c r="AY396" s="246"/>
      <c r="AZ396" s="246"/>
      <c r="BA396" s="246"/>
      <c r="BB396" s="246"/>
      <c r="BC396" s="246"/>
      <c r="BD396" s="246"/>
      <c r="BE396" s="246"/>
      <c r="BF396" s="246"/>
      <c r="BG396" s="246"/>
      <c r="BH396" s="246"/>
      <c r="BI396" s="246"/>
      <c r="BJ396" s="246"/>
      <c r="BK396" s="246"/>
      <c r="BL396" s="246"/>
      <c r="BM396" s="246"/>
      <c r="BN396" s="246"/>
      <c r="BO396" s="246"/>
      <c r="BP396" s="246"/>
      <c r="BQ396" s="246"/>
      <c r="BR396" s="246"/>
      <c r="BS396" s="246"/>
      <c r="BT396" s="246"/>
      <c r="BU396" s="246"/>
      <c r="BV396" s="246"/>
      <c r="BW396" s="246"/>
      <c r="BX396" s="246"/>
      <c r="BY396" s="246"/>
      <c r="BZ396" s="246"/>
      <c r="CA396" s="246"/>
      <c r="CB396" s="246"/>
      <c r="CC396" s="246"/>
      <c r="CD396" s="246"/>
      <c r="CE396" s="246"/>
      <c r="CF396" s="246"/>
      <c r="CG396" s="246"/>
      <c r="CH396" s="246"/>
      <c r="CI396" s="246"/>
      <c r="CJ396" s="246"/>
      <c r="CK396" s="246"/>
      <c r="CL396" s="246"/>
      <c r="CM396" s="246"/>
      <c r="CN396" s="246"/>
      <c r="CO396" s="246"/>
      <c r="CP396" s="246"/>
      <c r="CQ396" s="246"/>
      <c r="CR396" s="246"/>
      <c r="CS396" s="246"/>
      <c r="CT396" s="246"/>
      <c r="CU396" s="246"/>
      <c r="CV396" s="246"/>
      <c r="CW396" s="246"/>
      <c r="CX396" s="246"/>
      <c r="CY396" s="246"/>
      <c r="CZ396" s="246"/>
      <c r="DA396" s="246"/>
      <c r="DB396" s="246"/>
      <c r="DC396" s="246"/>
      <c r="DD396" s="246"/>
      <c r="DE396" s="246"/>
      <c r="DF396" s="246"/>
      <c r="DG396" s="246"/>
      <c r="DH396" s="246"/>
      <c r="DI396" s="246"/>
      <c r="DJ396" s="246"/>
      <c r="DK396" s="246"/>
      <c r="DL396" s="246"/>
      <c r="DM396" s="246"/>
      <c r="DN396" s="246"/>
      <c r="DO396" s="246"/>
      <c r="DP396" s="246"/>
      <c r="DQ396" s="246"/>
      <c r="DR396" s="246"/>
      <c r="DS396" s="246"/>
      <c r="DT396" s="246"/>
      <c r="DU396" s="246"/>
      <c r="DV396" s="246"/>
      <c r="DW396" s="246"/>
      <c r="DX396" s="246"/>
      <c r="DY396" s="246"/>
      <c r="DZ396" s="246"/>
      <c r="EA396" s="246"/>
      <c r="EB396" s="246"/>
      <c r="EC396" s="246"/>
      <c r="ED396" s="246"/>
      <c r="EE396" s="246"/>
      <c r="EF396" s="246"/>
      <c r="EG396" s="246"/>
      <c r="EH396" s="246"/>
      <c r="EI396" s="246"/>
      <c r="EJ396" s="246"/>
      <c r="EK396" s="246"/>
      <c r="EL396" s="246"/>
      <c r="EM396" s="246"/>
      <c r="EN396" s="246"/>
      <c r="EO396" s="246"/>
      <c r="EP396" s="246"/>
      <c r="EQ396" s="246"/>
      <c r="ER396" s="246"/>
      <c r="ES396" s="246"/>
      <c r="ET396" s="246"/>
      <c r="EU396" s="246"/>
      <c r="EV396" s="246"/>
      <c r="EW396" s="246"/>
      <c r="EX396" s="246"/>
      <c r="EY396" s="246"/>
      <c r="EZ396" s="246"/>
      <c r="FA396" s="246"/>
      <c r="FB396" s="246"/>
      <c r="FC396" s="246"/>
      <c r="FD396" s="246"/>
      <c r="FE396" s="246"/>
      <c r="FF396" s="246"/>
      <c r="FG396" s="246"/>
      <c r="FH396" s="246"/>
      <c r="FI396" s="246"/>
      <c r="FJ396" s="246"/>
      <c r="FK396" s="246"/>
      <c r="FL396" s="246"/>
      <c r="FM396" s="246"/>
      <c r="FN396" s="246"/>
      <c r="FO396" s="246"/>
      <c r="FP396" s="246"/>
      <c r="FQ396" s="246"/>
      <c r="FR396" s="246"/>
      <c r="FS396" s="246"/>
      <c r="FT396" s="246"/>
      <c r="FU396" s="246"/>
      <c r="FV396" s="246"/>
      <c r="FW396" s="246"/>
      <c r="FX396" s="246"/>
      <c r="FY396" s="246"/>
      <c r="FZ396" s="246"/>
      <c r="GA396" s="246"/>
      <c r="GB396" s="246"/>
      <c r="GC396" s="246"/>
      <c r="GD396" s="246"/>
      <c r="GE396" s="246"/>
      <c r="GF396" s="246"/>
      <c r="GG396" s="246"/>
      <c r="GH396" s="246"/>
      <c r="GI396" s="246"/>
      <c r="GJ396" s="246"/>
      <c r="GK396" s="246"/>
      <c r="GL396" s="246"/>
      <c r="GM396" s="246"/>
      <c r="GN396" s="246"/>
      <c r="GO396" s="246"/>
      <c r="GP396" s="246"/>
      <c r="GQ396" s="246"/>
      <c r="GR396" s="246"/>
      <c r="GS396" s="246"/>
      <c r="GT396" s="246"/>
      <c r="GU396" s="246"/>
      <c r="GV396" s="246"/>
      <c r="GW396" s="246"/>
      <c r="GX396" s="246"/>
      <c r="GY396" s="246"/>
      <c r="GZ396" s="246"/>
      <c r="HA396" s="246"/>
      <c r="HB396" s="246"/>
      <c r="HC396" s="246"/>
      <c r="HD396" s="246"/>
      <c r="HE396" s="246"/>
      <c r="HF396" s="246"/>
      <c r="HG396" s="246"/>
      <c r="HH396" s="246"/>
      <c r="HI396" s="246"/>
      <c r="HJ396" s="246"/>
      <c r="HK396" s="246"/>
      <c r="HL396" s="246"/>
      <c r="HM396" s="246"/>
      <c r="HN396" s="246"/>
      <c r="HO396" s="246"/>
      <c r="HP396" s="246"/>
      <c r="HQ396" s="246"/>
      <c r="HR396" s="246"/>
      <c r="HS396" s="246"/>
      <c r="HT396" s="246"/>
      <c r="HU396" s="246"/>
      <c r="HV396" s="246"/>
      <c r="HW396" s="246"/>
      <c r="HX396" s="246"/>
      <c r="HY396" s="246"/>
      <c r="HZ396" s="246"/>
      <c r="IA396" s="246"/>
      <c r="IB396" s="246"/>
      <c r="IC396" s="246"/>
      <c r="ID396" s="246"/>
      <c r="IE396" s="246"/>
      <c r="IF396" s="246"/>
      <c r="IG396" s="246"/>
      <c r="IH396" s="246"/>
      <c r="II396" s="246"/>
      <c r="IJ396" s="246"/>
      <c r="IK396" s="246"/>
      <c r="IL396" s="246"/>
      <c r="IM396" s="246"/>
      <c r="IN396" s="246"/>
      <c r="IO396" s="246"/>
      <c r="IP396" s="246"/>
      <c r="IQ396" s="246"/>
      <c r="IR396" s="246"/>
      <c r="IS396" s="246"/>
      <c r="IT396" s="246"/>
      <c r="IU396" s="246"/>
      <c r="IV396" s="246"/>
      <c r="IW396" s="246"/>
    </row>
    <row r="397" customFormat="false" ht="12.75" hidden="false" customHeight="false" outlineLevel="0" collapsed="false">
      <c r="A397" s="223"/>
      <c r="B397" s="245"/>
      <c r="C397" s="251"/>
      <c r="D397" s="251"/>
      <c r="E397" s="251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  <c r="AJ397" s="246"/>
      <c r="AK397" s="246"/>
      <c r="AL397" s="246"/>
      <c r="AM397" s="246"/>
      <c r="AN397" s="246"/>
      <c r="AO397" s="246"/>
      <c r="AP397" s="246"/>
      <c r="AQ397" s="246"/>
      <c r="AR397" s="246"/>
      <c r="AS397" s="246"/>
      <c r="AT397" s="246"/>
      <c r="AU397" s="246"/>
      <c r="AV397" s="246"/>
      <c r="AW397" s="246"/>
      <c r="AX397" s="246"/>
      <c r="AY397" s="246"/>
      <c r="AZ397" s="246"/>
      <c r="BA397" s="246"/>
      <c r="BB397" s="246"/>
      <c r="BC397" s="246"/>
      <c r="BD397" s="246"/>
      <c r="BE397" s="246"/>
      <c r="BF397" s="246"/>
      <c r="BG397" s="246"/>
      <c r="BH397" s="246"/>
      <c r="BI397" s="246"/>
      <c r="BJ397" s="246"/>
      <c r="BK397" s="246"/>
      <c r="BL397" s="246"/>
      <c r="BM397" s="246"/>
      <c r="BN397" s="246"/>
      <c r="BO397" s="246"/>
      <c r="BP397" s="246"/>
      <c r="BQ397" s="246"/>
      <c r="BR397" s="246"/>
      <c r="BS397" s="246"/>
      <c r="BT397" s="246"/>
      <c r="BU397" s="246"/>
      <c r="BV397" s="246"/>
      <c r="BW397" s="246"/>
      <c r="BX397" s="246"/>
      <c r="BY397" s="246"/>
      <c r="BZ397" s="246"/>
      <c r="CA397" s="246"/>
      <c r="CB397" s="246"/>
      <c r="CC397" s="246"/>
      <c r="CD397" s="246"/>
      <c r="CE397" s="246"/>
      <c r="CF397" s="246"/>
      <c r="CG397" s="246"/>
      <c r="CH397" s="246"/>
      <c r="CI397" s="246"/>
      <c r="CJ397" s="246"/>
      <c r="CK397" s="246"/>
      <c r="CL397" s="246"/>
      <c r="CM397" s="246"/>
      <c r="CN397" s="246"/>
      <c r="CO397" s="246"/>
      <c r="CP397" s="246"/>
      <c r="CQ397" s="246"/>
      <c r="CR397" s="246"/>
      <c r="CS397" s="246"/>
      <c r="CT397" s="246"/>
      <c r="CU397" s="246"/>
      <c r="CV397" s="246"/>
      <c r="CW397" s="246"/>
      <c r="CX397" s="246"/>
      <c r="CY397" s="246"/>
      <c r="CZ397" s="246"/>
      <c r="DA397" s="246"/>
      <c r="DB397" s="246"/>
      <c r="DC397" s="246"/>
      <c r="DD397" s="246"/>
      <c r="DE397" s="246"/>
      <c r="DF397" s="246"/>
      <c r="DG397" s="246"/>
      <c r="DH397" s="246"/>
      <c r="DI397" s="246"/>
      <c r="DJ397" s="246"/>
      <c r="DK397" s="246"/>
      <c r="DL397" s="246"/>
      <c r="DM397" s="246"/>
      <c r="DN397" s="246"/>
      <c r="DO397" s="246"/>
      <c r="DP397" s="246"/>
      <c r="DQ397" s="246"/>
      <c r="DR397" s="246"/>
      <c r="DS397" s="246"/>
      <c r="DT397" s="246"/>
      <c r="DU397" s="246"/>
      <c r="DV397" s="246"/>
      <c r="DW397" s="246"/>
      <c r="DX397" s="246"/>
      <c r="DY397" s="246"/>
      <c r="DZ397" s="246"/>
      <c r="EA397" s="246"/>
      <c r="EB397" s="246"/>
      <c r="EC397" s="246"/>
      <c r="ED397" s="246"/>
      <c r="EE397" s="246"/>
      <c r="EF397" s="246"/>
      <c r="EG397" s="246"/>
      <c r="EH397" s="246"/>
      <c r="EI397" s="246"/>
      <c r="EJ397" s="246"/>
      <c r="EK397" s="246"/>
      <c r="EL397" s="246"/>
      <c r="EM397" s="246"/>
      <c r="EN397" s="246"/>
      <c r="EO397" s="246"/>
      <c r="EP397" s="246"/>
      <c r="EQ397" s="246"/>
      <c r="ER397" s="246"/>
      <c r="ES397" s="246"/>
      <c r="ET397" s="246"/>
      <c r="EU397" s="246"/>
      <c r="EV397" s="246"/>
      <c r="EW397" s="246"/>
      <c r="EX397" s="246"/>
      <c r="EY397" s="246"/>
      <c r="EZ397" s="246"/>
      <c r="FA397" s="246"/>
      <c r="FB397" s="246"/>
      <c r="FC397" s="246"/>
      <c r="FD397" s="246"/>
      <c r="FE397" s="246"/>
      <c r="FF397" s="246"/>
      <c r="FG397" s="246"/>
      <c r="FH397" s="246"/>
      <c r="FI397" s="246"/>
      <c r="FJ397" s="246"/>
      <c r="FK397" s="246"/>
      <c r="FL397" s="246"/>
      <c r="FM397" s="246"/>
      <c r="FN397" s="246"/>
      <c r="FO397" s="246"/>
      <c r="FP397" s="246"/>
      <c r="FQ397" s="246"/>
      <c r="FR397" s="246"/>
      <c r="FS397" s="246"/>
      <c r="FT397" s="246"/>
      <c r="FU397" s="246"/>
      <c r="FV397" s="246"/>
      <c r="FW397" s="246"/>
      <c r="FX397" s="246"/>
      <c r="FY397" s="246"/>
      <c r="FZ397" s="246"/>
      <c r="GA397" s="246"/>
      <c r="GB397" s="246"/>
      <c r="GC397" s="246"/>
      <c r="GD397" s="246"/>
      <c r="GE397" s="246"/>
      <c r="GF397" s="246"/>
      <c r="GG397" s="246"/>
      <c r="GH397" s="246"/>
      <c r="GI397" s="246"/>
      <c r="GJ397" s="246"/>
      <c r="GK397" s="246"/>
      <c r="GL397" s="246"/>
      <c r="GM397" s="246"/>
      <c r="GN397" s="246"/>
      <c r="GO397" s="246"/>
      <c r="GP397" s="246"/>
      <c r="GQ397" s="246"/>
      <c r="GR397" s="246"/>
      <c r="GS397" s="246"/>
      <c r="GT397" s="246"/>
      <c r="GU397" s="246"/>
      <c r="GV397" s="246"/>
      <c r="GW397" s="246"/>
      <c r="GX397" s="246"/>
      <c r="GY397" s="246"/>
      <c r="GZ397" s="246"/>
      <c r="HA397" s="246"/>
      <c r="HB397" s="246"/>
      <c r="HC397" s="246"/>
      <c r="HD397" s="246"/>
      <c r="HE397" s="246"/>
      <c r="HF397" s="246"/>
      <c r="HG397" s="246"/>
      <c r="HH397" s="246"/>
      <c r="HI397" s="246"/>
      <c r="HJ397" s="246"/>
      <c r="HK397" s="246"/>
      <c r="HL397" s="246"/>
      <c r="HM397" s="246"/>
      <c r="HN397" s="246"/>
      <c r="HO397" s="246"/>
      <c r="HP397" s="246"/>
      <c r="HQ397" s="246"/>
      <c r="HR397" s="246"/>
      <c r="HS397" s="246"/>
      <c r="HT397" s="246"/>
      <c r="HU397" s="246"/>
      <c r="HV397" s="246"/>
      <c r="HW397" s="246"/>
      <c r="HX397" s="246"/>
      <c r="HY397" s="246"/>
      <c r="HZ397" s="246"/>
      <c r="IA397" s="246"/>
      <c r="IB397" s="246"/>
      <c r="IC397" s="246"/>
      <c r="ID397" s="246"/>
      <c r="IE397" s="246"/>
      <c r="IF397" s="246"/>
      <c r="IG397" s="246"/>
      <c r="IH397" s="246"/>
      <c r="II397" s="246"/>
      <c r="IJ397" s="246"/>
      <c r="IK397" s="246"/>
      <c r="IL397" s="246"/>
      <c r="IM397" s="246"/>
      <c r="IN397" s="246"/>
      <c r="IO397" s="246"/>
      <c r="IP397" s="246"/>
      <c r="IQ397" s="246"/>
      <c r="IR397" s="246"/>
      <c r="IS397" s="246"/>
      <c r="IT397" s="246"/>
      <c r="IU397" s="246"/>
      <c r="IV397" s="246"/>
      <c r="IW397" s="246"/>
    </row>
    <row r="398" customFormat="false" ht="12.75" hidden="false" customHeight="false" outlineLevel="0" collapsed="false">
      <c r="A398" s="223"/>
      <c r="B398" s="252"/>
      <c r="C398" s="251"/>
      <c r="D398" s="251"/>
      <c r="E398" s="251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  <c r="AJ398" s="246"/>
      <c r="AK398" s="246"/>
      <c r="AL398" s="246"/>
      <c r="AM398" s="246"/>
      <c r="AN398" s="246"/>
      <c r="AO398" s="246"/>
      <c r="AP398" s="246"/>
      <c r="AQ398" s="246"/>
      <c r="AR398" s="246"/>
      <c r="AS398" s="246"/>
      <c r="AT398" s="246"/>
      <c r="AU398" s="246"/>
      <c r="AV398" s="246"/>
      <c r="AW398" s="246"/>
      <c r="AX398" s="246"/>
      <c r="AY398" s="246"/>
      <c r="AZ398" s="246"/>
      <c r="BA398" s="246"/>
      <c r="BB398" s="246"/>
      <c r="BC398" s="246"/>
      <c r="BD398" s="246"/>
      <c r="BE398" s="246"/>
      <c r="BF398" s="246"/>
      <c r="BG398" s="246"/>
      <c r="BH398" s="246"/>
      <c r="BI398" s="246"/>
      <c r="BJ398" s="246"/>
      <c r="BK398" s="246"/>
      <c r="BL398" s="246"/>
      <c r="BM398" s="246"/>
      <c r="BN398" s="246"/>
      <c r="BO398" s="246"/>
      <c r="BP398" s="246"/>
      <c r="BQ398" s="246"/>
      <c r="BR398" s="246"/>
      <c r="BS398" s="246"/>
      <c r="BT398" s="246"/>
      <c r="BU398" s="246"/>
      <c r="BV398" s="246"/>
      <c r="BW398" s="246"/>
      <c r="BX398" s="246"/>
      <c r="BY398" s="246"/>
      <c r="BZ398" s="246"/>
      <c r="CA398" s="246"/>
      <c r="CB398" s="246"/>
      <c r="CC398" s="246"/>
      <c r="CD398" s="246"/>
      <c r="CE398" s="246"/>
      <c r="CF398" s="246"/>
      <c r="CG398" s="246"/>
      <c r="CH398" s="246"/>
      <c r="CI398" s="246"/>
      <c r="CJ398" s="246"/>
      <c r="CK398" s="246"/>
      <c r="CL398" s="246"/>
      <c r="CM398" s="246"/>
      <c r="CN398" s="246"/>
      <c r="CO398" s="246"/>
      <c r="CP398" s="246"/>
      <c r="CQ398" s="246"/>
      <c r="CR398" s="246"/>
      <c r="CS398" s="246"/>
      <c r="CT398" s="246"/>
      <c r="CU398" s="246"/>
      <c r="CV398" s="246"/>
      <c r="CW398" s="246"/>
      <c r="CX398" s="246"/>
      <c r="CY398" s="246"/>
      <c r="CZ398" s="246"/>
      <c r="DA398" s="246"/>
      <c r="DB398" s="246"/>
      <c r="DC398" s="246"/>
      <c r="DD398" s="246"/>
      <c r="DE398" s="246"/>
      <c r="DF398" s="246"/>
      <c r="DG398" s="246"/>
      <c r="DH398" s="246"/>
      <c r="DI398" s="246"/>
      <c r="DJ398" s="246"/>
      <c r="DK398" s="246"/>
      <c r="DL398" s="246"/>
      <c r="DM398" s="246"/>
      <c r="DN398" s="246"/>
      <c r="DO398" s="246"/>
      <c r="DP398" s="246"/>
      <c r="DQ398" s="246"/>
      <c r="DR398" s="246"/>
      <c r="DS398" s="246"/>
      <c r="DT398" s="246"/>
      <c r="DU398" s="246"/>
      <c r="DV398" s="246"/>
      <c r="DW398" s="246"/>
      <c r="DX398" s="246"/>
      <c r="DY398" s="246"/>
      <c r="DZ398" s="246"/>
      <c r="EA398" s="246"/>
      <c r="EB398" s="246"/>
      <c r="EC398" s="246"/>
      <c r="ED398" s="246"/>
      <c r="EE398" s="246"/>
      <c r="EF398" s="246"/>
      <c r="EG398" s="246"/>
      <c r="EH398" s="246"/>
      <c r="EI398" s="246"/>
      <c r="EJ398" s="246"/>
      <c r="EK398" s="246"/>
      <c r="EL398" s="246"/>
      <c r="EM398" s="246"/>
      <c r="EN398" s="246"/>
      <c r="EO398" s="246"/>
      <c r="EP398" s="246"/>
      <c r="EQ398" s="246"/>
      <c r="ER398" s="246"/>
      <c r="ES398" s="246"/>
      <c r="ET398" s="246"/>
      <c r="EU398" s="246"/>
      <c r="EV398" s="246"/>
      <c r="EW398" s="246"/>
      <c r="EX398" s="246"/>
      <c r="EY398" s="246"/>
      <c r="EZ398" s="246"/>
      <c r="FA398" s="246"/>
      <c r="FB398" s="246"/>
      <c r="FC398" s="246"/>
      <c r="FD398" s="246"/>
      <c r="FE398" s="246"/>
      <c r="FF398" s="246"/>
      <c r="FG398" s="246"/>
      <c r="FH398" s="246"/>
      <c r="FI398" s="246"/>
      <c r="FJ398" s="246"/>
      <c r="FK398" s="246"/>
      <c r="FL398" s="246"/>
      <c r="FM398" s="246"/>
      <c r="FN398" s="246"/>
      <c r="FO398" s="246"/>
      <c r="FP398" s="246"/>
      <c r="FQ398" s="246"/>
      <c r="FR398" s="246"/>
      <c r="FS398" s="246"/>
      <c r="FT398" s="246"/>
      <c r="FU398" s="246"/>
      <c r="FV398" s="246"/>
      <c r="FW398" s="246"/>
      <c r="FX398" s="246"/>
      <c r="FY398" s="246"/>
      <c r="FZ398" s="246"/>
      <c r="GA398" s="246"/>
      <c r="GB398" s="246"/>
      <c r="GC398" s="246"/>
      <c r="GD398" s="246"/>
      <c r="GE398" s="246"/>
      <c r="GF398" s="246"/>
      <c r="GG398" s="246"/>
      <c r="GH398" s="246"/>
      <c r="GI398" s="246"/>
      <c r="GJ398" s="246"/>
      <c r="GK398" s="246"/>
      <c r="GL398" s="246"/>
      <c r="GM398" s="246"/>
      <c r="GN398" s="246"/>
      <c r="GO398" s="246"/>
      <c r="GP398" s="246"/>
      <c r="GQ398" s="246"/>
      <c r="GR398" s="246"/>
      <c r="GS398" s="246"/>
      <c r="GT398" s="246"/>
      <c r="GU398" s="246"/>
      <c r="GV398" s="246"/>
      <c r="GW398" s="246"/>
      <c r="GX398" s="246"/>
      <c r="GY398" s="246"/>
      <c r="GZ398" s="246"/>
      <c r="HA398" s="246"/>
      <c r="HB398" s="246"/>
      <c r="HC398" s="246"/>
      <c r="HD398" s="246"/>
      <c r="HE398" s="246"/>
      <c r="HF398" s="246"/>
      <c r="HG398" s="246"/>
      <c r="HH398" s="246"/>
      <c r="HI398" s="246"/>
      <c r="HJ398" s="246"/>
      <c r="HK398" s="246"/>
      <c r="HL398" s="246"/>
      <c r="HM398" s="246"/>
      <c r="HN398" s="246"/>
      <c r="HO398" s="246"/>
      <c r="HP398" s="246"/>
      <c r="HQ398" s="246"/>
      <c r="HR398" s="246"/>
      <c r="HS398" s="246"/>
      <c r="HT398" s="246"/>
      <c r="HU398" s="246"/>
      <c r="HV398" s="246"/>
      <c r="HW398" s="246"/>
      <c r="HX398" s="246"/>
      <c r="HY398" s="246"/>
      <c r="HZ398" s="246"/>
      <c r="IA398" s="246"/>
      <c r="IB398" s="246"/>
      <c r="IC398" s="246"/>
      <c r="ID398" s="246"/>
      <c r="IE398" s="246"/>
      <c r="IF398" s="246"/>
      <c r="IG398" s="246"/>
      <c r="IH398" s="246"/>
      <c r="II398" s="246"/>
      <c r="IJ398" s="246"/>
      <c r="IK398" s="246"/>
      <c r="IL398" s="246"/>
      <c r="IM398" s="246"/>
      <c r="IN398" s="246"/>
      <c r="IO398" s="246"/>
      <c r="IP398" s="246"/>
      <c r="IQ398" s="246"/>
      <c r="IR398" s="246"/>
      <c r="IS398" s="246"/>
      <c r="IT398" s="246"/>
      <c r="IU398" s="246"/>
      <c r="IV398" s="246"/>
      <c r="IW398" s="246"/>
    </row>
    <row r="399" customFormat="false" ht="12.75" hidden="false" customHeight="false" outlineLevel="0" collapsed="false">
      <c r="A399" s="223"/>
      <c r="B399" s="253"/>
      <c r="C399" s="251"/>
      <c r="D399" s="251"/>
      <c r="E399" s="251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  <c r="AJ399" s="246"/>
      <c r="AK399" s="246"/>
      <c r="AL399" s="246"/>
      <c r="AM399" s="246"/>
      <c r="AN399" s="246"/>
      <c r="AO399" s="246"/>
      <c r="AP399" s="246"/>
      <c r="AQ399" s="246"/>
      <c r="AR399" s="246"/>
      <c r="AS399" s="246"/>
      <c r="AT399" s="246"/>
      <c r="AU399" s="246"/>
      <c r="AV399" s="246"/>
      <c r="AW399" s="246"/>
      <c r="AX399" s="246"/>
      <c r="AY399" s="246"/>
      <c r="AZ399" s="246"/>
      <c r="BA399" s="246"/>
      <c r="BB399" s="246"/>
      <c r="BC399" s="246"/>
      <c r="BD399" s="246"/>
      <c r="BE399" s="246"/>
      <c r="BF399" s="246"/>
      <c r="BG399" s="246"/>
      <c r="BH399" s="246"/>
      <c r="BI399" s="246"/>
      <c r="BJ399" s="246"/>
      <c r="BK399" s="246"/>
      <c r="BL399" s="246"/>
      <c r="BM399" s="246"/>
      <c r="BN399" s="246"/>
      <c r="BO399" s="246"/>
      <c r="BP399" s="246"/>
      <c r="BQ399" s="246"/>
      <c r="BR399" s="246"/>
      <c r="BS399" s="246"/>
      <c r="BT399" s="246"/>
      <c r="BU399" s="246"/>
      <c r="BV399" s="246"/>
      <c r="BW399" s="246"/>
      <c r="BX399" s="246"/>
      <c r="BY399" s="246"/>
      <c r="BZ399" s="246"/>
      <c r="CA399" s="246"/>
      <c r="CB399" s="246"/>
      <c r="CC399" s="246"/>
      <c r="CD399" s="246"/>
      <c r="CE399" s="246"/>
      <c r="CF399" s="246"/>
      <c r="CG399" s="246"/>
      <c r="CH399" s="246"/>
      <c r="CI399" s="246"/>
      <c r="CJ399" s="246"/>
      <c r="CK399" s="246"/>
      <c r="CL399" s="246"/>
      <c r="CM399" s="246"/>
      <c r="CN399" s="246"/>
      <c r="CO399" s="246"/>
      <c r="CP399" s="246"/>
      <c r="CQ399" s="246"/>
      <c r="CR399" s="246"/>
      <c r="CS399" s="246"/>
      <c r="CT399" s="246"/>
      <c r="CU399" s="246"/>
      <c r="CV399" s="246"/>
      <c r="CW399" s="246"/>
      <c r="CX399" s="246"/>
      <c r="CY399" s="246"/>
      <c r="CZ399" s="246"/>
      <c r="DA399" s="246"/>
      <c r="DB399" s="246"/>
      <c r="DC399" s="246"/>
      <c r="DD399" s="246"/>
      <c r="DE399" s="246"/>
      <c r="DF399" s="246"/>
      <c r="DG399" s="246"/>
      <c r="DH399" s="246"/>
      <c r="DI399" s="246"/>
      <c r="DJ399" s="246"/>
      <c r="DK399" s="246"/>
      <c r="DL399" s="246"/>
      <c r="DM399" s="246"/>
      <c r="DN399" s="246"/>
      <c r="DO399" s="246"/>
      <c r="DP399" s="246"/>
      <c r="DQ399" s="246"/>
      <c r="DR399" s="246"/>
      <c r="DS399" s="246"/>
      <c r="DT399" s="246"/>
      <c r="DU399" s="246"/>
      <c r="DV399" s="246"/>
      <c r="DW399" s="246"/>
      <c r="DX399" s="246"/>
      <c r="DY399" s="246"/>
      <c r="DZ399" s="246"/>
      <c r="EA399" s="246"/>
      <c r="EB399" s="246"/>
      <c r="EC399" s="246"/>
      <c r="ED399" s="246"/>
      <c r="EE399" s="246"/>
      <c r="EF399" s="246"/>
      <c r="EG399" s="246"/>
      <c r="EH399" s="246"/>
      <c r="EI399" s="246"/>
      <c r="EJ399" s="246"/>
      <c r="EK399" s="246"/>
      <c r="EL399" s="246"/>
      <c r="EM399" s="246"/>
      <c r="EN399" s="246"/>
      <c r="EO399" s="246"/>
      <c r="EP399" s="246"/>
      <c r="EQ399" s="246"/>
      <c r="ER399" s="246"/>
      <c r="ES399" s="246"/>
      <c r="ET399" s="246"/>
      <c r="EU399" s="246"/>
      <c r="EV399" s="246"/>
      <c r="EW399" s="246"/>
      <c r="EX399" s="246"/>
      <c r="EY399" s="246"/>
      <c r="EZ399" s="246"/>
      <c r="FA399" s="246"/>
      <c r="FB399" s="246"/>
      <c r="FC399" s="246"/>
      <c r="FD399" s="246"/>
      <c r="FE399" s="246"/>
      <c r="FF399" s="246"/>
      <c r="FG399" s="246"/>
      <c r="FH399" s="246"/>
      <c r="FI399" s="246"/>
      <c r="FJ399" s="246"/>
      <c r="FK399" s="246"/>
      <c r="FL399" s="246"/>
      <c r="FM399" s="246"/>
      <c r="FN399" s="246"/>
      <c r="FO399" s="246"/>
      <c r="FP399" s="246"/>
      <c r="FQ399" s="246"/>
      <c r="FR399" s="246"/>
      <c r="FS399" s="246"/>
      <c r="FT399" s="246"/>
      <c r="FU399" s="246"/>
      <c r="FV399" s="246"/>
      <c r="FW399" s="246"/>
      <c r="FX399" s="246"/>
      <c r="FY399" s="246"/>
      <c r="FZ399" s="246"/>
      <c r="GA399" s="246"/>
      <c r="GB399" s="246"/>
      <c r="GC399" s="246"/>
      <c r="GD399" s="246"/>
      <c r="GE399" s="246"/>
      <c r="GF399" s="246"/>
      <c r="GG399" s="246"/>
      <c r="GH399" s="246"/>
      <c r="GI399" s="246"/>
      <c r="GJ399" s="246"/>
      <c r="GK399" s="246"/>
      <c r="GL399" s="246"/>
      <c r="GM399" s="246"/>
      <c r="GN399" s="246"/>
      <c r="GO399" s="246"/>
      <c r="GP399" s="246"/>
      <c r="GQ399" s="246"/>
      <c r="GR399" s="246"/>
      <c r="GS399" s="246"/>
      <c r="GT399" s="246"/>
      <c r="GU399" s="246"/>
      <c r="GV399" s="246"/>
      <c r="GW399" s="246"/>
      <c r="GX399" s="246"/>
      <c r="GY399" s="246"/>
      <c r="GZ399" s="246"/>
      <c r="HA399" s="246"/>
      <c r="HB399" s="246"/>
      <c r="HC399" s="246"/>
      <c r="HD399" s="246"/>
      <c r="HE399" s="246"/>
      <c r="HF399" s="246"/>
      <c r="HG399" s="246"/>
      <c r="HH399" s="246"/>
      <c r="HI399" s="246"/>
      <c r="HJ399" s="246"/>
      <c r="HK399" s="246"/>
      <c r="HL399" s="246"/>
      <c r="HM399" s="246"/>
      <c r="HN399" s="246"/>
      <c r="HO399" s="246"/>
      <c r="HP399" s="246"/>
      <c r="HQ399" s="246"/>
      <c r="HR399" s="246"/>
      <c r="HS399" s="246"/>
      <c r="HT399" s="246"/>
      <c r="HU399" s="246"/>
      <c r="HV399" s="246"/>
      <c r="HW399" s="246"/>
      <c r="HX399" s="246"/>
      <c r="HY399" s="246"/>
      <c r="HZ399" s="246"/>
      <c r="IA399" s="246"/>
      <c r="IB399" s="246"/>
      <c r="IC399" s="246"/>
      <c r="ID399" s="246"/>
      <c r="IE399" s="246"/>
      <c r="IF399" s="246"/>
      <c r="IG399" s="246"/>
      <c r="IH399" s="246"/>
      <c r="II399" s="246"/>
      <c r="IJ399" s="246"/>
      <c r="IK399" s="246"/>
      <c r="IL399" s="246"/>
      <c r="IM399" s="246"/>
      <c r="IN399" s="246"/>
      <c r="IO399" s="246"/>
      <c r="IP399" s="246"/>
      <c r="IQ399" s="246"/>
      <c r="IR399" s="246"/>
      <c r="IS399" s="246"/>
      <c r="IT399" s="246"/>
      <c r="IU399" s="246"/>
      <c r="IV399" s="246"/>
      <c r="IW399" s="246"/>
    </row>
    <row r="400" customFormat="false" ht="12.75" hidden="false" customHeight="false" outlineLevel="0" collapsed="false">
      <c r="A400" s="224"/>
      <c r="B400" s="250"/>
      <c r="C400" s="251"/>
      <c r="D400" s="251"/>
      <c r="E400" s="251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  <c r="AJ400" s="246"/>
      <c r="AK400" s="246"/>
      <c r="AL400" s="246"/>
      <c r="AM400" s="246"/>
      <c r="AN400" s="246"/>
      <c r="AO400" s="246"/>
      <c r="AP400" s="246"/>
      <c r="AQ400" s="246"/>
      <c r="AR400" s="246"/>
      <c r="AS400" s="246"/>
      <c r="AT400" s="246"/>
      <c r="AU400" s="246"/>
      <c r="AV400" s="246"/>
      <c r="AW400" s="246"/>
      <c r="AX400" s="246"/>
      <c r="AY400" s="246"/>
      <c r="AZ400" s="246"/>
      <c r="BA400" s="246"/>
      <c r="BB400" s="246"/>
      <c r="BC400" s="246"/>
      <c r="BD400" s="246"/>
      <c r="BE400" s="246"/>
      <c r="BF400" s="246"/>
      <c r="BG400" s="246"/>
      <c r="BH400" s="246"/>
      <c r="BI400" s="246"/>
      <c r="BJ400" s="246"/>
      <c r="BK400" s="246"/>
      <c r="BL400" s="246"/>
      <c r="BM400" s="246"/>
      <c r="BN400" s="246"/>
      <c r="BO400" s="246"/>
      <c r="BP400" s="246"/>
      <c r="BQ400" s="246"/>
      <c r="BR400" s="246"/>
      <c r="BS400" s="246"/>
      <c r="BT400" s="246"/>
      <c r="BU400" s="246"/>
      <c r="BV400" s="246"/>
      <c r="BW400" s="246"/>
      <c r="BX400" s="246"/>
      <c r="BY400" s="246"/>
      <c r="BZ400" s="246"/>
      <c r="CA400" s="246"/>
      <c r="CB400" s="246"/>
      <c r="CC400" s="246"/>
      <c r="CD400" s="246"/>
      <c r="CE400" s="246"/>
      <c r="CF400" s="246"/>
      <c r="CG400" s="246"/>
      <c r="CH400" s="246"/>
      <c r="CI400" s="246"/>
      <c r="CJ400" s="246"/>
      <c r="CK400" s="246"/>
      <c r="CL400" s="246"/>
      <c r="CM400" s="246"/>
      <c r="CN400" s="246"/>
      <c r="CO400" s="246"/>
      <c r="CP400" s="246"/>
      <c r="CQ400" s="246"/>
      <c r="CR400" s="246"/>
      <c r="CS400" s="246"/>
      <c r="CT400" s="246"/>
      <c r="CU400" s="246"/>
      <c r="CV400" s="246"/>
      <c r="CW400" s="246"/>
      <c r="CX400" s="246"/>
      <c r="CY400" s="246"/>
      <c r="CZ400" s="246"/>
      <c r="DA400" s="246"/>
      <c r="DB400" s="246"/>
      <c r="DC400" s="246"/>
      <c r="DD400" s="246"/>
      <c r="DE400" s="246"/>
      <c r="DF400" s="246"/>
      <c r="DG400" s="246"/>
      <c r="DH400" s="246"/>
      <c r="DI400" s="246"/>
      <c r="DJ400" s="246"/>
      <c r="DK400" s="246"/>
      <c r="DL400" s="246"/>
      <c r="DM400" s="246"/>
      <c r="DN400" s="246"/>
      <c r="DO400" s="246"/>
      <c r="DP400" s="246"/>
      <c r="DQ400" s="246"/>
      <c r="DR400" s="246"/>
      <c r="DS400" s="246"/>
      <c r="DT400" s="246"/>
      <c r="DU400" s="246"/>
      <c r="DV400" s="246"/>
      <c r="DW400" s="246"/>
      <c r="DX400" s="246"/>
      <c r="DY400" s="246"/>
      <c r="DZ400" s="246"/>
      <c r="EA400" s="246"/>
      <c r="EB400" s="246"/>
      <c r="EC400" s="246"/>
      <c r="ED400" s="246"/>
      <c r="EE400" s="246"/>
      <c r="EF400" s="246"/>
      <c r="EG400" s="246"/>
      <c r="EH400" s="246"/>
      <c r="EI400" s="246"/>
      <c r="EJ400" s="246"/>
      <c r="EK400" s="246"/>
      <c r="EL400" s="246"/>
      <c r="EM400" s="246"/>
      <c r="EN400" s="246"/>
      <c r="EO400" s="246"/>
      <c r="EP400" s="246"/>
      <c r="EQ400" s="246"/>
      <c r="ER400" s="246"/>
      <c r="ES400" s="246"/>
      <c r="ET400" s="246"/>
      <c r="EU400" s="246"/>
      <c r="EV400" s="246"/>
      <c r="EW400" s="246"/>
      <c r="EX400" s="246"/>
      <c r="EY400" s="246"/>
      <c r="EZ400" s="246"/>
      <c r="FA400" s="246"/>
      <c r="FB400" s="246"/>
      <c r="FC400" s="246"/>
      <c r="FD400" s="246"/>
      <c r="FE400" s="246"/>
      <c r="FF400" s="246"/>
      <c r="FG400" s="246"/>
      <c r="FH400" s="246"/>
      <c r="FI400" s="246"/>
      <c r="FJ400" s="246"/>
      <c r="FK400" s="246"/>
      <c r="FL400" s="246"/>
      <c r="FM400" s="246"/>
      <c r="FN400" s="246"/>
      <c r="FO400" s="246"/>
      <c r="FP400" s="246"/>
      <c r="FQ400" s="246"/>
      <c r="FR400" s="246"/>
      <c r="FS400" s="246"/>
      <c r="FT400" s="246"/>
      <c r="FU400" s="246"/>
      <c r="FV400" s="246"/>
      <c r="FW400" s="246"/>
      <c r="FX400" s="246"/>
      <c r="FY400" s="246"/>
      <c r="FZ400" s="246"/>
      <c r="GA400" s="246"/>
      <c r="GB400" s="246"/>
      <c r="GC400" s="246"/>
      <c r="GD400" s="246"/>
      <c r="GE400" s="246"/>
      <c r="GF400" s="246"/>
      <c r="GG400" s="246"/>
      <c r="GH400" s="246"/>
      <c r="GI400" s="246"/>
      <c r="GJ400" s="246"/>
      <c r="GK400" s="246"/>
      <c r="GL400" s="246"/>
      <c r="GM400" s="246"/>
      <c r="GN400" s="246"/>
      <c r="GO400" s="246"/>
      <c r="GP400" s="246"/>
      <c r="GQ400" s="246"/>
      <c r="GR400" s="246"/>
      <c r="GS400" s="246"/>
      <c r="GT400" s="246"/>
      <c r="GU400" s="246"/>
      <c r="GV400" s="246"/>
      <c r="GW400" s="246"/>
      <c r="GX400" s="246"/>
      <c r="GY400" s="246"/>
      <c r="GZ400" s="246"/>
      <c r="HA400" s="246"/>
      <c r="HB400" s="246"/>
      <c r="HC400" s="246"/>
      <c r="HD400" s="246"/>
      <c r="HE400" s="246"/>
      <c r="HF400" s="246"/>
      <c r="HG400" s="246"/>
      <c r="HH400" s="246"/>
      <c r="HI400" s="246"/>
      <c r="HJ400" s="246"/>
      <c r="HK400" s="246"/>
      <c r="HL400" s="246"/>
      <c r="HM400" s="246"/>
      <c r="HN400" s="246"/>
      <c r="HO400" s="246"/>
      <c r="HP400" s="246"/>
      <c r="HQ400" s="246"/>
      <c r="HR400" s="246"/>
      <c r="HS400" s="246"/>
      <c r="HT400" s="246"/>
      <c r="HU400" s="246"/>
      <c r="HV400" s="246"/>
      <c r="HW400" s="246"/>
      <c r="HX400" s="246"/>
      <c r="HY400" s="246"/>
      <c r="HZ400" s="246"/>
      <c r="IA400" s="246"/>
      <c r="IB400" s="246"/>
      <c r="IC400" s="246"/>
      <c r="ID400" s="246"/>
      <c r="IE400" s="246"/>
      <c r="IF400" s="246"/>
      <c r="IG400" s="246"/>
      <c r="IH400" s="246"/>
      <c r="II400" s="246"/>
      <c r="IJ400" s="246"/>
      <c r="IK400" s="246"/>
      <c r="IL400" s="246"/>
      <c r="IM400" s="246"/>
      <c r="IN400" s="246"/>
      <c r="IO400" s="246"/>
      <c r="IP400" s="246"/>
      <c r="IQ400" s="246"/>
      <c r="IR400" s="246"/>
      <c r="IS400" s="246"/>
      <c r="IT400" s="246"/>
      <c r="IU400" s="246"/>
      <c r="IV400" s="246"/>
      <c r="IW400" s="246"/>
    </row>
    <row r="401" customFormat="false" ht="12.75" hidden="false" customHeight="false" outlineLevel="0" collapsed="false">
      <c r="A401" s="64"/>
      <c r="B401" s="246"/>
      <c r="C401" s="251"/>
      <c r="D401" s="251"/>
      <c r="E401" s="251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  <c r="AJ401" s="246"/>
      <c r="AK401" s="246"/>
      <c r="AL401" s="246"/>
      <c r="AM401" s="246"/>
      <c r="AN401" s="246"/>
      <c r="AO401" s="246"/>
      <c r="AP401" s="246"/>
      <c r="AQ401" s="246"/>
      <c r="AR401" s="246"/>
      <c r="AS401" s="246"/>
      <c r="AT401" s="246"/>
      <c r="AU401" s="246"/>
      <c r="AV401" s="246"/>
      <c r="AW401" s="246"/>
      <c r="AX401" s="246"/>
      <c r="AY401" s="246"/>
      <c r="AZ401" s="246"/>
      <c r="BA401" s="246"/>
      <c r="BB401" s="246"/>
      <c r="BC401" s="246"/>
      <c r="BD401" s="246"/>
      <c r="BE401" s="246"/>
      <c r="BF401" s="246"/>
      <c r="BG401" s="246"/>
      <c r="BH401" s="246"/>
      <c r="BI401" s="246"/>
      <c r="BJ401" s="246"/>
      <c r="BK401" s="246"/>
      <c r="BL401" s="246"/>
      <c r="BM401" s="246"/>
      <c r="BN401" s="246"/>
      <c r="BO401" s="246"/>
      <c r="BP401" s="246"/>
      <c r="BQ401" s="246"/>
      <c r="BR401" s="246"/>
      <c r="BS401" s="246"/>
      <c r="BT401" s="246"/>
      <c r="BU401" s="246"/>
      <c r="BV401" s="246"/>
      <c r="BW401" s="246"/>
      <c r="BX401" s="246"/>
      <c r="BY401" s="246"/>
      <c r="BZ401" s="246"/>
      <c r="CA401" s="246"/>
      <c r="CB401" s="246"/>
      <c r="CC401" s="246"/>
      <c r="CD401" s="246"/>
      <c r="CE401" s="246"/>
      <c r="CF401" s="246"/>
      <c r="CG401" s="246"/>
      <c r="CH401" s="246"/>
      <c r="CI401" s="246"/>
      <c r="CJ401" s="246"/>
      <c r="CK401" s="246"/>
      <c r="CL401" s="246"/>
      <c r="CM401" s="246"/>
      <c r="CN401" s="246"/>
      <c r="CO401" s="246"/>
      <c r="CP401" s="246"/>
      <c r="CQ401" s="246"/>
      <c r="CR401" s="246"/>
      <c r="CS401" s="246"/>
      <c r="CT401" s="246"/>
      <c r="CU401" s="246"/>
      <c r="CV401" s="246"/>
      <c r="CW401" s="246"/>
      <c r="CX401" s="246"/>
      <c r="CY401" s="246"/>
      <c r="CZ401" s="246"/>
      <c r="DA401" s="246"/>
      <c r="DB401" s="246"/>
      <c r="DC401" s="246"/>
      <c r="DD401" s="246"/>
      <c r="DE401" s="246"/>
      <c r="DF401" s="246"/>
      <c r="DG401" s="246"/>
      <c r="DH401" s="246"/>
      <c r="DI401" s="246"/>
      <c r="DJ401" s="246"/>
      <c r="DK401" s="246"/>
      <c r="DL401" s="246"/>
      <c r="DM401" s="246"/>
      <c r="DN401" s="246"/>
      <c r="DO401" s="246"/>
      <c r="DP401" s="246"/>
      <c r="DQ401" s="246"/>
      <c r="DR401" s="246"/>
      <c r="DS401" s="246"/>
      <c r="DT401" s="246"/>
      <c r="DU401" s="246"/>
      <c r="DV401" s="246"/>
      <c r="DW401" s="246"/>
      <c r="DX401" s="246"/>
      <c r="DY401" s="246"/>
      <c r="DZ401" s="246"/>
      <c r="EA401" s="246"/>
      <c r="EB401" s="246"/>
      <c r="EC401" s="246"/>
      <c r="ED401" s="246"/>
      <c r="EE401" s="246"/>
      <c r="EF401" s="246"/>
      <c r="EG401" s="246"/>
      <c r="EH401" s="246"/>
      <c r="EI401" s="246"/>
      <c r="EJ401" s="246"/>
      <c r="EK401" s="246"/>
      <c r="EL401" s="246"/>
      <c r="EM401" s="246"/>
      <c r="EN401" s="246"/>
      <c r="EO401" s="246"/>
      <c r="EP401" s="246"/>
      <c r="EQ401" s="246"/>
      <c r="ER401" s="246"/>
      <c r="ES401" s="246"/>
      <c r="ET401" s="246"/>
      <c r="EU401" s="246"/>
      <c r="EV401" s="246"/>
      <c r="EW401" s="246"/>
      <c r="EX401" s="246"/>
      <c r="EY401" s="246"/>
      <c r="EZ401" s="246"/>
      <c r="FA401" s="246"/>
      <c r="FB401" s="246"/>
      <c r="FC401" s="246"/>
      <c r="FD401" s="246"/>
      <c r="FE401" s="246"/>
      <c r="FF401" s="246"/>
      <c r="FG401" s="246"/>
      <c r="FH401" s="246"/>
      <c r="FI401" s="246"/>
      <c r="FJ401" s="246"/>
      <c r="FK401" s="246"/>
      <c r="FL401" s="246"/>
      <c r="FM401" s="246"/>
      <c r="FN401" s="246"/>
      <c r="FO401" s="246"/>
      <c r="FP401" s="246"/>
      <c r="FQ401" s="246"/>
      <c r="FR401" s="246"/>
      <c r="FS401" s="246"/>
      <c r="FT401" s="246"/>
      <c r="FU401" s="246"/>
      <c r="FV401" s="246"/>
      <c r="FW401" s="246"/>
      <c r="FX401" s="246"/>
      <c r="FY401" s="246"/>
      <c r="FZ401" s="246"/>
      <c r="GA401" s="246"/>
      <c r="GB401" s="246"/>
      <c r="GC401" s="246"/>
      <c r="GD401" s="246"/>
      <c r="GE401" s="246"/>
      <c r="GF401" s="246"/>
      <c r="GG401" s="246"/>
      <c r="GH401" s="246"/>
      <c r="GI401" s="246"/>
      <c r="GJ401" s="246"/>
      <c r="GK401" s="246"/>
      <c r="GL401" s="246"/>
      <c r="GM401" s="246"/>
      <c r="GN401" s="246"/>
      <c r="GO401" s="246"/>
      <c r="GP401" s="246"/>
      <c r="GQ401" s="246"/>
      <c r="GR401" s="246"/>
      <c r="GS401" s="246"/>
      <c r="GT401" s="246"/>
      <c r="GU401" s="246"/>
      <c r="GV401" s="246"/>
      <c r="GW401" s="246"/>
      <c r="GX401" s="246"/>
      <c r="GY401" s="246"/>
      <c r="GZ401" s="246"/>
      <c r="HA401" s="246"/>
      <c r="HB401" s="246"/>
      <c r="HC401" s="246"/>
      <c r="HD401" s="246"/>
      <c r="HE401" s="246"/>
      <c r="HF401" s="246"/>
      <c r="HG401" s="246"/>
      <c r="HH401" s="246"/>
      <c r="HI401" s="246"/>
      <c r="HJ401" s="246"/>
      <c r="HK401" s="246"/>
      <c r="HL401" s="246"/>
      <c r="HM401" s="246"/>
      <c r="HN401" s="246"/>
      <c r="HO401" s="246"/>
      <c r="HP401" s="246"/>
      <c r="HQ401" s="246"/>
      <c r="HR401" s="246"/>
      <c r="HS401" s="246"/>
      <c r="HT401" s="246"/>
      <c r="HU401" s="246"/>
      <c r="HV401" s="246"/>
      <c r="HW401" s="246"/>
      <c r="HX401" s="246"/>
      <c r="HY401" s="246"/>
      <c r="HZ401" s="246"/>
      <c r="IA401" s="246"/>
      <c r="IB401" s="246"/>
      <c r="IC401" s="246"/>
      <c r="ID401" s="246"/>
      <c r="IE401" s="246"/>
      <c r="IF401" s="246"/>
      <c r="IG401" s="246"/>
      <c r="IH401" s="246"/>
      <c r="II401" s="246"/>
      <c r="IJ401" s="246"/>
      <c r="IK401" s="246"/>
      <c r="IL401" s="246"/>
      <c r="IM401" s="246"/>
      <c r="IN401" s="246"/>
      <c r="IO401" s="246"/>
      <c r="IP401" s="246"/>
      <c r="IQ401" s="246"/>
      <c r="IR401" s="246"/>
      <c r="IS401" s="246"/>
      <c r="IT401" s="246"/>
      <c r="IU401" s="246"/>
      <c r="IV401" s="246"/>
      <c r="IW401" s="246"/>
    </row>
    <row r="402" customFormat="false" ht="12.75" hidden="false" customHeight="false" outlineLevel="0" collapsed="false">
      <c r="A402" s="217"/>
      <c r="B402" s="245"/>
      <c r="C402" s="251"/>
      <c r="D402" s="251"/>
      <c r="E402" s="251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  <c r="AJ402" s="246"/>
      <c r="AK402" s="246"/>
      <c r="AL402" s="246"/>
      <c r="AM402" s="246"/>
      <c r="AN402" s="246"/>
      <c r="AO402" s="246"/>
      <c r="AP402" s="246"/>
      <c r="AQ402" s="246"/>
      <c r="AR402" s="246"/>
      <c r="AS402" s="246"/>
      <c r="AT402" s="246"/>
      <c r="AU402" s="246"/>
      <c r="AV402" s="246"/>
      <c r="AW402" s="246"/>
      <c r="AX402" s="246"/>
      <c r="AY402" s="246"/>
      <c r="AZ402" s="246"/>
      <c r="BA402" s="246"/>
      <c r="BB402" s="246"/>
      <c r="BC402" s="246"/>
      <c r="BD402" s="246"/>
      <c r="BE402" s="246"/>
      <c r="BF402" s="246"/>
      <c r="BG402" s="246"/>
      <c r="BH402" s="246"/>
      <c r="BI402" s="246"/>
      <c r="BJ402" s="246"/>
      <c r="BK402" s="246"/>
      <c r="BL402" s="246"/>
      <c r="BM402" s="246"/>
      <c r="BN402" s="246"/>
      <c r="BO402" s="246"/>
      <c r="BP402" s="246"/>
      <c r="BQ402" s="246"/>
      <c r="BR402" s="246"/>
      <c r="BS402" s="246"/>
      <c r="BT402" s="246"/>
      <c r="BU402" s="246"/>
      <c r="BV402" s="246"/>
      <c r="BW402" s="246"/>
      <c r="BX402" s="246"/>
      <c r="BY402" s="246"/>
      <c r="BZ402" s="246"/>
      <c r="CA402" s="246"/>
      <c r="CB402" s="246"/>
      <c r="CC402" s="246"/>
      <c r="CD402" s="246"/>
      <c r="CE402" s="246"/>
      <c r="CF402" s="246"/>
      <c r="CG402" s="246"/>
      <c r="CH402" s="246"/>
      <c r="CI402" s="246"/>
      <c r="CJ402" s="246"/>
      <c r="CK402" s="246"/>
      <c r="CL402" s="246"/>
      <c r="CM402" s="246"/>
      <c r="CN402" s="246"/>
      <c r="CO402" s="246"/>
      <c r="CP402" s="246"/>
      <c r="CQ402" s="246"/>
      <c r="CR402" s="246"/>
      <c r="CS402" s="246"/>
      <c r="CT402" s="246"/>
      <c r="CU402" s="246"/>
      <c r="CV402" s="246"/>
      <c r="CW402" s="246"/>
      <c r="CX402" s="246"/>
      <c r="CY402" s="246"/>
      <c r="CZ402" s="246"/>
      <c r="DA402" s="246"/>
      <c r="DB402" s="246"/>
      <c r="DC402" s="246"/>
      <c r="DD402" s="246"/>
      <c r="DE402" s="246"/>
      <c r="DF402" s="246"/>
      <c r="DG402" s="246"/>
      <c r="DH402" s="246"/>
      <c r="DI402" s="246"/>
      <c r="DJ402" s="246"/>
      <c r="DK402" s="246"/>
      <c r="DL402" s="246"/>
      <c r="DM402" s="246"/>
      <c r="DN402" s="246"/>
      <c r="DO402" s="246"/>
      <c r="DP402" s="246"/>
      <c r="DQ402" s="246"/>
      <c r="DR402" s="246"/>
      <c r="DS402" s="246"/>
      <c r="DT402" s="246"/>
      <c r="DU402" s="246"/>
      <c r="DV402" s="246"/>
      <c r="DW402" s="246"/>
      <c r="DX402" s="246"/>
      <c r="DY402" s="246"/>
      <c r="DZ402" s="246"/>
      <c r="EA402" s="246"/>
      <c r="EB402" s="246"/>
      <c r="EC402" s="246"/>
      <c r="ED402" s="246"/>
      <c r="EE402" s="246"/>
      <c r="EF402" s="246"/>
      <c r="EG402" s="246"/>
      <c r="EH402" s="246"/>
      <c r="EI402" s="246"/>
      <c r="EJ402" s="246"/>
      <c r="EK402" s="246"/>
      <c r="EL402" s="246"/>
      <c r="EM402" s="246"/>
      <c r="EN402" s="246"/>
      <c r="EO402" s="246"/>
      <c r="EP402" s="246"/>
      <c r="EQ402" s="246"/>
      <c r="ER402" s="246"/>
      <c r="ES402" s="246"/>
      <c r="ET402" s="246"/>
      <c r="EU402" s="246"/>
      <c r="EV402" s="246"/>
      <c r="EW402" s="246"/>
      <c r="EX402" s="246"/>
      <c r="EY402" s="246"/>
      <c r="EZ402" s="246"/>
      <c r="FA402" s="246"/>
      <c r="FB402" s="246"/>
      <c r="FC402" s="246"/>
      <c r="FD402" s="246"/>
      <c r="FE402" s="246"/>
      <c r="FF402" s="246"/>
      <c r="FG402" s="246"/>
      <c r="FH402" s="246"/>
      <c r="FI402" s="246"/>
      <c r="FJ402" s="246"/>
      <c r="FK402" s="246"/>
      <c r="FL402" s="246"/>
      <c r="FM402" s="246"/>
      <c r="FN402" s="246"/>
      <c r="FO402" s="246"/>
      <c r="FP402" s="246"/>
      <c r="FQ402" s="246"/>
      <c r="FR402" s="246"/>
      <c r="FS402" s="246"/>
      <c r="FT402" s="246"/>
      <c r="FU402" s="246"/>
      <c r="FV402" s="246"/>
      <c r="FW402" s="246"/>
      <c r="FX402" s="246"/>
      <c r="FY402" s="246"/>
      <c r="FZ402" s="246"/>
      <c r="GA402" s="246"/>
      <c r="GB402" s="246"/>
      <c r="GC402" s="246"/>
      <c r="GD402" s="246"/>
      <c r="GE402" s="246"/>
      <c r="GF402" s="246"/>
      <c r="GG402" s="246"/>
      <c r="GH402" s="246"/>
      <c r="GI402" s="246"/>
      <c r="GJ402" s="246"/>
      <c r="GK402" s="246"/>
      <c r="GL402" s="246"/>
      <c r="GM402" s="246"/>
      <c r="GN402" s="246"/>
      <c r="GO402" s="246"/>
      <c r="GP402" s="246"/>
      <c r="GQ402" s="246"/>
      <c r="GR402" s="246"/>
      <c r="GS402" s="246"/>
      <c r="GT402" s="246"/>
      <c r="GU402" s="246"/>
      <c r="GV402" s="246"/>
      <c r="GW402" s="246"/>
      <c r="GX402" s="246"/>
      <c r="GY402" s="246"/>
      <c r="GZ402" s="246"/>
      <c r="HA402" s="246"/>
      <c r="HB402" s="246"/>
      <c r="HC402" s="246"/>
      <c r="HD402" s="246"/>
      <c r="HE402" s="246"/>
      <c r="HF402" s="246"/>
      <c r="HG402" s="246"/>
      <c r="HH402" s="246"/>
      <c r="HI402" s="246"/>
      <c r="HJ402" s="246"/>
      <c r="HK402" s="246"/>
      <c r="HL402" s="246"/>
      <c r="HM402" s="246"/>
      <c r="HN402" s="246"/>
      <c r="HO402" s="246"/>
      <c r="HP402" s="246"/>
      <c r="HQ402" s="246"/>
      <c r="HR402" s="246"/>
      <c r="HS402" s="246"/>
      <c r="HT402" s="246"/>
      <c r="HU402" s="246"/>
      <c r="HV402" s="246"/>
      <c r="HW402" s="246"/>
      <c r="HX402" s="246"/>
      <c r="HY402" s="246"/>
      <c r="HZ402" s="246"/>
      <c r="IA402" s="246"/>
      <c r="IB402" s="246"/>
      <c r="IC402" s="246"/>
      <c r="ID402" s="246"/>
      <c r="IE402" s="246"/>
      <c r="IF402" s="246"/>
      <c r="IG402" s="246"/>
      <c r="IH402" s="246"/>
      <c r="II402" s="246"/>
      <c r="IJ402" s="246"/>
      <c r="IK402" s="246"/>
      <c r="IL402" s="246"/>
      <c r="IM402" s="246"/>
      <c r="IN402" s="246"/>
      <c r="IO402" s="246"/>
      <c r="IP402" s="246"/>
      <c r="IQ402" s="246"/>
      <c r="IR402" s="246"/>
      <c r="IS402" s="246"/>
      <c r="IT402" s="246"/>
      <c r="IU402" s="246"/>
      <c r="IV402" s="246"/>
      <c r="IW402" s="246"/>
    </row>
    <row r="403" customFormat="false" ht="12.75" hidden="false" customHeight="false" outlineLevel="0" collapsed="false">
      <c r="A403" s="254"/>
      <c r="B403" s="255"/>
      <c r="C403" s="251"/>
      <c r="D403" s="251"/>
      <c r="E403" s="251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  <c r="AJ403" s="246"/>
      <c r="AK403" s="246"/>
      <c r="AL403" s="246"/>
      <c r="AM403" s="246"/>
      <c r="AN403" s="246"/>
      <c r="AO403" s="246"/>
      <c r="AP403" s="246"/>
      <c r="AQ403" s="246"/>
      <c r="AR403" s="246"/>
      <c r="AS403" s="246"/>
      <c r="AT403" s="246"/>
      <c r="AU403" s="246"/>
      <c r="AV403" s="246"/>
      <c r="AW403" s="246"/>
      <c r="AX403" s="246"/>
      <c r="AY403" s="246"/>
      <c r="AZ403" s="246"/>
      <c r="BA403" s="246"/>
      <c r="BB403" s="246"/>
      <c r="BC403" s="246"/>
      <c r="BD403" s="246"/>
      <c r="BE403" s="246"/>
      <c r="BF403" s="246"/>
      <c r="BG403" s="246"/>
      <c r="BH403" s="246"/>
      <c r="BI403" s="246"/>
      <c r="BJ403" s="246"/>
      <c r="BK403" s="246"/>
      <c r="BL403" s="246"/>
      <c r="BM403" s="246"/>
      <c r="BN403" s="246"/>
      <c r="BO403" s="246"/>
      <c r="BP403" s="246"/>
      <c r="BQ403" s="246"/>
      <c r="BR403" s="246"/>
      <c r="BS403" s="246"/>
      <c r="BT403" s="246"/>
      <c r="BU403" s="246"/>
      <c r="BV403" s="246"/>
      <c r="BW403" s="246"/>
      <c r="BX403" s="246"/>
      <c r="BY403" s="246"/>
      <c r="BZ403" s="246"/>
      <c r="CA403" s="246"/>
      <c r="CB403" s="246"/>
      <c r="CC403" s="246"/>
      <c r="CD403" s="246"/>
      <c r="CE403" s="246"/>
      <c r="CF403" s="246"/>
      <c r="CG403" s="246"/>
      <c r="CH403" s="246"/>
      <c r="CI403" s="246"/>
      <c r="CJ403" s="246"/>
      <c r="CK403" s="246"/>
      <c r="CL403" s="246"/>
      <c r="CM403" s="246"/>
      <c r="CN403" s="246"/>
      <c r="CO403" s="246"/>
      <c r="CP403" s="246"/>
      <c r="CQ403" s="246"/>
      <c r="CR403" s="246"/>
      <c r="CS403" s="246"/>
      <c r="CT403" s="246"/>
      <c r="CU403" s="246"/>
      <c r="CV403" s="246"/>
      <c r="CW403" s="246"/>
      <c r="CX403" s="246"/>
      <c r="CY403" s="246"/>
      <c r="CZ403" s="246"/>
      <c r="DA403" s="246"/>
      <c r="DB403" s="246"/>
      <c r="DC403" s="246"/>
      <c r="DD403" s="246"/>
      <c r="DE403" s="246"/>
      <c r="DF403" s="246"/>
      <c r="DG403" s="246"/>
      <c r="DH403" s="246"/>
      <c r="DI403" s="246"/>
      <c r="DJ403" s="246"/>
      <c r="DK403" s="246"/>
      <c r="DL403" s="246"/>
      <c r="DM403" s="246"/>
      <c r="DN403" s="246"/>
      <c r="DO403" s="246"/>
      <c r="DP403" s="246"/>
      <c r="DQ403" s="246"/>
      <c r="DR403" s="246"/>
      <c r="DS403" s="246"/>
      <c r="DT403" s="246"/>
      <c r="DU403" s="246"/>
      <c r="DV403" s="246"/>
      <c r="DW403" s="246"/>
      <c r="DX403" s="246"/>
      <c r="DY403" s="246"/>
      <c r="DZ403" s="246"/>
      <c r="EA403" s="246"/>
      <c r="EB403" s="246"/>
      <c r="EC403" s="246"/>
      <c r="ED403" s="246"/>
      <c r="EE403" s="246"/>
      <c r="EF403" s="246"/>
      <c r="EG403" s="246"/>
      <c r="EH403" s="246"/>
      <c r="EI403" s="246"/>
      <c r="EJ403" s="246"/>
      <c r="EK403" s="246"/>
      <c r="EL403" s="246"/>
      <c r="EM403" s="246"/>
      <c r="EN403" s="246"/>
      <c r="EO403" s="246"/>
      <c r="EP403" s="246"/>
      <c r="EQ403" s="246"/>
      <c r="ER403" s="246"/>
      <c r="ES403" s="246"/>
      <c r="ET403" s="246"/>
      <c r="EU403" s="246"/>
      <c r="EV403" s="246"/>
      <c r="EW403" s="246"/>
      <c r="EX403" s="246"/>
      <c r="EY403" s="246"/>
      <c r="EZ403" s="246"/>
      <c r="FA403" s="246"/>
      <c r="FB403" s="246"/>
      <c r="FC403" s="246"/>
      <c r="FD403" s="246"/>
      <c r="FE403" s="246"/>
      <c r="FF403" s="246"/>
      <c r="FG403" s="246"/>
      <c r="FH403" s="246"/>
      <c r="FI403" s="246"/>
      <c r="FJ403" s="246"/>
      <c r="FK403" s="246"/>
      <c r="FL403" s="246"/>
      <c r="FM403" s="246"/>
      <c r="FN403" s="246"/>
      <c r="FO403" s="246"/>
      <c r="FP403" s="246"/>
      <c r="FQ403" s="246"/>
      <c r="FR403" s="246"/>
      <c r="FS403" s="246"/>
      <c r="FT403" s="246"/>
      <c r="FU403" s="246"/>
      <c r="FV403" s="246"/>
      <c r="FW403" s="246"/>
      <c r="FX403" s="246"/>
      <c r="FY403" s="246"/>
      <c r="FZ403" s="246"/>
      <c r="GA403" s="246"/>
      <c r="GB403" s="246"/>
      <c r="GC403" s="246"/>
      <c r="GD403" s="246"/>
      <c r="GE403" s="246"/>
      <c r="GF403" s="246"/>
      <c r="GG403" s="246"/>
      <c r="GH403" s="246"/>
      <c r="GI403" s="246"/>
      <c r="GJ403" s="246"/>
      <c r="GK403" s="246"/>
      <c r="GL403" s="246"/>
      <c r="GM403" s="246"/>
      <c r="GN403" s="246"/>
      <c r="GO403" s="246"/>
      <c r="GP403" s="246"/>
      <c r="GQ403" s="246"/>
      <c r="GR403" s="246"/>
      <c r="GS403" s="246"/>
      <c r="GT403" s="246"/>
      <c r="GU403" s="246"/>
      <c r="GV403" s="246"/>
      <c r="GW403" s="246"/>
      <c r="GX403" s="246"/>
      <c r="GY403" s="246"/>
      <c r="GZ403" s="246"/>
      <c r="HA403" s="246"/>
      <c r="HB403" s="246"/>
      <c r="HC403" s="246"/>
      <c r="HD403" s="246"/>
      <c r="HE403" s="246"/>
      <c r="HF403" s="246"/>
      <c r="HG403" s="246"/>
      <c r="HH403" s="246"/>
      <c r="HI403" s="246"/>
      <c r="HJ403" s="246"/>
      <c r="HK403" s="246"/>
      <c r="HL403" s="246"/>
      <c r="HM403" s="246"/>
      <c r="HN403" s="246"/>
      <c r="HO403" s="246"/>
      <c r="HP403" s="246"/>
      <c r="HQ403" s="246"/>
      <c r="HR403" s="246"/>
      <c r="HS403" s="246"/>
      <c r="HT403" s="246"/>
      <c r="HU403" s="246"/>
      <c r="HV403" s="246"/>
      <c r="HW403" s="246"/>
      <c r="HX403" s="246"/>
      <c r="HY403" s="246"/>
      <c r="HZ403" s="246"/>
      <c r="IA403" s="246"/>
      <c r="IB403" s="246"/>
      <c r="IC403" s="246"/>
      <c r="ID403" s="246"/>
      <c r="IE403" s="246"/>
      <c r="IF403" s="246"/>
      <c r="IG403" s="246"/>
      <c r="IH403" s="246"/>
      <c r="II403" s="246"/>
      <c r="IJ403" s="246"/>
      <c r="IK403" s="246"/>
      <c r="IL403" s="246"/>
      <c r="IM403" s="246"/>
      <c r="IN403" s="246"/>
      <c r="IO403" s="246"/>
      <c r="IP403" s="246"/>
      <c r="IQ403" s="246"/>
      <c r="IR403" s="246"/>
      <c r="IS403" s="246"/>
      <c r="IT403" s="246"/>
      <c r="IU403" s="246"/>
      <c r="IV403" s="246"/>
      <c r="IW403" s="246"/>
    </row>
    <row r="404" customFormat="false" ht="12.75" hidden="false" customHeight="false" outlineLevel="0" collapsed="false">
      <c r="A404" s="254"/>
      <c r="B404" s="255"/>
      <c r="C404" s="251"/>
      <c r="D404" s="251"/>
      <c r="E404" s="251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  <c r="AJ404" s="246"/>
      <c r="AK404" s="246"/>
      <c r="AL404" s="246"/>
      <c r="AM404" s="246"/>
      <c r="AN404" s="246"/>
      <c r="AO404" s="246"/>
      <c r="AP404" s="246"/>
      <c r="AQ404" s="246"/>
      <c r="AR404" s="246"/>
      <c r="AS404" s="246"/>
      <c r="AT404" s="246"/>
      <c r="AU404" s="246"/>
      <c r="AV404" s="246"/>
      <c r="AW404" s="246"/>
      <c r="AX404" s="246"/>
      <c r="AY404" s="246"/>
      <c r="AZ404" s="246"/>
      <c r="BA404" s="246"/>
      <c r="BB404" s="246"/>
      <c r="BC404" s="246"/>
      <c r="BD404" s="246"/>
      <c r="BE404" s="246"/>
      <c r="BF404" s="246"/>
      <c r="BG404" s="246"/>
      <c r="BH404" s="246"/>
      <c r="BI404" s="246"/>
      <c r="BJ404" s="246"/>
      <c r="BK404" s="246"/>
      <c r="BL404" s="246"/>
      <c r="BM404" s="246"/>
      <c r="BN404" s="246"/>
      <c r="BO404" s="246"/>
      <c r="BP404" s="246"/>
      <c r="BQ404" s="246"/>
      <c r="BR404" s="246"/>
      <c r="BS404" s="246"/>
      <c r="BT404" s="246"/>
      <c r="BU404" s="246"/>
      <c r="BV404" s="246"/>
      <c r="BW404" s="246"/>
      <c r="BX404" s="246"/>
      <c r="BY404" s="246"/>
      <c r="BZ404" s="246"/>
      <c r="CA404" s="246"/>
      <c r="CB404" s="246"/>
      <c r="CC404" s="246"/>
      <c r="CD404" s="246"/>
      <c r="CE404" s="246"/>
      <c r="CF404" s="246"/>
      <c r="CG404" s="246"/>
      <c r="CH404" s="246"/>
      <c r="CI404" s="246"/>
      <c r="CJ404" s="246"/>
      <c r="CK404" s="246"/>
      <c r="CL404" s="246"/>
      <c r="CM404" s="246"/>
      <c r="CN404" s="246"/>
      <c r="CO404" s="246"/>
      <c r="CP404" s="246"/>
      <c r="CQ404" s="246"/>
      <c r="CR404" s="246"/>
      <c r="CS404" s="246"/>
      <c r="CT404" s="246"/>
      <c r="CU404" s="246"/>
      <c r="CV404" s="246"/>
      <c r="CW404" s="246"/>
      <c r="CX404" s="246"/>
      <c r="CY404" s="246"/>
      <c r="CZ404" s="246"/>
      <c r="DA404" s="246"/>
      <c r="DB404" s="246"/>
      <c r="DC404" s="246"/>
      <c r="DD404" s="246"/>
      <c r="DE404" s="246"/>
      <c r="DF404" s="246"/>
      <c r="DG404" s="246"/>
      <c r="DH404" s="246"/>
      <c r="DI404" s="246"/>
      <c r="DJ404" s="246"/>
      <c r="DK404" s="246"/>
      <c r="DL404" s="246"/>
      <c r="DM404" s="246"/>
      <c r="DN404" s="246"/>
      <c r="DO404" s="246"/>
      <c r="DP404" s="246"/>
      <c r="DQ404" s="246"/>
      <c r="DR404" s="246"/>
      <c r="DS404" s="246"/>
      <c r="DT404" s="246"/>
      <c r="DU404" s="246"/>
      <c r="DV404" s="246"/>
      <c r="DW404" s="246"/>
      <c r="DX404" s="246"/>
      <c r="DY404" s="246"/>
      <c r="DZ404" s="246"/>
      <c r="EA404" s="246"/>
      <c r="EB404" s="246"/>
      <c r="EC404" s="246"/>
      <c r="ED404" s="246"/>
      <c r="EE404" s="246"/>
      <c r="EF404" s="246"/>
      <c r="EG404" s="246"/>
      <c r="EH404" s="246"/>
      <c r="EI404" s="246"/>
      <c r="EJ404" s="246"/>
      <c r="EK404" s="246"/>
      <c r="EL404" s="246"/>
      <c r="EM404" s="246"/>
      <c r="EN404" s="246"/>
      <c r="EO404" s="246"/>
      <c r="EP404" s="246"/>
      <c r="EQ404" s="246"/>
      <c r="ER404" s="246"/>
      <c r="ES404" s="246"/>
      <c r="ET404" s="246"/>
      <c r="EU404" s="246"/>
      <c r="EV404" s="246"/>
      <c r="EW404" s="246"/>
      <c r="EX404" s="246"/>
      <c r="EY404" s="246"/>
      <c r="EZ404" s="246"/>
      <c r="FA404" s="246"/>
      <c r="FB404" s="246"/>
      <c r="FC404" s="246"/>
      <c r="FD404" s="246"/>
      <c r="FE404" s="246"/>
      <c r="FF404" s="246"/>
      <c r="FG404" s="246"/>
      <c r="FH404" s="246"/>
      <c r="FI404" s="246"/>
      <c r="FJ404" s="246"/>
      <c r="FK404" s="246"/>
      <c r="FL404" s="246"/>
      <c r="FM404" s="246"/>
      <c r="FN404" s="246"/>
      <c r="FO404" s="246"/>
      <c r="FP404" s="246"/>
      <c r="FQ404" s="246"/>
      <c r="FR404" s="246"/>
      <c r="FS404" s="246"/>
      <c r="FT404" s="246"/>
      <c r="FU404" s="246"/>
      <c r="FV404" s="246"/>
      <c r="FW404" s="246"/>
      <c r="FX404" s="246"/>
      <c r="FY404" s="246"/>
      <c r="FZ404" s="246"/>
      <c r="GA404" s="246"/>
      <c r="GB404" s="246"/>
      <c r="GC404" s="246"/>
      <c r="GD404" s="246"/>
      <c r="GE404" s="246"/>
      <c r="GF404" s="246"/>
      <c r="GG404" s="246"/>
      <c r="GH404" s="246"/>
      <c r="GI404" s="246"/>
      <c r="GJ404" s="246"/>
      <c r="GK404" s="246"/>
      <c r="GL404" s="246"/>
      <c r="GM404" s="246"/>
      <c r="GN404" s="246"/>
      <c r="GO404" s="246"/>
      <c r="GP404" s="246"/>
      <c r="GQ404" s="246"/>
      <c r="GR404" s="246"/>
      <c r="GS404" s="246"/>
      <c r="GT404" s="246"/>
      <c r="GU404" s="246"/>
      <c r="GV404" s="246"/>
      <c r="GW404" s="246"/>
      <c r="GX404" s="246"/>
      <c r="GY404" s="246"/>
      <c r="GZ404" s="246"/>
      <c r="HA404" s="246"/>
      <c r="HB404" s="246"/>
      <c r="HC404" s="246"/>
      <c r="HD404" s="246"/>
      <c r="HE404" s="246"/>
      <c r="HF404" s="246"/>
      <c r="HG404" s="246"/>
      <c r="HH404" s="246"/>
      <c r="HI404" s="246"/>
      <c r="HJ404" s="246"/>
      <c r="HK404" s="246"/>
      <c r="HL404" s="246"/>
      <c r="HM404" s="246"/>
      <c r="HN404" s="246"/>
      <c r="HO404" s="246"/>
      <c r="HP404" s="246"/>
      <c r="HQ404" s="246"/>
      <c r="HR404" s="246"/>
      <c r="HS404" s="246"/>
      <c r="HT404" s="246"/>
      <c r="HU404" s="246"/>
      <c r="HV404" s="246"/>
      <c r="HW404" s="246"/>
      <c r="HX404" s="246"/>
      <c r="HY404" s="246"/>
      <c r="HZ404" s="246"/>
      <c r="IA404" s="246"/>
      <c r="IB404" s="246"/>
      <c r="IC404" s="246"/>
      <c r="ID404" s="246"/>
      <c r="IE404" s="246"/>
      <c r="IF404" s="246"/>
      <c r="IG404" s="246"/>
      <c r="IH404" s="246"/>
      <c r="II404" s="246"/>
      <c r="IJ404" s="246"/>
      <c r="IK404" s="246"/>
      <c r="IL404" s="246"/>
      <c r="IM404" s="246"/>
      <c r="IN404" s="246"/>
      <c r="IO404" s="246"/>
      <c r="IP404" s="246"/>
      <c r="IQ404" s="246"/>
      <c r="IR404" s="246"/>
      <c r="IS404" s="246"/>
      <c r="IT404" s="246"/>
      <c r="IU404" s="246"/>
      <c r="IV404" s="246"/>
      <c r="IW404" s="246"/>
    </row>
    <row r="405" customFormat="false" ht="12.75" hidden="false" customHeight="false" outlineLevel="0" collapsed="false">
      <c r="A405" s="254"/>
      <c r="B405" s="255"/>
      <c r="C405" s="251"/>
      <c r="D405" s="251"/>
      <c r="E405" s="251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  <c r="AJ405" s="246"/>
      <c r="AK405" s="246"/>
      <c r="AL405" s="246"/>
      <c r="AM405" s="246"/>
      <c r="AN405" s="246"/>
      <c r="AO405" s="246"/>
      <c r="AP405" s="246"/>
      <c r="AQ405" s="246"/>
      <c r="AR405" s="246"/>
      <c r="AS405" s="246"/>
      <c r="AT405" s="246"/>
      <c r="AU405" s="246"/>
      <c r="AV405" s="246"/>
      <c r="AW405" s="246"/>
      <c r="AX405" s="246"/>
      <c r="AY405" s="246"/>
      <c r="AZ405" s="246"/>
      <c r="BA405" s="246"/>
      <c r="BB405" s="246"/>
      <c r="BC405" s="246"/>
      <c r="BD405" s="246"/>
      <c r="BE405" s="246"/>
      <c r="BF405" s="246"/>
      <c r="BG405" s="246"/>
      <c r="BH405" s="246"/>
      <c r="BI405" s="246"/>
      <c r="BJ405" s="246"/>
      <c r="BK405" s="246"/>
      <c r="BL405" s="246"/>
      <c r="BM405" s="246"/>
      <c r="BN405" s="246"/>
      <c r="BO405" s="246"/>
      <c r="BP405" s="246"/>
      <c r="BQ405" s="246"/>
      <c r="BR405" s="246"/>
      <c r="BS405" s="246"/>
      <c r="BT405" s="246"/>
      <c r="BU405" s="246"/>
      <c r="BV405" s="246"/>
      <c r="BW405" s="246"/>
      <c r="BX405" s="246"/>
      <c r="BY405" s="246"/>
      <c r="BZ405" s="246"/>
      <c r="CA405" s="246"/>
      <c r="CB405" s="246"/>
      <c r="CC405" s="246"/>
      <c r="CD405" s="246"/>
      <c r="CE405" s="246"/>
      <c r="CF405" s="246"/>
      <c r="CG405" s="246"/>
      <c r="CH405" s="246"/>
      <c r="CI405" s="246"/>
      <c r="CJ405" s="246"/>
      <c r="CK405" s="246"/>
      <c r="CL405" s="246"/>
      <c r="CM405" s="246"/>
      <c r="CN405" s="246"/>
      <c r="CO405" s="246"/>
      <c r="CP405" s="246"/>
      <c r="CQ405" s="246"/>
      <c r="CR405" s="246"/>
      <c r="CS405" s="246"/>
      <c r="CT405" s="246"/>
      <c r="CU405" s="246"/>
      <c r="CV405" s="246"/>
      <c r="CW405" s="246"/>
      <c r="CX405" s="246"/>
      <c r="CY405" s="246"/>
      <c r="CZ405" s="246"/>
      <c r="DA405" s="246"/>
      <c r="DB405" s="246"/>
      <c r="DC405" s="246"/>
      <c r="DD405" s="246"/>
      <c r="DE405" s="246"/>
      <c r="DF405" s="246"/>
      <c r="DG405" s="246"/>
      <c r="DH405" s="246"/>
      <c r="DI405" s="246"/>
      <c r="DJ405" s="246"/>
      <c r="DK405" s="246"/>
      <c r="DL405" s="246"/>
      <c r="DM405" s="246"/>
      <c r="DN405" s="246"/>
      <c r="DO405" s="246"/>
      <c r="DP405" s="246"/>
      <c r="DQ405" s="246"/>
      <c r="DR405" s="246"/>
      <c r="DS405" s="246"/>
      <c r="DT405" s="246"/>
      <c r="DU405" s="246"/>
      <c r="DV405" s="246"/>
      <c r="DW405" s="246"/>
      <c r="DX405" s="246"/>
      <c r="DY405" s="246"/>
      <c r="DZ405" s="246"/>
      <c r="EA405" s="246"/>
      <c r="EB405" s="246"/>
      <c r="EC405" s="246"/>
      <c r="ED405" s="246"/>
      <c r="EE405" s="246"/>
      <c r="EF405" s="246"/>
      <c r="EG405" s="246"/>
      <c r="EH405" s="246"/>
      <c r="EI405" s="246"/>
      <c r="EJ405" s="246"/>
      <c r="EK405" s="246"/>
      <c r="EL405" s="246"/>
      <c r="EM405" s="246"/>
      <c r="EN405" s="246"/>
      <c r="EO405" s="246"/>
      <c r="EP405" s="246"/>
      <c r="EQ405" s="246"/>
      <c r="ER405" s="246"/>
      <c r="ES405" s="246"/>
      <c r="ET405" s="246"/>
      <c r="EU405" s="246"/>
      <c r="EV405" s="246"/>
      <c r="EW405" s="246"/>
      <c r="EX405" s="246"/>
      <c r="EY405" s="246"/>
      <c r="EZ405" s="246"/>
      <c r="FA405" s="246"/>
      <c r="FB405" s="246"/>
      <c r="FC405" s="246"/>
      <c r="FD405" s="246"/>
      <c r="FE405" s="246"/>
      <c r="FF405" s="246"/>
      <c r="FG405" s="246"/>
      <c r="FH405" s="246"/>
      <c r="FI405" s="246"/>
      <c r="FJ405" s="246"/>
      <c r="FK405" s="246"/>
      <c r="FL405" s="246"/>
      <c r="FM405" s="246"/>
      <c r="FN405" s="246"/>
      <c r="FO405" s="246"/>
      <c r="FP405" s="246"/>
      <c r="FQ405" s="246"/>
      <c r="FR405" s="246"/>
      <c r="FS405" s="246"/>
      <c r="FT405" s="246"/>
      <c r="FU405" s="246"/>
      <c r="FV405" s="246"/>
      <c r="FW405" s="246"/>
      <c r="FX405" s="246"/>
      <c r="FY405" s="246"/>
      <c r="FZ405" s="246"/>
      <c r="GA405" s="246"/>
      <c r="GB405" s="246"/>
      <c r="GC405" s="246"/>
      <c r="GD405" s="246"/>
      <c r="GE405" s="246"/>
      <c r="GF405" s="246"/>
      <c r="GG405" s="246"/>
      <c r="GH405" s="246"/>
      <c r="GI405" s="246"/>
      <c r="GJ405" s="246"/>
      <c r="GK405" s="246"/>
      <c r="GL405" s="246"/>
      <c r="GM405" s="246"/>
      <c r="GN405" s="246"/>
      <c r="GO405" s="246"/>
      <c r="GP405" s="246"/>
      <c r="GQ405" s="246"/>
      <c r="GR405" s="246"/>
      <c r="GS405" s="246"/>
      <c r="GT405" s="246"/>
      <c r="GU405" s="246"/>
      <c r="GV405" s="246"/>
      <c r="GW405" s="246"/>
      <c r="GX405" s="246"/>
      <c r="GY405" s="246"/>
      <c r="GZ405" s="246"/>
      <c r="HA405" s="246"/>
      <c r="HB405" s="246"/>
      <c r="HC405" s="246"/>
      <c r="HD405" s="246"/>
      <c r="HE405" s="246"/>
      <c r="HF405" s="246"/>
      <c r="HG405" s="246"/>
      <c r="HH405" s="246"/>
      <c r="HI405" s="246"/>
      <c r="HJ405" s="246"/>
      <c r="HK405" s="246"/>
      <c r="HL405" s="246"/>
      <c r="HM405" s="246"/>
      <c r="HN405" s="246"/>
      <c r="HO405" s="246"/>
      <c r="HP405" s="246"/>
      <c r="HQ405" s="246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</row>
    <row r="406" customFormat="false" ht="12.75" hidden="false" customHeight="false" outlineLevel="0" collapsed="false">
      <c r="A406" s="254"/>
      <c r="B406" s="255"/>
      <c r="C406" s="251"/>
      <c r="D406" s="251"/>
      <c r="E406" s="251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  <c r="AJ406" s="246"/>
      <c r="AK406" s="246"/>
      <c r="AL406" s="246"/>
      <c r="AM406" s="246"/>
      <c r="AN406" s="246"/>
      <c r="AO406" s="246"/>
      <c r="AP406" s="246"/>
      <c r="AQ406" s="246"/>
      <c r="AR406" s="246"/>
      <c r="AS406" s="246"/>
      <c r="AT406" s="246"/>
      <c r="AU406" s="246"/>
      <c r="AV406" s="246"/>
      <c r="AW406" s="246"/>
      <c r="AX406" s="246"/>
      <c r="AY406" s="246"/>
      <c r="AZ406" s="246"/>
      <c r="BA406" s="246"/>
      <c r="BB406" s="246"/>
      <c r="BC406" s="246"/>
      <c r="BD406" s="246"/>
      <c r="BE406" s="246"/>
      <c r="BF406" s="246"/>
      <c r="BG406" s="246"/>
      <c r="BH406" s="246"/>
      <c r="BI406" s="246"/>
      <c r="BJ406" s="246"/>
      <c r="BK406" s="246"/>
      <c r="BL406" s="246"/>
      <c r="BM406" s="246"/>
      <c r="BN406" s="246"/>
      <c r="BO406" s="246"/>
      <c r="BP406" s="246"/>
      <c r="BQ406" s="246"/>
      <c r="BR406" s="246"/>
      <c r="BS406" s="246"/>
      <c r="BT406" s="246"/>
      <c r="BU406" s="246"/>
      <c r="BV406" s="246"/>
      <c r="BW406" s="246"/>
      <c r="BX406" s="246"/>
      <c r="BY406" s="246"/>
      <c r="BZ406" s="246"/>
      <c r="CA406" s="246"/>
      <c r="CB406" s="246"/>
      <c r="CC406" s="246"/>
      <c r="CD406" s="246"/>
      <c r="CE406" s="246"/>
      <c r="CF406" s="246"/>
      <c r="CG406" s="246"/>
      <c r="CH406" s="246"/>
      <c r="CI406" s="246"/>
      <c r="CJ406" s="246"/>
      <c r="CK406" s="246"/>
      <c r="CL406" s="246"/>
      <c r="CM406" s="246"/>
      <c r="CN406" s="246"/>
      <c r="CO406" s="246"/>
      <c r="CP406" s="246"/>
      <c r="CQ406" s="246"/>
      <c r="CR406" s="246"/>
      <c r="CS406" s="246"/>
      <c r="CT406" s="246"/>
      <c r="CU406" s="246"/>
      <c r="CV406" s="246"/>
      <c r="CW406" s="246"/>
      <c r="CX406" s="246"/>
      <c r="CY406" s="246"/>
      <c r="CZ406" s="246"/>
      <c r="DA406" s="246"/>
      <c r="DB406" s="246"/>
      <c r="DC406" s="246"/>
      <c r="DD406" s="246"/>
      <c r="DE406" s="246"/>
      <c r="DF406" s="246"/>
      <c r="DG406" s="246"/>
      <c r="DH406" s="246"/>
      <c r="DI406" s="246"/>
      <c r="DJ406" s="246"/>
      <c r="DK406" s="246"/>
      <c r="DL406" s="246"/>
      <c r="DM406" s="246"/>
      <c r="DN406" s="246"/>
      <c r="DO406" s="246"/>
      <c r="DP406" s="246"/>
      <c r="DQ406" s="246"/>
      <c r="DR406" s="246"/>
      <c r="DS406" s="246"/>
      <c r="DT406" s="246"/>
      <c r="DU406" s="246"/>
      <c r="DV406" s="246"/>
      <c r="DW406" s="246"/>
      <c r="DX406" s="246"/>
      <c r="DY406" s="246"/>
      <c r="DZ406" s="246"/>
      <c r="EA406" s="246"/>
      <c r="EB406" s="246"/>
      <c r="EC406" s="246"/>
      <c r="ED406" s="246"/>
      <c r="EE406" s="246"/>
      <c r="EF406" s="246"/>
      <c r="EG406" s="246"/>
      <c r="EH406" s="246"/>
      <c r="EI406" s="246"/>
      <c r="EJ406" s="246"/>
      <c r="EK406" s="246"/>
      <c r="EL406" s="246"/>
      <c r="EM406" s="246"/>
      <c r="EN406" s="246"/>
      <c r="EO406" s="246"/>
      <c r="EP406" s="246"/>
      <c r="EQ406" s="246"/>
      <c r="ER406" s="246"/>
      <c r="ES406" s="246"/>
      <c r="ET406" s="246"/>
      <c r="EU406" s="246"/>
      <c r="EV406" s="246"/>
      <c r="EW406" s="246"/>
      <c r="EX406" s="246"/>
      <c r="EY406" s="246"/>
      <c r="EZ406" s="246"/>
      <c r="FA406" s="246"/>
      <c r="FB406" s="246"/>
      <c r="FC406" s="246"/>
      <c r="FD406" s="246"/>
      <c r="FE406" s="246"/>
      <c r="FF406" s="246"/>
      <c r="FG406" s="246"/>
      <c r="FH406" s="246"/>
      <c r="FI406" s="246"/>
      <c r="FJ406" s="246"/>
      <c r="FK406" s="246"/>
      <c r="FL406" s="246"/>
      <c r="FM406" s="246"/>
      <c r="FN406" s="246"/>
      <c r="FO406" s="246"/>
      <c r="FP406" s="246"/>
      <c r="FQ406" s="246"/>
      <c r="FR406" s="246"/>
      <c r="FS406" s="246"/>
      <c r="FT406" s="246"/>
      <c r="FU406" s="246"/>
      <c r="FV406" s="246"/>
      <c r="FW406" s="246"/>
      <c r="FX406" s="246"/>
      <c r="FY406" s="246"/>
      <c r="FZ406" s="246"/>
      <c r="GA406" s="246"/>
      <c r="GB406" s="246"/>
      <c r="GC406" s="246"/>
      <c r="GD406" s="246"/>
      <c r="GE406" s="246"/>
      <c r="GF406" s="246"/>
      <c r="GG406" s="246"/>
      <c r="GH406" s="246"/>
      <c r="GI406" s="246"/>
      <c r="GJ406" s="246"/>
      <c r="GK406" s="246"/>
      <c r="GL406" s="246"/>
      <c r="GM406" s="246"/>
      <c r="GN406" s="246"/>
      <c r="GO406" s="246"/>
      <c r="GP406" s="246"/>
      <c r="GQ406" s="246"/>
      <c r="GR406" s="246"/>
      <c r="GS406" s="246"/>
      <c r="GT406" s="246"/>
      <c r="GU406" s="246"/>
      <c r="GV406" s="246"/>
      <c r="GW406" s="246"/>
      <c r="GX406" s="246"/>
      <c r="GY406" s="246"/>
      <c r="GZ406" s="246"/>
      <c r="HA406" s="246"/>
      <c r="HB406" s="246"/>
      <c r="HC406" s="246"/>
      <c r="HD406" s="246"/>
      <c r="HE406" s="246"/>
      <c r="HF406" s="246"/>
      <c r="HG406" s="246"/>
      <c r="HH406" s="246"/>
      <c r="HI406" s="246"/>
      <c r="HJ406" s="246"/>
      <c r="HK406" s="246"/>
      <c r="HL406" s="246"/>
      <c r="HM406" s="246"/>
      <c r="HN406" s="246"/>
      <c r="HO406" s="246"/>
      <c r="HP406" s="246"/>
      <c r="HQ406" s="246"/>
      <c r="HR406" s="246"/>
      <c r="HS406" s="246"/>
      <c r="HT406" s="246"/>
      <c r="HU406" s="246"/>
      <c r="HV406" s="246"/>
      <c r="HW406" s="246"/>
      <c r="HX406" s="246"/>
      <c r="HY406" s="246"/>
      <c r="HZ406" s="246"/>
      <c r="IA406" s="246"/>
      <c r="IB406" s="246"/>
      <c r="IC406" s="246"/>
      <c r="ID406" s="246"/>
      <c r="IE406" s="246"/>
      <c r="IF406" s="246"/>
      <c r="IG406" s="246"/>
      <c r="IH406" s="246"/>
      <c r="II406" s="246"/>
      <c r="IJ406" s="246"/>
      <c r="IK406" s="246"/>
      <c r="IL406" s="246"/>
      <c r="IM406" s="246"/>
      <c r="IN406" s="246"/>
      <c r="IO406" s="246"/>
      <c r="IP406" s="246"/>
      <c r="IQ406" s="246"/>
      <c r="IR406" s="246"/>
      <c r="IS406" s="246"/>
      <c r="IT406" s="246"/>
      <c r="IU406" s="246"/>
      <c r="IV406" s="246"/>
      <c r="IW406" s="246"/>
    </row>
    <row r="407" customFormat="false" ht="12.75" hidden="false" customHeight="false" outlineLevel="0" collapsed="false">
      <c r="A407" s="254"/>
      <c r="B407" s="255"/>
      <c r="C407" s="251"/>
      <c r="D407" s="251"/>
      <c r="E407" s="251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  <c r="AJ407" s="246"/>
      <c r="AK407" s="246"/>
      <c r="AL407" s="246"/>
      <c r="AM407" s="246"/>
      <c r="AN407" s="246"/>
      <c r="AO407" s="246"/>
      <c r="AP407" s="246"/>
      <c r="AQ407" s="246"/>
      <c r="AR407" s="246"/>
      <c r="AS407" s="246"/>
      <c r="AT407" s="246"/>
      <c r="AU407" s="246"/>
      <c r="AV407" s="246"/>
      <c r="AW407" s="246"/>
      <c r="AX407" s="246"/>
      <c r="AY407" s="246"/>
      <c r="AZ407" s="246"/>
      <c r="BA407" s="246"/>
      <c r="BB407" s="246"/>
      <c r="BC407" s="246"/>
      <c r="BD407" s="246"/>
      <c r="BE407" s="246"/>
      <c r="BF407" s="246"/>
      <c r="BG407" s="246"/>
      <c r="BH407" s="246"/>
      <c r="BI407" s="246"/>
      <c r="BJ407" s="246"/>
      <c r="BK407" s="246"/>
      <c r="BL407" s="246"/>
      <c r="BM407" s="246"/>
      <c r="BN407" s="246"/>
      <c r="BO407" s="246"/>
      <c r="BP407" s="246"/>
      <c r="BQ407" s="246"/>
      <c r="BR407" s="246"/>
      <c r="BS407" s="246"/>
      <c r="BT407" s="246"/>
      <c r="BU407" s="246"/>
      <c r="BV407" s="246"/>
      <c r="BW407" s="246"/>
      <c r="BX407" s="246"/>
      <c r="BY407" s="246"/>
      <c r="BZ407" s="246"/>
      <c r="CA407" s="246"/>
      <c r="CB407" s="246"/>
      <c r="CC407" s="246"/>
      <c r="CD407" s="246"/>
      <c r="CE407" s="246"/>
      <c r="CF407" s="246"/>
      <c r="CG407" s="246"/>
      <c r="CH407" s="246"/>
      <c r="CI407" s="246"/>
      <c r="CJ407" s="246"/>
      <c r="CK407" s="246"/>
      <c r="CL407" s="246"/>
      <c r="CM407" s="246"/>
      <c r="CN407" s="246"/>
      <c r="CO407" s="246"/>
      <c r="CP407" s="246"/>
      <c r="CQ407" s="246"/>
      <c r="CR407" s="246"/>
      <c r="CS407" s="246"/>
      <c r="CT407" s="246"/>
      <c r="CU407" s="246"/>
      <c r="CV407" s="246"/>
      <c r="CW407" s="246"/>
      <c r="CX407" s="246"/>
      <c r="CY407" s="246"/>
      <c r="CZ407" s="246"/>
      <c r="DA407" s="246"/>
      <c r="DB407" s="246"/>
      <c r="DC407" s="246"/>
      <c r="DD407" s="246"/>
      <c r="DE407" s="246"/>
      <c r="DF407" s="246"/>
      <c r="DG407" s="246"/>
      <c r="DH407" s="246"/>
      <c r="DI407" s="246"/>
      <c r="DJ407" s="246"/>
      <c r="DK407" s="246"/>
      <c r="DL407" s="246"/>
      <c r="DM407" s="246"/>
      <c r="DN407" s="246"/>
      <c r="DO407" s="246"/>
      <c r="DP407" s="246"/>
      <c r="DQ407" s="246"/>
      <c r="DR407" s="246"/>
      <c r="DS407" s="246"/>
      <c r="DT407" s="246"/>
      <c r="DU407" s="246"/>
      <c r="DV407" s="246"/>
      <c r="DW407" s="246"/>
      <c r="DX407" s="246"/>
      <c r="DY407" s="246"/>
      <c r="DZ407" s="246"/>
      <c r="EA407" s="246"/>
      <c r="EB407" s="246"/>
      <c r="EC407" s="246"/>
      <c r="ED407" s="246"/>
      <c r="EE407" s="246"/>
      <c r="EF407" s="246"/>
      <c r="EG407" s="246"/>
      <c r="EH407" s="246"/>
      <c r="EI407" s="246"/>
      <c r="EJ407" s="246"/>
      <c r="EK407" s="246"/>
      <c r="EL407" s="246"/>
      <c r="EM407" s="246"/>
      <c r="EN407" s="246"/>
      <c r="EO407" s="246"/>
      <c r="EP407" s="246"/>
      <c r="EQ407" s="246"/>
      <c r="ER407" s="246"/>
      <c r="ES407" s="246"/>
      <c r="ET407" s="246"/>
      <c r="EU407" s="246"/>
      <c r="EV407" s="246"/>
      <c r="EW407" s="246"/>
      <c r="EX407" s="246"/>
      <c r="EY407" s="246"/>
      <c r="EZ407" s="246"/>
      <c r="FA407" s="246"/>
      <c r="FB407" s="246"/>
      <c r="FC407" s="246"/>
      <c r="FD407" s="246"/>
      <c r="FE407" s="246"/>
      <c r="FF407" s="246"/>
      <c r="FG407" s="246"/>
      <c r="FH407" s="246"/>
      <c r="FI407" s="246"/>
      <c r="FJ407" s="246"/>
      <c r="FK407" s="246"/>
      <c r="FL407" s="246"/>
      <c r="FM407" s="246"/>
      <c r="FN407" s="246"/>
      <c r="FO407" s="246"/>
      <c r="FP407" s="246"/>
      <c r="FQ407" s="246"/>
      <c r="FR407" s="246"/>
      <c r="FS407" s="246"/>
      <c r="FT407" s="246"/>
      <c r="FU407" s="246"/>
      <c r="FV407" s="246"/>
      <c r="FW407" s="246"/>
      <c r="FX407" s="246"/>
      <c r="FY407" s="246"/>
      <c r="FZ407" s="246"/>
      <c r="GA407" s="246"/>
      <c r="GB407" s="246"/>
      <c r="GC407" s="246"/>
      <c r="GD407" s="246"/>
      <c r="GE407" s="246"/>
      <c r="GF407" s="246"/>
      <c r="GG407" s="246"/>
      <c r="GH407" s="246"/>
      <c r="GI407" s="246"/>
      <c r="GJ407" s="246"/>
      <c r="GK407" s="246"/>
      <c r="GL407" s="246"/>
      <c r="GM407" s="246"/>
      <c r="GN407" s="246"/>
      <c r="GO407" s="246"/>
      <c r="GP407" s="246"/>
      <c r="GQ407" s="246"/>
      <c r="GR407" s="246"/>
      <c r="GS407" s="246"/>
      <c r="GT407" s="246"/>
      <c r="GU407" s="246"/>
      <c r="GV407" s="246"/>
      <c r="GW407" s="246"/>
      <c r="GX407" s="246"/>
      <c r="GY407" s="246"/>
      <c r="GZ407" s="246"/>
      <c r="HA407" s="246"/>
      <c r="HB407" s="246"/>
      <c r="HC407" s="246"/>
      <c r="HD407" s="246"/>
      <c r="HE407" s="246"/>
      <c r="HF407" s="246"/>
      <c r="HG407" s="246"/>
      <c r="HH407" s="246"/>
      <c r="HI407" s="246"/>
      <c r="HJ407" s="246"/>
      <c r="HK407" s="246"/>
      <c r="HL407" s="246"/>
      <c r="HM407" s="246"/>
      <c r="HN407" s="246"/>
      <c r="HO407" s="246"/>
      <c r="HP407" s="246"/>
      <c r="HQ407" s="246"/>
      <c r="HR407" s="246"/>
      <c r="HS407" s="246"/>
      <c r="HT407" s="246"/>
      <c r="HU407" s="246"/>
      <c r="HV407" s="246"/>
      <c r="HW407" s="246"/>
      <c r="HX407" s="246"/>
      <c r="HY407" s="246"/>
      <c r="HZ407" s="246"/>
      <c r="IA407" s="246"/>
      <c r="IB407" s="246"/>
      <c r="IC407" s="246"/>
      <c r="ID407" s="246"/>
      <c r="IE407" s="246"/>
      <c r="IF407" s="246"/>
      <c r="IG407" s="246"/>
      <c r="IH407" s="246"/>
      <c r="II407" s="246"/>
      <c r="IJ407" s="246"/>
      <c r="IK407" s="246"/>
      <c r="IL407" s="246"/>
      <c r="IM407" s="246"/>
      <c r="IN407" s="246"/>
      <c r="IO407" s="246"/>
      <c r="IP407" s="246"/>
      <c r="IQ407" s="246"/>
      <c r="IR407" s="246"/>
      <c r="IS407" s="246"/>
      <c r="IT407" s="246"/>
      <c r="IU407" s="246"/>
      <c r="IV407" s="246"/>
      <c r="IW407" s="246"/>
    </row>
    <row r="408" customFormat="false" ht="12.75" hidden="false" customHeight="false" outlineLevel="0" collapsed="false">
      <c r="A408" s="218"/>
      <c r="B408" s="255"/>
      <c r="C408" s="251"/>
      <c r="D408" s="251"/>
      <c r="E408" s="251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  <c r="AJ408" s="246"/>
      <c r="AK408" s="246"/>
      <c r="AL408" s="246"/>
      <c r="AM408" s="246"/>
      <c r="AN408" s="246"/>
      <c r="AO408" s="246"/>
      <c r="AP408" s="246"/>
      <c r="AQ408" s="246"/>
      <c r="AR408" s="246"/>
      <c r="AS408" s="246"/>
      <c r="AT408" s="246"/>
      <c r="AU408" s="246"/>
      <c r="AV408" s="246"/>
      <c r="AW408" s="246"/>
      <c r="AX408" s="246"/>
      <c r="AY408" s="246"/>
      <c r="AZ408" s="246"/>
      <c r="BA408" s="246"/>
      <c r="BB408" s="246"/>
      <c r="BC408" s="246"/>
      <c r="BD408" s="246"/>
      <c r="BE408" s="246"/>
      <c r="BF408" s="246"/>
      <c r="BG408" s="246"/>
      <c r="BH408" s="246"/>
      <c r="BI408" s="246"/>
      <c r="BJ408" s="246"/>
      <c r="BK408" s="246"/>
      <c r="BL408" s="246"/>
      <c r="BM408" s="246"/>
      <c r="BN408" s="246"/>
      <c r="BO408" s="246"/>
      <c r="BP408" s="246"/>
      <c r="BQ408" s="246"/>
      <c r="BR408" s="246"/>
      <c r="BS408" s="246"/>
      <c r="BT408" s="246"/>
      <c r="BU408" s="246"/>
      <c r="BV408" s="246"/>
      <c r="BW408" s="246"/>
      <c r="BX408" s="246"/>
      <c r="BY408" s="246"/>
      <c r="BZ408" s="246"/>
      <c r="CA408" s="246"/>
      <c r="CB408" s="246"/>
      <c r="CC408" s="246"/>
      <c r="CD408" s="246"/>
      <c r="CE408" s="246"/>
      <c r="CF408" s="246"/>
      <c r="CG408" s="246"/>
      <c r="CH408" s="246"/>
      <c r="CI408" s="246"/>
      <c r="CJ408" s="246"/>
      <c r="CK408" s="246"/>
      <c r="CL408" s="246"/>
      <c r="CM408" s="246"/>
      <c r="CN408" s="246"/>
      <c r="CO408" s="246"/>
      <c r="CP408" s="246"/>
      <c r="CQ408" s="246"/>
      <c r="CR408" s="246"/>
      <c r="CS408" s="246"/>
      <c r="CT408" s="246"/>
      <c r="CU408" s="246"/>
      <c r="CV408" s="246"/>
      <c r="CW408" s="246"/>
      <c r="CX408" s="246"/>
      <c r="CY408" s="246"/>
      <c r="CZ408" s="246"/>
      <c r="DA408" s="246"/>
      <c r="DB408" s="246"/>
      <c r="DC408" s="246"/>
      <c r="DD408" s="246"/>
      <c r="DE408" s="246"/>
      <c r="DF408" s="246"/>
      <c r="DG408" s="246"/>
      <c r="DH408" s="246"/>
      <c r="DI408" s="246"/>
      <c r="DJ408" s="246"/>
      <c r="DK408" s="246"/>
      <c r="DL408" s="246"/>
      <c r="DM408" s="246"/>
      <c r="DN408" s="246"/>
      <c r="DO408" s="246"/>
      <c r="DP408" s="246"/>
      <c r="DQ408" s="246"/>
      <c r="DR408" s="246"/>
      <c r="DS408" s="246"/>
      <c r="DT408" s="246"/>
      <c r="DU408" s="246"/>
      <c r="DV408" s="246"/>
      <c r="DW408" s="246"/>
      <c r="DX408" s="246"/>
      <c r="DY408" s="246"/>
      <c r="DZ408" s="246"/>
      <c r="EA408" s="246"/>
      <c r="EB408" s="246"/>
      <c r="EC408" s="246"/>
      <c r="ED408" s="246"/>
      <c r="EE408" s="246"/>
      <c r="EF408" s="246"/>
      <c r="EG408" s="246"/>
      <c r="EH408" s="246"/>
      <c r="EI408" s="246"/>
      <c r="EJ408" s="246"/>
      <c r="EK408" s="246"/>
      <c r="EL408" s="246"/>
      <c r="EM408" s="246"/>
      <c r="EN408" s="246"/>
      <c r="EO408" s="246"/>
      <c r="EP408" s="246"/>
      <c r="EQ408" s="246"/>
      <c r="ER408" s="246"/>
      <c r="ES408" s="246"/>
      <c r="ET408" s="246"/>
      <c r="EU408" s="246"/>
      <c r="EV408" s="246"/>
      <c r="EW408" s="246"/>
      <c r="EX408" s="246"/>
      <c r="EY408" s="246"/>
      <c r="EZ408" s="246"/>
      <c r="FA408" s="246"/>
      <c r="FB408" s="246"/>
      <c r="FC408" s="246"/>
      <c r="FD408" s="246"/>
      <c r="FE408" s="246"/>
      <c r="FF408" s="246"/>
      <c r="FG408" s="246"/>
      <c r="FH408" s="246"/>
      <c r="FI408" s="246"/>
      <c r="FJ408" s="246"/>
      <c r="FK408" s="246"/>
      <c r="FL408" s="246"/>
      <c r="FM408" s="246"/>
      <c r="FN408" s="246"/>
      <c r="FO408" s="246"/>
      <c r="FP408" s="246"/>
      <c r="FQ408" s="246"/>
      <c r="FR408" s="246"/>
      <c r="FS408" s="246"/>
      <c r="FT408" s="246"/>
      <c r="FU408" s="246"/>
      <c r="FV408" s="246"/>
      <c r="FW408" s="246"/>
      <c r="FX408" s="246"/>
      <c r="FY408" s="246"/>
      <c r="FZ408" s="246"/>
      <c r="GA408" s="246"/>
      <c r="GB408" s="246"/>
      <c r="GC408" s="246"/>
      <c r="GD408" s="246"/>
      <c r="GE408" s="246"/>
      <c r="GF408" s="246"/>
      <c r="GG408" s="246"/>
      <c r="GH408" s="246"/>
      <c r="GI408" s="246"/>
      <c r="GJ408" s="246"/>
      <c r="GK408" s="246"/>
      <c r="GL408" s="246"/>
      <c r="GM408" s="246"/>
      <c r="GN408" s="246"/>
      <c r="GO408" s="246"/>
      <c r="GP408" s="246"/>
      <c r="GQ408" s="246"/>
      <c r="GR408" s="246"/>
      <c r="GS408" s="246"/>
      <c r="GT408" s="246"/>
      <c r="GU408" s="246"/>
      <c r="GV408" s="246"/>
      <c r="GW408" s="246"/>
      <c r="GX408" s="246"/>
      <c r="GY408" s="246"/>
      <c r="GZ408" s="246"/>
      <c r="HA408" s="246"/>
      <c r="HB408" s="246"/>
      <c r="HC408" s="246"/>
      <c r="HD408" s="246"/>
      <c r="HE408" s="246"/>
      <c r="HF408" s="246"/>
      <c r="HG408" s="246"/>
      <c r="HH408" s="246"/>
      <c r="HI408" s="246"/>
      <c r="HJ408" s="246"/>
      <c r="HK408" s="246"/>
      <c r="HL408" s="246"/>
      <c r="HM408" s="246"/>
      <c r="HN408" s="246"/>
      <c r="HO408" s="246"/>
      <c r="HP408" s="246"/>
      <c r="HQ408" s="246"/>
      <c r="HR408" s="246"/>
      <c r="HS408" s="246"/>
      <c r="HT408" s="246"/>
      <c r="HU408" s="246"/>
      <c r="HV408" s="246"/>
      <c r="HW408" s="246"/>
      <c r="HX408" s="246"/>
      <c r="HY408" s="246"/>
      <c r="HZ408" s="246"/>
      <c r="IA408" s="246"/>
      <c r="IB408" s="246"/>
      <c r="IC408" s="246"/>
      <c r="ID408" s="246"/>
      <c r="IE408" s="246"/>
      <c r="IF408" s="246"/>
      <c r="IG408" s="246"/>
      <c r="IH408" s="246"/>
      <c r="II408" s="246"/>
      <c r="IJ408" s="246"/>
      <c r="IK408" s="246"/>
      <c r="IL408" s="246"/>
      <c r="IM408" s="246"/>
      <c r="IN408" s="246"/>
      <c r="IO408" s="246"/>
      <c r="IP408" s="246"/>
      <c r="IQ408" s="246"/>
      <c r="IR408" s="246"/>
      <c r="IS408" s="246"/>
      <c r="IT408" s="246"/>
      <c r="IU408" s="246"/>
      <c r="IV408" s="246"/>
      <c r="IW408" s="246"/>
    </row>
    <row r="409" customFormat="false" ht="12.75" hidden="false" customHeight="false" outlineLevel="0" collapsed="false">
      <c r="A409" s="254"/>
      <c r="B409" s="255"/>
      <c r="C409" s="251"/>
      <c r="D409" s="251"/>
      <c r="E409" s="251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  <c r="AJ409" s="246"/>
      <c r="AK409" s="246"/>
      <c r="AL409" s="246"/>
      <c r="AM409" s="246"/>
      <c r="AN409" s="246"/>
      <c r="AO409" s="246"/>
      <c r="AP409" s="246"/>
      <c r="AQ409" s="246"/>
      <c r="AR409" s="246"/>
      <c r="AS409" s="246"/>
      <c r="AT409" s="246"/>
      <c r="AU409" s="246"/>
      <c r="AV409" s="246"/>
      <c r="AW409" s="246"/>
      <c r="AX409" s="246"/>
      <c r="AY409" s="246"/>
      <c r="AZ409" s="246"/>
      <c r="BA409" s="246"/>
      <c r="BB409" s="246"/>
      <c r="BC409" s="246"/>
      <c r="BD409" s="246"/>
      <c r="BE409" s="246"/>
      <c r="BF409" s="246"/>
      <c r="BG409" s="246"/>
      <c r="BH409" s="246"/>
      <c r="BI409" s="246"/>
      <c r="BJ409" s="246"/>
      <c r="BK409" s="246"/>
      <c r="BL409" s="246"/>
      <c r="BM409" s="246"/>
      <c r="BN409" s="246"/>
      <c r="BO409" s="246"/>
      <c r="BP409" s="246"/>
      <c r="BQ409" s="246"/>
      <c r="BR409" s="246"/>
      <c r="BS409" s="246"/>
      <c r="BT409" s="246"/>
      <c r="BU409" s="246"/>
      <c r="BV409" s="246"/>
      <c r="BW409" s="246"/>
      <c r="BX409" s="246"/>
      <c r="BY409" s="246"/>
      <c r="BZ409" s="246"/>
      <c r="CA409" s="246"/>
      <c r="CB409" s="246"/>
      <c r="CC409" s="246"/>
      <c r="CD409" s="246"/>
      <c r="CE409" s="246"/>
      <c r="CF409" s="246"/>
      <c r="CG409" s="246"/>
      <c r="CH409" s="246"/>
      <c r="CI409" s="246"/>
      <c r="CJ409" s="246"/>
      <c r="CK409" s="246"/>
      <c r="CL409" s="246"/>
      <c r="CM409" s="246"/>
      <c r="CN409" s="246"/>
      <c r="CO409" s="246"/>
      <c r="CP409" s="246"/>
      <c r="CQ409" s="246"/>
      <c r="CR409" s="246"/>
      <c r="CS409" s="246"/>
      <c r="CT409" s="246"/>
      <c r="CU409" s="246"/>
      <c r="CV409" s="246"/>
      <c r="CW409" s="246"/>
      <c r="CX409" s="246"/>
      <c r="CY409" s="246"/>
      <c r="CZ409" s="246"/>
      <c r="DA409" s="246"/>
      <c r="DB409" s="246"/>
      <c r="DC409" s="246"/>
      <c r="DD409" s="246"/>
      <c r="DE409" s="246"/>
      <c r="DF409" s="246"/>
      <c r="DG409" s="246"/>
      <c r="DH409" s="246"/>
      <c r="DI409" s="246"/>
      <c r="DJ409" s="246"/>
      <c r="DK409" s="246"/>
      <c r="DL409" s="246"/>
      <c r="DM409" s="246"/>
      <c r="DN409" s="246"/>
      <c r="DO409" s="246"/>
      <c r="DP409" s="246"/>
      <c r="DQ409" s="246"/>
      <c r="DR409" s="246"/>
      <c r="DS409" s="246"/>
      <c r="DT409" s="246"/>
      <c r="DU409" s="246"/>
      <c r="DV409" s="246"/>
      <c r="DW409" s="246"/>
      <c r="DX409" s="246"/>
      <c r="DY409" s="246"/>
      <c r="DZ409" s="246"/>
      <c r="EA409" s="246"/>
      <c r="EB409" s="246"/>
      <c r="EC409" s="246"/>
      <c r="ED409" s="246"/>
      <c r="EE409" s="246"/>
      <c r="EF409" s="246"/>
      <c r="EG409" s="246"/>
      <c r="EH409" s="246"/>
      <c r="EI409" s="246"/>
      <c r="EJ409" s="246"/>
      <c r="EK409" s="246"/>
      <c r="EL409" s="246"/>
      <c r="EM409" s="246"/>
      <c r="EN409" s="246"/>
      <c r="EO409" s="246"/>
      <c r="EP409" s="246"/>
      <c r="EQ409" s="246"/>
      <c r="ER409" s="246"/>
      <c r="ES409" s="246"/>
      <c r="ET409" s="246"/>
      <c r="EU409" s="246"/>
      <c r="EV409" s="246"/>
      <c r="EW409" s="246"/>
      <c r="EX409" s="246"/>
      <c r="EY409" s="246"/>
      <c r="EZ409" s="246"/>
      <c r="FA409" s="246"/>
      <c r="FB409" s="246"/>
      <c r="FC409" s="246"/>
      <c r="FD409" s="246"/>
      <c r="FE409" s="246"/>
      <c r="FF409" s="246"/>
      <c r="FG409" s="246"/>
      <c r="FH409" s="246"/>
      <c r="FI409" s="246"/>
      <c r="FJ409" s="246"/>
      <c r="FK409" s="246"/>
      <c r="FL409" s="246"/>
      <c r="FM409" s="246"/>
      <c r="FN409" s="246"/>
      <c r="FO409" s="246"/>
      <c r="FP409" s="246"/>
      <c r="FQ409" s="246"/>
      <c r="FR409" s="246"/>
      <c r="FS409" s="246"/>
      <c r="FT409" s="246"/>
      <c r="FU409" s="246"/>
      <c r="FV409" s="246"/>
      <c r="FW409" s="246"/>
      <c r="FX409" s="246"/>
      <c r="FY409" s="246"/>
      <c r="FZ409" s="246"/>
      <c r="GA409" s="246"/>
      <c r="GB409" s="246"/>
      <c r="GC409" s="246"/>
      <c r="GD409" s="246"/>
      <c r="GE409" s="246"/>
      <c r="GF409" s="246"/>
      <c r="GG409" s="246"/>
      <c r="GH409" s="246"/>
      <c r="GI409" s="246"/>
      <c r="GJ409" s="246"/>
      <c r="GK409" s="246"/>
      <c r="GL409" s="246"/>
      <c r="GM409" s="246"/>
      <c r="GN409" s="246"/>
      <c r="GO409" s="246"/>
      <c r="GP409" s="246"/>
      <c r="GQ409" s="246"/>
      <c r="GR409" s="246"/>
      <c r="GS409" s="246"/>
      <c r="GT409" s="246"/>
      <c r="GU409" s="246"/>
      <c r="GV409" s="246"/>
      <c r="GW409" s="246"/>
      <c r="GX409" s="246"/>
      <c r="GY409" s="246"/>
      <c r="GZ409" s="246"/>
      <c r="HA409" s="246"/>
      <c r="HB409" s="246"/>
      <c r="HC409" s="246"/>
      <c r="HD409" s="246"/>
      <c r="HE409" s="246"/>
      <c r="HF409" s="246"/>
      <c r="HG409" s="246"/>
      <c r="HH409" s="246"/>
      <c r="HI409" s="246"/>
      <c r="HJ409" s="246"/>
      <c r="HK409" s="246"/>
      <c r="HL409" s="246"/>
      <c r="HM409" s="246"/>
      <c r="HN409" s="246"/>
      <c r="HO409" s="246"/>
      <c r="HP409" s="246"/>
      <c r="HQ409" s="246"/>
      <c r="HR409" s="246"/>
      <c r="HS409" s="246"/>
      <c r="HT409" s="246"/>
      <c r="HU409" s="246"/>
      <c r="HV409" s="246"/>
      <c r="HW409" s="246"/>
      <c r="HX409" s="246"/>
      <c r="HY409" s="246"/>
      <c r="HZ409" s="246"/>
      <c r="IA409" s="246"/>
      <c r="IB409" s="246"/>
      <c r="IC409" s="246"/>
      <c r="ID409" s="246"/>
      <c r="IE409" s="246"/>
      <c r="IF409" s="246"/>
      <c r="IG409" s="246"/>
      <c r="IH409" s="246"/>
      <c r="II409" s="246"/>
      <c r="IJ409" s="246"/>
      <c r="IK409" s="246"/>
      <c r="IL409" s="246"/>
      <c r="IM409" s="246"/>
      <c r="IN409" s="246"/>
      <c r="IO409" s="246"/>
      <c r="IP409" s="246"/>
      <c r="IQ409" s="246"/>
      <c r="IR409" s="246"/>
      <c r="IS409" s="246"/>
      <c r="IT409" s="246"/>
      <c r="IU409" s="246"/>
      <c r="IV409" s="246"/>
      <c r="IW409" s="246"/>
    </row>
    <row r="410" customFormat="false" ht="12.75" hidden="false" customHeight="false" outlineLevel="0" collapsed="false">
      <c r="A410" s="254"/>
      <c r="B410" s="255"/>
      <c r="C410" s="251"/>
      <c r="D410" s="251"/>
      <c r="E410" s="251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  <c r="AJ410" s="246"/>
      <c r="AK410" s="246"/>
      <c r="AL410" s="246"/>
      <c r="AM410" s="246"/>
      <c r="AN410" s="246"/>
      <c r="AO410" s="246"/>
      <c r="AP410" s="246"/>
      <c r="AQ410" s="246"/>
      <c r="AR410" s="246"/>
      <c r="AS410" s="246"/>
      <c r="AT410" s="246"/>
      <c r="AU410" s="246"/>
      <c r="AV410" s="246"/>
      <c r="AW410" s="246"/>
      <c r="AX410" s="246"/>
      <c r="AY410" s="246"/>
      <c r="AZ410" s="246"/>
      <c r="BA410" s="246"/>
      <c r="BB410" s="246"/>
      <c r="BC410" s="246"/>
      <c r="BD410" s="246"/>
      <c r="BE410" s="246"/>
      <c r="BF410" s="246"/>
      <c r="BG410" s="246"/>
      <c r="BH410" s="246"/>
      <c r="BI410" s="246"/>
      <c r="BJ410" s="246"/>
      <c r="BK410" s="246"/>
      <c r="BL410" s="246"/>
      <c r="BM410" s="246"/>
      <c r="BN410" s="246"/>
      <c r="BO410" s="246"/>
      <c r="BP410" s="246"/>
      <c r="BQ410" s="246"/>
      <c r="BR410" s="246"/>
      <c r="BS410" s="246"/>
      <c r="BT410" s="246"/>
      <c r="BU410" s="246"/>
      <c r="BV410" s="246"/>
      <c r="BW410" s="246"/>
      <c r="BX410" s="246"/>
      <c r="BY410" s="246"/>
      <c r="BZ410" s="246"/>
      <c r="CA410" s="246"/>
      <c r="CB410" s="246"/>
      <c r="CC410" s="246"/>
      <c r="CD410" s="246"/>
      <c r="CE410" s="246"/>
      <c r="CF410" s="246"/>
      <c r="CG410" s="246"/>
      <c r="CH410" s="246"/>
      <c r="CI410" s="246"/>
      <c r="CJ410" s="246"/>
      <c r="CK410" s="246"/>
      <c r="CL410" s="246"/>
      <c r="CM410" s="246"/>
      <c r="CN410" s="246"/>
      <c r="CO410" s="246"/>
      <c r="CP410" s="246"/>
      <c r="CQ410" s="246"/>
      <c r="CR410" s="246"/>
      <c r="CS410" s="246"/>
      <c r="CT410" s="246"/>
      <c r="CU410" s="246"/>
      <c r="CV410" s="246"/>
      <c r="CW410" s="246"/>
      <c r="CX410" s="246"/>
      <c r="CY410" s="246"/>
      <c r="CZ410" s="246"/>
      <c r="DA410" s="246"/>
      <c r="DB410" s="246"/>
      <c r="DC410" s="246"/>
      <c r="DD410" s="246"/>
      <c r="DE410" s="246"/>
      <c r="DF410" s="246"/>
      <c r="DG410" s="246"/>
      <c r="DH410" s="246"/>
      <c r="DI410" s="246"/>
      <c r="DJ410" s="246"/>
      <c r="DK410" s="246"/>
      <c r="DL410" s="246"/>
      <c r="DM410" s="246"/>
      <c r="DN410" s="246"/>
      <c r="DO410" s="246"/>
      <c r="DP410" s="246"/>
      <c r="DQ410" s="246"/>
      <c r="DR410" s="246"/>
      <c r="DS410" s="246"/>
      <c r="DT410" s="246"/>
      <c r="DU410" s="246"/>
      <c r="DV410" s="246"/>
      <c r="DW410" s="246"/>
      <c r="DX410" s="246"/>
      <c r="DY410" s="246"/>
      <c r="DZ410" s="246"/>
      <c r="EA410" s="246"/>
      <c r="EB410" s="246"/>
      <c r="EC410" s="246"/>
      <c r="ED410" s="246"/>
      <c r="EE410" s="246"/>
      <c r="EF410" s="246"/>
      <c r="EG410" s="246"/>
      <c r="EH410" s="246"/>
      <c r="EI410" s="246"/>
      <c r="EJ410" s="246"/>
      <c r="EK410" s="246"/>
      <c r="EL410" s="246"/>
      <c r="EM410" s="246"/>
      <c r="EN410" s="246"/>
      <c r="EO410" s="246"/>
      <c r="EP410" s="246"/>
      <c r="EQ410" s="246"/>
      <c r="ER410" s="246"/>
      <c r="ES410" s="246"/>
      <c r="ET410" s="246"/>
      <c r="EU410" s="246"/>
      <c r="EV410" s="246"/>
      <c r="EW410" s="246"/>
      <c r="EX410" s="246"/>
      <c r="EY410" s="246"/>
      <c r="EZ410" s="246"/>
      <c r="FA410" s="246"/>
      <c r="FB410" s="246"/>
      <c r="FC410" s="246"/>
      <c r="FD410" s="246"/>
      <c r="FE410" s="246"/>
      <c r="FF410" s="246"/>
      <c r="FG410" s="246"/>
      <c r="FH410" s="246"/>
      <c r="FI410" s="246"/>
      <c r="FJ410" s="246"/>
      <c r="FK410" s="246"/>
      <c r="FL410" s="246"/>
      <c r="FM410" s="246"/>
      <c r="FN410" s="246"/>
      <c r="FO410" s="246"/>
      <c r="FP410" s="246"/>
      <c r="FQ410" s="246"/>
      <c r="FR410" s="246"/>
      <c r="FS410" s="246"/>
      <c r="FT410" s="246"/>
      <c r="FU410" s="246"/>
      <c r="FV410" s="246"/>
      <c r="FW410" s="246"/>
      <c r="FX410" s="246"/>
      <c r="FY410" s="246"/>
      <c r="FZ410" s="246"/>
      <c r="GA410" s="246"/>
      <c r="GB410" s="246"/>
      <c r="GC410" s="246"/>
      <c r="GD410" s="246"/>
      <c r="GE410" s="246"/>
      <c r="GF410" s="246"/>
      <c r="GG410" s="246"/>
      <c r="GH410" s="246"/>
      <c r="GI410" s="246"/>
      <c r="GJ410" s="246"/>
      <c r="GK410" s="246"/>
      <c r="GL410" s="246"/>
      <c r="GM410" s="246"/>
      <c r="GN410" s="246"/>
      <c r="GO410" s="246"/>
      <c r="GP410" s="246"/>
      <c r="GQ410" s="246"/>
      <c r="GR410" s="246"/>
      <c r="GS410" s="246"/>
      <c r="GT410" s="246"/>
      <c r="GU410" s="246"/>
      <c r="GV410" s="246"/>
      <c r="GW410" s="246"/>
      <c r="GX410" s="246"/>
      <c r="GY410" s="246"/>
      <c r="GZ410" s="246"/>
      <c r="HA410" s="246"/>
      <c r="HB410" s="246"/>
      <c r="HC410" s="246"/>
      <c r="HD410" s="246"/>
      <c r="HE410" s="246"/>
      <c r="HF410" s="246"/>
      <c r="HG410" s="246"/>
      <c r="HH410" s="246"/>
      <c r="HI410" s="246"/>
      <c r="HJ410" s="246"/>
      <c r="HK410" s="246"/>
      <c r="HL410" s="246"/>
      <c r="HM410" s="246"/>
      <c r="HN410" s="246"/>
      <c r="HO410" s="246"/>
      <c r="HP410" s="246"/>
      <c r="HQ410" s="246"/>
      <c r="HR410" s="246"/>
      <c r="HS410" s="246"/>
      <c r="HT410" s="246"/>
      <c r="HU410" s="246"/>
      <c r="HV410" s="246"/>
      <c r="HW410" s="246"/>
      <c r="HX410" s="246"/>
      <c r="HY410" s="246"/>
      <c r="HZ410" s="246"/>
      <c r="IA410" s="246"/>
      <c r="IB410" s="246"/>
      <c r="IC410" s="246"/>
      <c r="ID410" s="246"/>
      <c r="IE410" s="246"/>
      <c r="IF410" s="246"/>
      <c r="IG410" s="246"/>
      <c r="IH410" s="246"/>
      <c r="II410" s="246"/>
      <c r="IJ410" s="246"/>
      <c r="IK410" s="246"/>
      <c r="IL410" s="246"/>
      <c r="IM410" s="246"/>
      <c r="IN410" s="246"/>
      <c r="IO410" s="246"/>
      <c r="IP410" s="246"/>
      <c r="IQ410" s="246"/>
      <c r="IR410" s="246"/>
      <c r="IS410" s="246"/>
      <c r="IT410" s="246"/>
      <c r="IU410" s="246"/>
      <c r="IV410" s="246"/>
      <c r="IW410" s="246"/>
    </row>
    <row r="411" customFormat="false" ht="12.75" hidden="false" customHeight="false" outlineLevel="0" collapsed="false">
      <c r="A411" s="254"/>
      <c r="B411" s="255"/>
      <c r="C411" s="251"/>
      <c r="D411" s="251"/>
      <c r="E411" s="251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  <c r="AJ411" s="246"/>
      <c r="AK411" s="246"/>
      <c r="AL411" s="246"/>
      <c r="AM411" s="246"/>
      <c r="AN411" s="246"/>
      <c r="AO411" s="246"/>
      <c r="AP411" s="246"/>
      <c r="AQ411" s="246"/>
      <c r="AR411" s="246"/>
      <c r="AS411" s="246"/>
      <c r="AT411" s="246"/>
      <c r="AU411" s="246"/>
      <c r="AV411" s="246"/>
      <c r="AW411" s="246"/>
      <c r="AX411" s="246"/>
      <c r="AY411" s="246"/>
      <c r="AZ411" s="246"/>
      <c r="BA411" s="246"/>
      <c r="BB411" s="246"/>
      <c r="BC411" s="246"/>
      <c r="BD411" s="246"/>
      <c r="BE411" s="246"/>
      <c r="BF411" s="246"/>
      <c r="BG411" s="246"/>
      <c r="BH411" s="246"/>
      <c r="BI411" s="246"/>
      <c r="BJ411" s="246"/>
      <c r="BK411" s="246"/>
      <c r="BL411" s="246"/>
      <c r="BM411" s="246"/>
      <c r="BN411" s="246"/>
      <c r="BO411" s="246"/>
      <c r="BP411" s="246"/>
      <c r="BQ411" s="246"/>
      <c r="BR411" s="246"/>
      <c r="BS411" s="246"/>
      <c r="BT411" s="246"/>
      <c r="BU411" s="246"/>
      <c r="BV411" s="246"/>
      <c r="BW411" s="246"/>
      <c r="BX411" s="246"/>
      <c r="BY411" s="246"/>
      <c r="BZ411" s="246"/>
      <c r="CA411" s="246"/>
      <c r="CB411" s="246"/>
      <c r="CC411" s="246"/>
      <c r="CD411" s="246"/>
      <c r="CE411" s="246"/>
      <c r="CF411" s="246"/>
      <c r="CG411" s="246"/>
      <c r="CH411" s="246"/>
      <c r="CI411" s="246"/>
      <c r="CJ411" s="246"/>
      <c r="CK411" s="246"/>
      <c r="CL411" s="246"/>
      <c r="CM411" s="246"/>
      <c r="CN411" s="246"/>
      <c r="CO411" s="246"/>
      <c r="CP411" s="246"/>
      <c r="CQ411" s="246"/>
      <c r="CR411" s="246"/>
      <c r="CS411" s="246"/>
      <c r="CT411" s="246"/>
      <c r="CU411" s="246"/>
      <c r="CV411" s="246"/>
      <c r="CW411" s="246"/>
      <c r="CX411" s="246"/>
      <c r="CY411" s="246"/>
      <c r="CZ411" s="246"/>
      <c r="DA411" s="246"/>
      <c r="DB411" s="246"/>
      <c r="DC411" s="246"/>
      <c r="DD411" s="246"/>
      <c r="DE411" s="246"/>
      <c r="DF411" s="246"/>
      <c r="DG411" s="246"/>
      <c r="DH411" s="246"/>
      <c r="DI411" s="246"/>
      <c r="DJ411" s="246"/>
      <c r="DK411" s="246"/>
      <c r="DL411" s="246"/>
      <c r="DM411" s="246"/>
      <c r="DN411" s="246"/>
      <c r="DO411" s="246"/>
      <c r="DP411" s="246"/>
      <c r="DQ411" s="246"/>
      <c r="DR411" s="246"/>
      <c r="DS411" s="246"/>
      <c r="DT411" s="246"/>
      <c r="DU411" s="246"/>
      <c r="DV411" s="246"/>
      <c r="DW411" s="246"/>
      <c r="DX411" s="246"/>
      <c r="DY411" s="246"/>
      <c r="DZ411" s="246"/>
      <c r="EA411" s="246"/>
      <c r="EB411" s="246"/>
      <c r="EC411" s="246"/>
      <c r="ED411" s="246"/>
      <c r="EE411" s="246"/>
      <c r="EF411" s="246"/>
      <c r="EG411" s="246"/>
      <c r="EH411" s="246"/>
      <c r="EI411" s="246"/>
      <c r="EJ411" s="246"/>
      <c r="EK411" s="246"/>
      <c r="EL411" s="246"/>
      <c r="EM411" s="246"/>
      <c r="EN411" s="246"/>
      <c r="EO411" s="246"/>
      <c r="EP411" s="246"/>
      <c r="EQ411" s="246"/>
      <c r="ER411" s="246"/>
      <c r="ES411" s="246"/>
      <c r="ET411" s="246"/>
      <c r="EU411" s="246"/>
      <c r="EV411" s="246"/>
      <c r="EW411" s="246"/>
      <c r="EX411" s="246"/>
      <c r="EY411" s="246"/>
      <c r="EZ411" s="246"/>
      <c r="FA411" s="246"/>
      <c r="FB411" s="246"/>
      <c r="FC411" s="246"/>
      <c r="FD411" s="246"/>
      <c r="FE411" s="246"/>
      <c r="FF411" s="246"/>
      <c r="FG411" s="246"/>
      <c r="FH411" s="246"/>
      <c r="FI411" s="246"/>
      <c r="FJ411" s="246"/>
      <c r="FK411" s="246"/>
      <c r="FL411" s="246"/>
      <c r="FM411" s="246"/>
      <c r="FN411" s="246"/>
      <c r="FO411" s="246"/>
      <c r="FP411" s="246"/>
      <c r="FQ411" s="246"/>
      <c r="FR411" s="246"/>
      <c r="FS411" s="246"/>
      <c r="FT411" s="246"/>
      <c r="FU411" s="246"/>
      <c r="FV411" s="246"/>
      <c r="FW411" s="246"/>
      <c r="FX411" s="246"/>
      <c r="FY411" s="246"/>
      <c r="FZ411" s="246"/>
      <c r="GA411" s="246"/>
      <c r="GB411" s="246"/>
      <c r="GC411" s="246"/>
      <c r="GD411" s="246"/>
      <c r="GE411" s="246"/>
      <c r="GF411" s="246"/>
      <c r="GG411" s="246"/>
      <c r="GH411" s="246"/>
      <c r="GI411" s="246"/>
      <c r="GJ411" s="246"/>
      <c r="GK411" s="246"/>
      <c r="GL411" s="246"/>
      <c r="GM411" s="246"/>
      <c r="GN411" s="246"/>
      <c r="GO411" s="246"/>
      <c r="GP411" s="246"/>
      <c r="GQ411" s="246"/>
      <c r="GR411" s="246"/>
      <c r="GS411" s="246"/>
      <c r="GT411" s="246"/>
      <c r="GU411" s="246"/>
      <c r="GV411" s="246"/>
      <c r="GW411" s="246"/>
      <c r="GX411" s="246"/>
      <c r="GY411" s="246"/>
      <c r="GZ411" s="246"/>
      <c r="HA411" s="246"/>
      <c r="HB411" s="246"/>
      <c r="HC411" s="246"/>
      <c r="HD411" s="246"/>
      <c r="HE411" s="246"/>
      <c r="HF411" s="246"/>
      <c r="HG411" s="246"/>
      <c r="HH411" s="246"/>
      <c r="HI411" s="246"/>
      <c r="HJ411" s="246"/>
      <c r="HK411" s="246"/>
      <c r="HL411" s="246"/>
      <c r="HM411" s="246"/>
      <c r="HN411" s="246"/>
      <c r="HO411" s="246"/>
      <c r="HP411" s="246"/>
      <c r="HQ411" s="246"/>
      <c r="HR411" s="246"/>
      <c r="HS411" s="246"/>
      <c r="HT411" s="246"/>
      <c r="HU411" s="246"/>
      <c r="HV411" s="246"/>
      <c r="HW411" s="246"/>
      <c r="HX411" s="246"/>
      <c r="HY411" s="246"/>
      <c r="HZ411" s="246"/>
      <c r="IA411" s="246"/>
      <c r="IB411" s="246"/>
      <c r="IC411" s="246"/>
      <c r="ID411" s="246"/>
      <c r="IE411" s="246"/>
      <c r="IF411" s="246"/>
      <c r="IG411" s="246"/>
      <c r="IH411" s="246"/>
      <c r="II411" s="246"/>
      <c r="IJ411" s="246"/>
      <c r="IK411" s="246"/>
      <c r="IL411" s="246"/>
      <c r="IM411" s="246"/>
      <c r="IN411" s="246"/>
      <c r="IO411" s="246"/>
      <c r="IP411" s="246"/>
      <c r="IQ411" s="246"/>
      <c r="IR411" s="246"/>
      <c r="IS411" s="246"/>
      <c r="IT411" s="246"/>
      <c r="IU411" s="246"/>
      <c r="IV411" s="246"/>
      <c r="IW411" s="246"/>
    </row>
    <row r="412" customFormat="false" ht="12.75" hidden="false" customHeight="false" outlineLevel="0" collapsed="false">
      <c r="A412" s="254"/>
      <c r="B412" s="255"/>
      <c r="C412" s="251"/>
      <c r="D412" s="251"/>
      <c r="E412" s="251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6"/>
      <c r="AT412" s="246"/>
      <c r="AU412" s="246"/>
      <c r="AV412" s="246"/>
      <c r="AW412" s="246"/>
      <c r="AX412" s="246"/>
      <c r="AY412" s="246"/>
      <c r="AZ412" s="246"/>
      <c r="BA412" s="246"/>
      <c r="BB412" s="246"/>
      <c r="BC412" s="246"/>
      <c r="BD412" s="246"/>
      <c r="BE412" s="246"/>
      <c r="BF412" s="246"/>
      <c r="BG412" s="246"/>
      <c r="BH412" s="246"/>
      <c r="BI412" s="246"/>
      <c r="BJ412" s="246"/>
      <c r="BK412" s="246"/>
      <c r="BL412" s="246"/>
      <c r="BM412" s="246"/>
      <c r="BN412" s="246"/>
      <c r="BO412" s="246"/>
      <c r="BP412" s="246"/>
      <c r="BQ412" s="246"/>
      <c r="BR412" s="246"/>
      <c r="BS412" s="246"/>
      <c r="BT412" s="246"/>
      <c r="BU412" s="246"/>
      <c r="BV412" s="246"/>
      <c r="BW412" s="246"/>
      <c r="BX412" s="246"/>
      <c r="BY412" s="246"/>
      <c r="BZ412" s="246"/>
      <c r="CA412" s="246"/>
      <c r="CB412" s="246"/>
      <c r="CC412" s="246"/>
      <c r="CD412" s="246"/>
      <c r="CE412" s="246"/>
      <c r="CF412" s="246"/>
      <c r="CG412" s="246"/>
      <c r="CH412" s="246"/>
      <c r="CI412" s="246"/>
      <c r="CJ412" s="246"/>
      <c r="CK412" s="246"/>
      <c r="CL412" s="246"/>
      <c r="CM412" s="246"/>
      <c r="CN412" s="246"/>
      <c r="CO412" s="246"/>
      <c r="CP412" s="246"/>
      <c r="CQ412" s="246"/>
      <c r="CR412" s="246"/>
      <c r="CS412" s="246"/>
      <c r="CT412" s="246"/>
      <c r="CU412" s="246"/>
      <c r="CV412" s="246"/>
      <c r="CW412" s="246"/>
      <c r="CX412" s="246"/>
      <c r="CY412" s="246"/>
      <c r="CZ412" s="246"/>
      <c r="DA412" s="246"/>
      <c r="DB412" s="246"/>
      <c r="DC412" s="246"/>
      <c r="DD412" s="246"/>
      <c r="DE412" s="246"/>
      <c r="DF412" s="246"/>
      <c r="DG412" s="246"/>
      <c r="DH412" s="246"/>
      <c r="DI412" s="246"/>
      <c r="DJ412" s="246"/>
      <c r="DK412" s="246"/>
      <c r="DL412" s="246"/>
      <c r="DM412" s="246"/>
      <c r="DN412" s="246"/>
      <c r="DO412" s="246"/>
      <c r="DP412" s="246"/>
      <c r="DQ412" s="246"/>
      <c r="DR412" s="246"/>
      <c r="DS412" s="246"/>
      <c r="DT412" s="246"/>
      <c r="DU412" s="246"/>
      <c r="DV412" s="246"/>
      <c r="DW412" s="246"/>
      <c r="DX412" s="246"/>
      <c r="DY412" s="246"/>
      <c r="DZ412" s="246"/>
      <c r="EA412" s="246"/>
      <c r="EB412" s="246"/>
      <c r="EC412" s="246"/>
      <c r="ED412" s="246"/>
      <c r="EE412" s="246"/>
      <c r="EF412" s="246"/>
      <c r="EG412" s="246"/>
      <c r="EH412" s="246"/>
      <c r="EI412" s="246"/>
      <c r="EJ412" s="246"/>
      <c r="EK412" s="246"/>
      <c r="EL412" s="246"/>
      <c r="EM412" s="246"/>
      <c r="EN412" s="246"/>
      <c r="EO412" s="246"/>
      <c r="EP412" s="246"/>
      <c r="EQ412" s="246"/>
      <c r="ER412" s="246"/>
      <c r="ES412" s="246"/>
      <c r="ET412" s="246"/>
      <c r="EU412" s="246"/>
      <c r="EV412" s="246"/>
      <c r="EW412" s="246"/>
      <c r="EX412" s="246"/>
      <c r="EY412" s="246"/>
      <c r="EZ412" s="246"/>
      <c r="FA412" s="246"/>
      <c r="FB412" s="246"/>
      <c r="FC412" s="246"/>
      <c r="FD412" s="246"/>
      <c r="FE412" s="246"/>
      <c r="FF412" s="246"/>
      <c r="FG412" s="246"/>
      <c r="FH412" s="246"/>
      <c r="FI412" s="246"/>
      <c r="FJ412" s="246"/>
      <c r="FK412" s="246"/>
      <c r="FL412" s="246"/>
      <c r="FM412" s="246"/>
      <c r="FN412" s="246"/>
      <c r="FO412" s="246"/>
      <c r="FP412" s="246"/>
      <c r="FQ412" s="246"/>
      <c r="FR412" s="246"/>
      <c r="FS412" s="246"/>
      <c r="FT412" s="246"/>
      <c r="FU412" s="246"/>
      <c r="FV412" s="246"/>
      <c r="FW412" s="246"/>
      <c r="FX412" s="246"/>
      <c r="FY412" s="246"/>
      <c r="FZ412" s="246"/>
      <c r="GA412" s="246"/>
      <c r="GB412" s="246"/>
      <c r="GC412" s="246"/>
      <c r="GD412" s="246"/>
      <c r="GE412" s="246"/>
      <c r="GF412" s="246"/>
      <c r="GG412" s="246"/>
      <c r="GH412" s="246"/>
      <c r="GI412" s="246"/>
      <c r="GJ412" s="246"/>
      <c r="GK412" s="246"/>
      <c r="GL412" s="246"/>
      <c r="GM412" s="246"/>
      <c r="GN412" s="246"/>
      <c r="GO412" s="246"/>
      <c r="GP412" s="246"/>
      <c r="GQ412" s="246"/>
      <c r="GR412" s="246"/>
      <c r="GS412" s="246"/>
      <c r="GT412" s="246"/>
      <c r="GU412" s="246"/>
      <c r="GV412" s="246"/>
      <c r="GW412" s="246"/>
      <c r="GX412" s="246"/>
      <c r="GY412" s="246"/>
      <c r="GZ412" s="246"/>
      <c r="HA412" s="246"/>
      <c r="HB412" s="246"/>
      <c r="HC412" s="246"/>
      <c r="HD412" s="246"/>
      <c r="HE412" s="246"/>
      <c r="HF412" s="246"/>
      <c r="HG412" s="246"/>
      <c r="HH412" s="246"/>
      <c r="HI412" s="246"/>
      <c r="HJ412" s="246"/>
      <c r="HK412" s="246"/>
      <c r="HL412" s="246"/>
      <c r="HM412" s="246"/>
      <c r="HN412" s="246"/>
      <c r="HO412" s="246"/>
      <c r="HP412" s="246"/>
      <c r="HQ412" s="246"/>
      <c r="HR412" s="246"/>
      <c r="HS412" s="246"/>
      <c r="HT412" s="246"/>
      <c r="HU412" s="246"/>
      <c r="HV412" s="246"/>
      <c r="HW412" s="246"/>
      <c r="HX412" s="246"/>
      <c r="HY412" s="246"/>
      <c r="HZ412" s="246"/>
      <c r="IA412" s="246"/>
      <c r="IB412" s="246"/>
      <c r="IC412" s="246"/>
      <c r="ID412" s="246"/>
      <c r="IE412" s="246"/>
      <c r="IF412" s="246"/>
      <c r="IG412" s="246"/>
      <c r="IH412" s="246"/>
      <c r="II412" s="246"/>
      <c r="IJ412" s="246"/>
      <c r="IK412" s="246"/>
      <c r="IL412" s="246"/>
      <c r="IM412" s="246"/>
      <c r="IN412" s="246"/>
      <c r="IO412" s="246"/>
      <c r="IP412" s="246"/>
      <c r="IQ412" s="246"/>
      <c r="IR412" s="246"/>
      <c r="IS412" s="246"/>
      <c r="IT412" s="246"/>
      <c r="IU412" s="246"/>
      <c r="IV412" s="246"/>
      <c r="IW412" s="246"/>
    </row>
    <row r="413" customFormat="false" ht="12.75" hidden="false" customHeight="false" outlineLevel="0" collapsed="false">
      <c r="A413" s="254"/>
      <c r="B413" s="256"/>
      <c r="C413" s="251"/>
      <c r="D413" s="251"/>
      <c r="E413" s="251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6"/>
      <c r="AT413" s="246"/>
      <c r="AU413" s="246"/>
      <c r="AV413" s="246"/>
      <c r="AW413" s="246"/>
      <c r="AX413" s="246"/>
      <c r="AY413" s="246"/>
      <c r="AZ413" s="246"/>
      <c r="BA413" s="246"/>
      <c r="BB413" s="246"/>
      <c r="BC413" s="246"/>
      <c r="BD413" s="246"/>
      <c r="BE413" s="246"/>
      <c r="BF413" s="246"/>
      <c r="BG413" s="246"/>
      <c r="BH413" s="246"/>
      <c r="BI413" s="246"/>
      <c r="BJ413" s="246"/>
      <c r="BK413" s="246"/>
      <c r="BL413" s="246"/>
      <c r="BM413" s="246"/>
      <c r="BN413" s="246"/>
      <c r="BO413" s="246"/>
      <c r="BP413" s="246"/>
      <c r="BQ413" s="246"/>
      <c r="BR413" s="246"/>
      <c r="BS413" s="246"/>
      <c r="BT413" s="246"/>
      <c r="BU413" s="246"/>
      <c r="BV413" s="246"/>
      <c r="BW413" s="246"/>
      <c r="BX413" s="246"/>
      <c r="BY413" s="246"/>
      <c r="BZ413" s="246"/>
      <c r="CA413" s="246"/>
      <c r="CB413" s="246"/>
      <c r="CC413" s="246"/>
      <c r="CD413" s="246"/>
      <c r="CE413" s="246"/>
      <c r="CF413" s="246"/>
      <c r="CG413" s="246"/>
      <c r="CH413" s="246"/>
      <c r="CI413" s="246"/>
      <c r="CJ413" s="246"/>
      <c r="CK413" s="246"/>
      <c r="CL413" s="246"/>
      <c r="CM413" s="246"/>
      <c r="CN413" s="246"/>
      <c r="CO413" s="246"/>
      <c r="CP413" s="246"/>
      <c r="CQ413" s="246"/>
      <c r="CR413" s="246"/>
      <c r="CS413" s="246"/>
      <c r="CT413" s="246"/>
      <c r="CU413" s="246"/>
      <c r="CV413" s="246"/>
      <c r="CW413" s="246"/>
      <c r="CX413" s="246"/>
      <c r="CY413" s="246"/>
      <c r="CZ413" s="246"/>
      <c r="DA413" s="246"/>
      <c r="DB413" s="246"/>
      <c r="DC413" s="246"/>
      <c r="DD413" s="246"/>
      <c r="DE413" s="246"/>
      <c r="DF413" s="246"/>
      <c r="DG413" s="246"/>
      <c r="DH413" s="246"/>
      <c r="DI413" s="246"/>
      <c r="DJ413" s="246"/>
      <c r="DK413" s="246"/>
      <c r="DL413" s="246"/>
      <c r="DM413" s="246"/>
      <c r="DN413" s="246"/>
      <c r="DO413" s="246"/>
      <c r="DP413" s="246"/>
      <c r="DQ413" s="246"/>
      <c r="DR413" s="246"/>
      <c r="DS413" s="246"/>
      <c r="DT413" s="246"/>
      <c r="DU413" s="246"/>
      <c r="DV413" s="246"/>
      <c r="DW413" s="246"/>
      <c r="DX413" s="246"/>
      <c r="DY413" s="246"/>
      <c r="DZ413" s="246"/>
      <c r="EA413" s="246"/>
      <c r="EB413" s="246"/>
      <c r="EC413" s="246"/>
      <c r="ED413" s="246"/>
      <c r="EE413" s="246"/>
      <c r="EF413" s="246"/>
      <c r="EG413" s="246"/>
      <c r="EH413" s="246"/>
      <c r="EI413" s="246"/>
      <c r="EJ413" s="246"/>
      <c r="EK413" s="246"/>
      <c r="EL413" s="246"/>
      <c r="EM413" s="246"/>
      <c r="EN413" s="246"/>
      <c r="EO413" s="246"/>
      <c r="EP413" s="246"/>
      <c r="EQ413" s="246"/>
      <c r="ER413" s="246"/>
      <c r="ES413" s="246"/>
      <c r="ET413" s="246"/>
      <c r="EU413" s="246"/>
      <c r="EV413" s="246"/>
      <c r="EW413" s="246"/>
      <c r="EX413" s="246"/>
      <c r="EY413" s="246"/>
      <c r="EZ413" s="246"/>
      <c r="FA413" s="246"/>
      <c r="FB413" s="246"/>
      <c r="FC413" s="246"/>
      <c r="FD413" s="246"/>
      <c r="FE413" s="246"/>
      <c r="FF413" s="246"/>
      <c r="FG413" s="246"/>
      <c r="FH413" s="246"/>
      <c r="FI413" s="246"/>
      <c r="FJ413" s="246"/>
      <c r="FK413" s="246"/>
      <c r="FL413" s="246"/>
      <c r="FM413" s="246"/>
      <c r="FN413" s="246"/>
      <c r="FO413" s="246"/>
      <c r="FP413" s="246"/>
      <c r="FQ413" s="246"/>
      <c r="FR413" s="246"/>
      <c r="FS413" s="246"/>
      <c r="FT413" s="246"/>
      <c r="FU413" s="246"/>
      <c r="FV413" s="246"/>
      <c r="FW413" s="246"/>
      <c r="FX413" s="246"/>
      <c r="FY413" s="246"/>
      <c r="FZ413" s="246"/>
      <c r="GA413" s="246"/>
      <c r="GB413" s="246"/>
      <c r="GC413" s="246"/>
      <c r="GD413" s="246"/>
      <c r="GE413" s="246"/>
      <c r="GF413" s="246"/>
      <c r="GG413" s="246"/>
      <c r="GH413" s="246"/>
      <c r="GI413" s="246"/>
      <c r="GJ413" s="246"/>
      <c r="GK413" s="246"/>
      <c r="GL413" s="246"/>
      <c r="GM413" s="246"/>
      <c r="GN413" s="246"/>
      <c r="GO413" s="246"/>
      <c r="GP413" s="246"/>
      <c r="GQ413" s="246"/>
      <c r="GR413" s="246"/>
      <c r="GS413" s="246"/>
      <c r="GT413" s="246"/>
      <c r="GU413" s="246"/>
      <c r="GV413" s="246"/>
      <c r="GW413" s="246"/>
      <c r="GX413" s="246"/>
      <c r="GY413" s="246"/>
      <c r="GZ413" s="246"/>
      <c r="HA413" s="246"/>
      <c r="HB413" s="246"/>
      <c r="HC413" s="246"/>
      <c r="HD413" s="246"/>
      <c r="HE413" s="246"/>
      <c r="HF413" s="246"/>
      <c r="HG413" s="246"/>
      <c r="HH413" s="246"/>
      <c r="HI413" s="246"/>
      <c r="HJ413" s="246"/>
      <c r="HK413" s="246"/>
      <c r="HL413" s="246"/>
      <c r="HM413" s="246"/>
      <c r="HN413" s="246"/>
      <c r="HO413" s="246"/>
      <c r="HP413" s="246"/>
      <c r="HQ413" s="246"/>
      <c r="HR413" s="246"/>
      <c r="HS413" s="246"/>
      <c r="HT413" s="246"/>
      <c r="HU413" s="246"/>
      <c r="HV413" s="246"/>
      <c r="HW413" s="246"/>
      <c r="HX413" s="246"/>
      <c r="HY413" s="246"/>
      <c r="HZ413" s="246"/>
      <c r="IA413" s="246"/>
      <c r="IB413" s="246"/>
      <c r="IC413" s="246"/>
      <c r="ID413" s="246"/>
      <c r="IE413" s="246"/>
      <c r="IF413" s="246"/>
      <c r="IG413" s="246"/>
      <c r="IH413" s="246"/>
      <c r="II413" s="246"/>
      <c r="IJ413" s="246"/>
      <c r="IK413" s="246"/>
      <c r="IL413" s="246"/>
      <c r="IM413" s="246"/>
      <c r="IN413" s="246"/>
      <c r="IO413" s="246"/>
      <c r="IP413" s="246"/>
      <c r="IQ413" s="246"/>
      <c r="IR413" s="246"/>
      <c r="IS413" s="246"/>
      <c r="IT413" s="246"/>
      <c r="IU413" s="246"/>
      <c r="IV413" s="246"/>
      <c r="IW413" s="246"/>
    </row>
    <row r="414" customFormat="false" ht="12.75" hidden="false" customHeight="false" outlineLevel="0" collapsed="false">
      <c r="A414" s="217"/>
      <c r="B414" s="255"/>
      <c r="C414" s="251"/>
      <c r="D414" s="251"/>
      <c r="E414" s="251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6"/>
      <c r="AT414" s="246"/>
      <c r="AU414" s="246"/>
      <c r="AV414" s="246"/>
      <c r="AW414" s="246"/>
      <c r="AX414" s="246"/>
      <c r="AY414" s="246"/>
      <c r="AZ414" s="246"/>
      <c r="BA414" s="246"/>
      <c r="BB414" s="246"/>
      <c r="BC414" s="246"/>
      <c r="BD414" s="246"/>
      <c r="BE414" s="246"/>
      <c r="BF414" s="246"/>
      <c r="BG414" s="246"/>
      <c r="BH414" s="246"/>
      <c r="BI414" s="246"/>
      <c r="BJ414" s="246"/>
      <c r="BK414" s="246"/>
      <c r="BL414" s="246"/>
      <c r="BM414" s="246"/>
      <c r="BN414" s="246"/>
      <c r="BO414" s="246"/>
      <c r="BP414" s="246"/>
      <c r="BQ414" s="246"/>
      <c r="BR414" s="246"/>
      <c r="BS414" s="246"/>
      <c r="BT414" s="246"/>
      <c r="BU414" s="246"/>
      <c r="BV414" s="246"/>
      <c r="BW414" s="246"/>
      <c r="BX414" s="246"/>
      <c r="BY414" s="246"/>
      <c r="BZ414" s="246"/>
      <c r="CA414" s="246"/>
      <c r="CB414" s="246"/>
      <c r="CC414" s="246"/>
      <c r="CD414" s="246"/>
      <c r="CE414" s="246"/>
      <c r="CF414" s="246"/>
      <c r="CG414" s="246"/>
      <c r="CH414" s="246"/>
      <c r="CI414" s="246"/>
      <c r="CJ414" s="246"/>
      <c r="CK414" s="246"/>
      <c r="CL414" s="246"/>
      <c r="CM414" s="246"/>
      <c r="CN414" s="246"/>
      <c r="CO414" s="246"/>
      <c r="CP414" s="246"/>
      <c r="CQ414" s="246"/>
      <c r="CR414" s="246"/>
      <c r="CS414" s="246"/>
      <c r="CT414" s="246"/>
      <c r="CU414" s="246"/>
      <c r="CV414" s="246"/>
      <c r="CW414" s="246"/>
      <c r="CX414" s="246"/>
      <c r="CY414" s="246"/>
      <c r="CZ414" s="246"/>
      <c r="DA414" s="246"/>
      <c r="DB414" s="246"/>
      <c r="DC414" s="246"/>
      <c r="DD414" s="246"/>
      <c r="DE414" s="246"/>
      <c r="DF414" s="246"/>
      <c r="DG414" s="246"/>
      <c r="DH414" s="246"/>
      <c r="DI414" s="246"/>
      <c r="DJ414" s="246"/>
      <c r="DK414" s="246"/>
      <c r="DL414" s="246"/>
      <c r="DM414" s="246"/>
      <c r="DN414" s="246"/>
      <c r="DO414" s="246"/>
      <c r="DP414" s="246"/>
      <c r="DQ414" s="246"/>
      <c r="DR414" s="246"/>
      <c r="DS414" s="246"/>
      <c r="DT414" s="246"/>
      <c r="DU414" s="246"/>
      <c r="DV414" s="246"/>
      <c r="DW414" s="246"/>
      <c r="DX414" s="246"/>
      <c r="DY414" s="246"/>
      <c r="DZ414" s="246"/>
      <c r="EA414" s="246"/>
      <c r="EB414" s="246"/>
      <c r="EC414" s="246"/>
      <c r="ED414" s="246"/>
      <c r="EE414" s="246"/>
      <c r="EF414" s="246"/>
      <c r="EG414" s="246"/>
      <c r="EH414" s="246"/>
      <c r="EI414" s="246"/>
      <c r="EJ414" s="246"/>
      <c r="EK414" s="246"/>
      <c r="EL414" s="246"/>
      <c r="EM414" s="246"/>
      <c r="EN414" s="246"/>
      <c r="EO414" s="246"/>
      <c r="EP414" s="246"/>
      <c r="EQ414" s="246"/>
      <c r="ER414" s="246"/>
      <c r="ES414" s="246"/>
      <c r="ET414" s="246"/>
      <c r="EU414" s="246"/>
      <c r="EV414" s="246"/>
      <c r="EW414" s="246"/>
      <c r="EX414" s="246"/>
      <c r="EY414" s="246"/>
      <c r="EZ414" s="246"/>
      <c r="FA414" s="246"/>
      <c r="FB414" s="246"/>
      <c r="FC414" s="246"/>
      <c r="FD414" s="246"/>
      <c r="FE414" s="246"/>
      <c r="FF414" s="246"/>
      <c r="FG414" s="246"/>
      <c r="FH414" s="246"/>
      <c r="FI414" s="246"/>
      <c r="FJ414" s="246"/>
      <c r="FK414" s="246"/>
      <c r="FL414" s="246"/>
      <c r="FM414" s="246"/>
      <c r="FN414" s="246"/>
      <c r="FO414" s="246"/>
      <c r="FP414" s="246"/>
      <c r="FQ414" s="246"/>
      <c r="FR414" s="246"/>
      <c r="FS414" s="246"/>
      <c r="FT414" s="246"/>
      <c r="FU414" s="246"/>
      <c r="FV414" s="246"/>
      <c r="FW414" s="246"/>
      <c r="FX414" s="246"/>
      <c r="FY414" s="246"/>
      <c r="FZ414" s="246"/>
      <c r="GA414" s="246"/>
      <c r="GB414" s="246"/>
      <c r="GC414" s="246"/>
      <c r="GD414" s="246"/>
      <c r="GE414" s="246"/>
      <c r="GF414" s="246"/>
      <c r="GG414" s="246"/>
      <c r="GH414" s="246"/>
      <c r="GI414" s="246"/>
      <c r="GJ414" s="246"/>
      <c r="GK414" s="246"/>
      <c r="GL414" s="246"/>
      <c r="GM414" s="246"/>
      <c r="GN414" s="246"/>
      <c r="GO414" s="246"/>
      <c r="GP414" s="246"/>
      <c r="GQ414" s="246"/>
      <c r="GR414" s="246"/>
      <c r="GS414" s="246"/>
      <c r="GT414" s="246"/>
      <c r="GU414" s="246"/>
      <c r="GV414" s="246"/>
      <c r="GW414" s="246"/>
      <c r="GX414" s="246"/>
      <c r="GY414" s="246"/>
      <c r="GZ414" s="246"/>
      <c r="HA414" s="246"/>
      <c r="HB414" s="246"/>
      <c r="HC414" s="246"/>
      <c r="HD414" s="246"/>
      <c r="HE414" s="246"/>
      <c r="HF414" s="246"/>
      <c r="HG414" s="246"/>
      <c r="HH414" s="246"/>
      <c r="HI414" s="246"/>
      <c r="HJ414" s="246"/>
      <c r="HK414" s="246"/>
      <c r="HL414" s="246"/>
      <c r="HM414" s="246"/>
      <c r="HN414" s="246"/>
      <c r="HO414" s="246"/>
      <c r="HP414" s="246"/>
      <c r="HQ414" s="246"/>
      <c r="HR414" s="246"/>
      <c r="HS414" s="246"/>
      <c r="HT414" s="246"/>
      <c r="HU414" s="246"/>
      <c r="HV414" s="246"/>
      <c r="HW414" s="246"/>
      <c r="HX414" s="246"/>
      <c r="HY414" s="246"/>
      <c r="HZ414" s="246"/>
      <c r="IA414" s="246"/>
      <c r="IB414" s="246"/>
      <c r="IC414" s="246"/>
      <c r="ID414" s="246"/>
      <c r="IE414" s="246"/>
      <c r="IF414" s="246"/>
      <c r="IG414" s="246"/>
      <c r="IH414" s="246"/>
      <c r="II414" s="246"/>
      <c r="IJ414" s="246"/>
      <c r="IK414" s="246"/>
      <c r="IL414" s="246"/>
      <c r="IM414" s="246"/>
      <c r="IN414" s="246"/>
      <c r="IO414" s="246"/>
      <c r="IP414" s="246"/>
      <c r="IQ414" s="246"/>
      <c r="IR414" s="246"/>
      <c r="IS414" s="246"/>
      <c r="IT414" s="246"/>
      <c r="IU414" s="246"/>
      <c r="IV414" s="246"/>
      <c r="IW414" s="246"/>
    </row>
    <row r="415" customFormat="false" ht="12.75" hidden="false" customHeight="false" outlineLevel="0" collapsed="false">
      <c r="A415" s="217"/>
      <c r="B415" s="255"/>
      <c r="C415" s="251"/>
      <c r="D415" s="251"/>
      <c r="E415" s="251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6"/>
      <c r="AT415" s="246"/>
      <c r="AU415" s="246"/>
      <c r="AV415" s="246"/>
      <c r="AW415" s="246"/>
      <c r="AX415" s="246"/>
      <c r="AY415" s="246"/>
      <c r="AZ415" s="246"/>
      <c r="BA415" s="246"/>
      <c r="BB415" s="246"/>
      <c r="BC415" s="246"/>
      <c r="BD415" s="246"/>
      <c r="BE415" s="246"/>
      <c r="BF415" s="246"/>
      <c r="BG415" s="246"/>
      <c r="BH415" s="246"/>
      <c r="BI415" s="246"/>
      <c r="BJ415" s="246"/>
      <c r="BK415" s="246"/>
      <c r="BL415" s="246"/>
      <c r="BM415" s="246"/>
      <c r="BN415" s="246"/>
      <c r="BO415" s="246"/>
      <c r="BP415" s="246"/>
      <c r="BQ415" s="246"/>
      <c r="BR415" s="246"/>
      <c r="BS415" s="246"/>
      <c r="BT415" s="246"/>
      <c r="BU415" s="246"/>
      <c r="BV415" s="246"/>
      <c r="BW415" s="246"/>
      <c r="BX415" s="246"/>
      <c r="BY415" s="246"/>
      <c r="BZ415" s="246"/>
      <c r="CA415" s="246"/>
      <c r="CB415" s="246"/>
      <c r="CC415" s="246"/>
      <c r="CD415" s="246"/>
      <c r="CE415" s="246"/>
      <c r="CF415" s="246"/>
      <c r="CG415" s="246"/>
      <c r="CH415" s="246"/>
      <c r="CI415" s="246"/>
      <c r="CJ415" s="246"/>
      <c r="CK415" s="246"/>
      <c r="CL415" s="246"/>
      <c r="CM415" s="246"/>
      <c r="CN415" s="246"/>
      <c r="CO415" s="246"/>
      <c r="CP415" s="246"/>
      <c r="CQ415" s="246"/>
      <c r="CR415" s="246"/>
      <c r="CS415" s="246"/>
      <c r="CT415" s="246"/>
      <c r="CU415" s="246"/>
      <c r="CV415" s="246"/>
      <c r="CW415" s="246"/>
      <c r="CX415" s="246"/>
      <c r="CY415" s="246"/>
      <c r="CZ415" s="246"/>
      <c r="DA415" s="246"/>
      <c r="DB415" s="246"/>
      <c r="DC415" s="246"/>
      <c r="DD415" s="246"/>
      <c r="DE415" s="246"/>
      <c r="DF415" s="246"/>
      <c r="DG415" s="246"/>
      <c r="DH415" s="246"/>
      <c r="DI415" s="246"/>
      <c r="DJ415" s="246"/>
      <c r="DK415" s="246"/>
      <c r="DL415" s="246"/>
      <c r="DM415" s="246"/>
      <c r="DN415" s="246"/>
      <c r="DO415" s="246"/>
      <c r="DP415" s="246"/>
      <c r="DQ415" s="246"/>
      <c r="DR415" s="246"/>
      <c r="DS415" s="246"/>
      <c r="DT415" s="246"/>
      <c r="DU415" s="246"/>
      <c r="DV415" s="246"/>
      <c r="DW415" s="246"/>
      <c r="DX415" s="246"/>
      <c r="DY415" s="246"/>
      <c r="DZ415" s="246"/>
      <c r="EA415" s="246"/>
      <c r="EB415" s="246"/>
      <c r="EC415" s="246"/>
      <c r="ED415" s="246"/>
      <c r="EE415" s="246"/>
      <c r="EF415" s="246"/>
      <c r="EG415" s="246"/>
      <c r="EH415" s="246"/>
      <c r="EI415" s="246"/>
      <c r="EJ415" s="246"/>
      <c r="EK415" s="246"/>
      <c r="EL415" s="246"/>
      <c r="EM415" s="246"/>
      <c r="EN415" s="246"/>
      <c r="EO415" s="246"/>
      <c r="EP415" s="246"/>
      <c r="EQ415" s="246"/>
      <c r="ER415" s="246"/>
      <c r="ES415" s="246"/>
      <c r="ET415" s="246"/>
      <c r="EU415" s="246"/>
      <c r="EV415" s="246"/>
      <c r="EW415" s="246"/>
      <c r="EX415" s="246"/>
      <c r="EY415" s="246"/>
      <c r="EZ415" s="246"/>
      <c r="FA415" s="246"/>
      <c r="FB415" s="246"/>
      <c r="FC415" s="246"/>
      <c r="FD415" s="246"/>
      <c r="FE415" s="246"/>
      <c r="FF415" s="246"/>
      <c r="FG415" s="246"/>
      <c r="FH415" s="246"/>
      <c r="FI415" s="246"/>
      <c r="FJ415" s="246"/>
      <c r="FK415" s="246"/>
      <c r="FL415" s="246"/>
      <c r="FM415" s="246"/>
      <c r="FN415" s="246"/>
      <c r="FO415" s="246"/>
      <c r="FP415" s="246"/>
      <c r="FQ415" s="246"/>
      <c r="FR415" s="246"/>
      <c r="FS415" s="246"/>
      <c r="FT415" s="246"/>
      <c r="FU415" s="246"/>
      <c r="FV415" s="246"/>
      <c r="FW415" s="246"/>
      <c r="FX415" s="246"/>
      <c r="FY415" s="246"/>
      <c r="FZ415" s="246"/>
      <c r="GA415" s="246"/>
      <c r="GB415" s="246"/>
      <c r="GC415" s="246"/>
      <c r="GD415" s="246"/>
      <c r="GE415" s="246"/>
      <c r="GF415" s="246"/>
      <c r="GG415" s="246"/>
      <c r="GH415" s="246"/>
      <c r="GI415" s="246"/>
      <c r="GJ415" s="246"/>
      <c r="GK415" s="246"/>
      <c r="GL415" s="246"/>
      <c r="GM415" s="246"/>
      <c r="GN415" s="246"/>
      <c r="GO415" s="246"/>
      <c r="GP415" s="246"/>
      <c r="GQ415" s="246"/>
      <c r="GR415" s="246"/>
      <c r="GS415" s="246"/>
      <c r="GT415" s="246"/>
      <c r="GU415" s="246"/>
      <c r="GV415" s="246"/>
      <c r="GW415" s="246"/>
      <c r="GX415" s="246"/>
      <c r="GY415" s="246"/>
      <c r="GZ415" s="246"/>
      <c r="HA415" s="246"/>
      <c r="HB415" s="246"/>
      <c r="HC415" s="246"/>
      <c r="HD415" s="246"/>
      <c r="HE415" s="246"/>
      <c r="HF415" s="246"/>
      <c r="HG415" s="246"/>
      <c r="HH415" s="246"/>
      <c r="HI415" s="246"/>
      <c r="HJ415" s="246"/>
      <c r="HK415" s="246"/>
      <c r="HL415" s="246"/>
      <c r="HM415" s="246"/>
      <c r="HN415" s="246"/>
      <c r="HO415" s="246"/>
      <c r="HP415" s="246"/>
      <c r="HQ415" s="246"/>
      <c r="HR415" s="246"/>
      <c r="HS415" s="246"/>
      <c r="HT415" s="246"/>
      <c r="HU415" s="246"/>
      <c r="HV415" s="246"/>
      <c r="HW415" s="246"/>
      <c r="HX415" s="246"/>
      <c r="HY415" s="246"/>
      <c r="HZ415" s="246"/>
      <c r="IA415" s="246"/>
      <c r="IB415" s="246"/>
      <c r="IC415" s="246"/>
      <c r="ID415" s="246"/>
      <c r="IE415" s="246"/>
      <c r="IF415" s="246"/>
      <c r="IG415" s="246"/>
      <c r="IH415" s="246"/>
      <c r="II415" s="246"/>
      <c r="IJ415" s="246"/>
      <c r="IK415" s="246"/>
      <c r="IL415" s="246"/>
      <c r="IM415" s="246"/>
      <c r="IN415" s="246"/>
      <c r="IO415" s="246"/>
      <c r="IP415" s="246"/>
      <c r="IQ415" s="246"/>
      <c r="IR415" s="246"/>
      <c r="IS415" s="246"/>
      <c r="IT415" s="246"/>
      <c r="IU415" s="246"/>
      <c r="IV415" s="246"/>
      <c r="IW415" s="246"/>
    </row>
    <row r="416" customFormat="false" ht="12.75" hidden="false" customHeight="false" outlineLevel="0" collapsed="false">
      <c r="A416" s="217"/>
      <c r="B416" s="255"/>
      <c r="C416" s="251"/>
      <c r="D416" s="251"/>
      <c r="E416" s="251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6"/>
      <c r="AT416" s="246"/>
      <c r="AU416" s="246"/>
      <c r="AV416" s="246"/>
      <c r="AW416" s="246"/>
      <c r="AX416" s="246"/>
      <c r="AY416" s="246"/>
      <c r="AZ416" s="246"/>
      <c r="BA416" s="246"/>
      <c r="BB416" s="246"/>
      <c r="BC416" s="246"/>
      <c r="BD416" s="246"/>
      <c r="BE416" s="246"/>
      <c r="BF416" s="246"/>
      <c r="BG416" s="246"/>
      <c r="BH416" s="246"/>
      <c r="BI416" s="246"/>
      <c r="BJ416" s="246"/>
      <c r="BK416" s="246"/>
      <c r="BL416" s="246"/>
      <c r="BM416" s="246"/>
      <c r="BN416" s="246"/>
      <c r="BO416" s="246"/>
      <c r="BP416" s="246"/>
      <c r="BQ416" s="246"/>
      <c r="BR416" s="246"/>
      <c r="BS416" s="246"/>
      <c r="BT416" s="246"/>
      <c r="BU416" s="246"/>
      <c r="BV416" s="246"/>
      <c r="BW416" s="246"/>
      <c r="BX416" s="246"/>
      <c r="BY416" s="246"/>
      <c r="BZ416" s="246"/>
      <c r="CA416" s="246"/>
      <c r="CB416" s="246"/>
      <c r="CC416" s="246"/>
      <c r="CD416" s="246"/>
      <c r="CE416" s="246"/>
      <c r="CF416" s="246"/>
      <c r="CG416" s="246"/>
      <c r="CH416" s="246"/>
      <c r="CI416" s="246"/>
      <c r="CJ416" s="246"/>
      <c r="CK416" s="246"/>
      <c r="CL416" s="246"/>
      <c r="CM416" s="246"/>
      <c r="CN416" s="246"/>
      <c r="CO416" s="246"/>
      <c r="CP416" s="246"/>
      <c r="CQ416" s="246"/>
      <c r="CR416" s="246"/>
      <c r="CS416" s="246"/>
      <c r="CT416" s="246"/>
      <c r="CU416" s="246"/>
      <c r="CV416" s="246"/>
      <c r="CW416" s="246"/>
      <c r="CX416" s="246"/>
      <c r="CY416" s="246"/>
      <c r="CZ416" s="246"/>
      <c r="DA416" s="246"/>
      <c r="DB416" s="246"/>
      <c r="DC416" s="246"/>
      <c r="DD416" s="246"/>
      <c r="DE416" s="246"/>
      <c r="DF416" s="246"/>
      <c r="DG416" s="246"/>
      <c r="DH416" s="246"/>
      <c r="DI416" s="246"/>
      <c r="DJ416" s="246"/>
      <c r="DK416" s="246"/>
      <c r="DL416" s="246"/>
      <c r="DM416" s="246"/>
      <c r="DN416" s="246"/>
      <c r="DO416" s="246"/>
      <c r="DP416" s="246"/>
      <c r="DQ416" s="246"/>
      <c r="DR416" s="246"/>
      <c r="DS416" s="246"/>
      <c r="DT416" s="246"/>
      <c r="DU416" s="246"/>
      <c r="DV416" s="246"/>
      <c r="DW416" s="246"/>
      <c r="DX416" s="246"/>
      <c r="DY416" s="246"/>
      <c r="DZ416" s="246"/>
      <c r="EA416" s="246"/>
      <c r="EB416" s="246"/>
      <c r="EC416" s="246"/>
      <c r="ED416" s="246"/>
      <c r="EE416" s="246"/>
      <c r="EF416" s="246"/>
      <c r="EG416" s="246"/>
      <c r="EH416" s="246"/>
      <c r="EI416" s="246"/>
      <c r="EJ416" s="246"/>
      <c r="EK416" s="246"/>
      <c r="EL416" s="246"/>
      <c r="EM416" s="246"/>
      <c r="EN416" s="246"/>
      <c r="EO416" s="246"/>
      <c r="EP416" s="246"/>
      <c r="EQ416" s="246"/>
      <c r="ER416" s="246"/>
      <c r="ES416" s="246"/>
      <c r="ET416" s="246"/>
      <c r="EU416" s="246"/>
      <c r="EV416" s="246"/>
      <c r="EW416" s="246"/>
      <c r="EX416" s="246"/>
      <c r="EY416" s="246"/>
      <c r="EZ416" s="246"/>
      <c r="FA416" s="246"/>
      <c r="FB416" s="246"/>
      <c r="FC416" s="246"/>
      <c r="FD416" s="246"/>
      <c r="FE416" s="246"/>
      <c r="FF416" s="246"/>
      <c r="FG416" s="246"/>
      <c r="FH416" s="246"/>
      <c r="FI416" s="246"/>
      <c r="FJ416" s="246"/>
      <c r="FK416" s="246"/>
      <c r="FL416" s="246"/>
      <c r="FM416" s="246"/>
      <c r="FN416" s="246"/>
      <c r="FO416" s="246"/>
      <c r="FP416" s="246"/>
      <c r="FQ416" s="246"/>
      <c r="FR416" s="246"/>
      <c r="FS416" s="246"/>
      <c r="FT416" s="246"/>
      <c r="FU416" s="246"/>
      <c r="FV416" s="246"/>
      <c r="FW416" s="246"/>
      <c r="FX416" s="246"/>
      <c r="FY416" s="246"/>
      <c r="FZ416" s="246"/>
      <c r="GA416" s="246"/>
      <c r="GB416" s="246"/>
      <c r="GC416" s="246"/>
      <c r="GD416" s="246"/>
      <c r="GE416" s="246"/>
      <c r="GF416" s="246"/>
      <c r="GG416" s="246"/>
      <c r="GH416" s="246"/>
      <c r="GI416" s="246"/>
      <c r="GJ416" s="246"/>
      <c r="GK416" s="246"/>
      <c r="GL416" s="246"/>
      <c r="GM416" s="246"/>
      <c r="GN416" s="246"/>
      <c r="GO416" s="246"/>
      <c r="GP416" s="246"/>
      <c r="GQ416" s="246"/>
      <c r="GR416" s="246"/>
      <c r="GS416" s="246"/>
      <c r="GT416" s="246"/>
      <c r="GU416" s="246"/>
      <c r="GV416" s="246"/>
      <c r="GW416" s="246"/>
      <c r="GX416" s="246"/>
      <c r="GY416" s="246"/>
      <c r="GZ416" s="246"/>
      <c r="HA416" s="246"/>
      <c r="HB416" s="246"/>
      <c r="HC416" s="246"/>
      <c r="HD416" s="246"/>
      <c r="HE416" s="246"/>
      <c r="HF416" s="246"/>
      <c r="HG416" s="246"/>
      <c r="HH416" s="246"/>
      <c r="HI416" s="246"/>
      <c r="HJ416" s="246"/>
      <c r="HK416" s="246"/>
      <c r="HL416" s="246"/>
      <c r="HM416" s="246"/>
      <c r="HN416" s="246"/>
      <c r="HO416" s="246"/>
      <c r="HP416" s="246"/>
      <c r="HQ416" s="246"/>
      <c r="HR416" s="246"/>
      <c r="HS416" s="246"/>
      <c r="HT416" s="246"/>
      <c r="HU416" s="246"/>
      <c r="HV416" s="246"/>
      <c r="HW416" s="246"/>
      <c r="HX416" s="246"/>
      <c r="HY416" s="246"/>
      <c r="HZ416" s="246"/>
      <c r="IA416" s="246"/>
      <c r="IB416" s="246"/>
      <c r="IC416" s="246"/>
      <c r="ID416" s="246"/>
      <c r="IE416" s="246"/>
      <c r="IF416" s="246"/>
      <c r="IG416" s="246"/>
      <c r="IH416" s="246"/>
      <c r="II416" s="246"/>
      <c r="IJ416" s="246"/>
      <c r="IK416" s="246"/>
      <c r="IL416" s="246"/>
      <c r="IM416" s="246"/>
      <c r="IN416" s="246"/>
      <c r="IO416" s="246"/>
      <c r="IP416" s="246"/>
      <c r="IQ416" s="246"/>
      <c r="IR416" s="246"/>
      <c r="IS416" s="246"/>
      <c r="IT416" s="246"/>
      <c r="IU416" s="246"/>
      <c r="IV416" s="246"/>
      <c r="IW416" s="246"/>
    </row>
    <row r="417" customFormat="false" ht="12.75" hidden="false" customHeight="false" outlineLevel="0" collapsed="false">
      <c r="A417" s="217"/>
      <c r="B417" s="255"/>
      <c r="C417" s="251"/>
      <c r="D417" s="251"/>
      <c r="E417" s="251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  <c r="AJ417" s="246"/>
      <c r="AK417" s="246"/>
      <c r="AL417" s="246"/>
      <c r="AM417" s="246"/>
      <c r="AN417" s="246"/>
      <c r="AO417" s="246"/>
      <c r="AP417" s="246"/>
      <c r="AQ417" s="246"/>
      <c r="AR417" s="246"/>
      <c r="AS417" s="246"/>
      <c r="AT417" s="246"/>
      <c r="AU417" s="246"/>
      <c r="AV417" s="246"/>
      <c r="AW417" s="246"/>
      <c r="AX417" s="246"/>
      <c r="AY417" s="246"/>
      <c r="AZ417" s="246"/>
      <c r="BA417" s="246"/>
      <c r="BB417" s="246"/>
      <c r="BC417" s="246"/>
      <c r="BD417" s="246"/>
      <c r="BE417" s="246"/>
      <c r="BF417" s="246"/>
      <c r="BG417" s="246"/>
      <c r="BH417" s="246"/>
      <c r="BI417" s="246"/>
      <c r="BJ417" s="246"/>
      <c r="BK417" s="246"/>
      <c r="BL417" s="246"/>
      <c r="BM417" s="246"/>
      <c r="BN417" s="246"/>
      <c r="BO417" s="246"/>
      <c r="BP417" s="246"/>
      <c r="BQ417" s="246"/>
      <c r="BR417" s="246"/>
      <c r="BS417" s="246"/>
      <c r="BT417" s="246"/>
      <c r="BU417" s="246"/>
      <c r="BV417" s="246"/>
      <c r="BW417" s="246"/>
      <c r="BX417" s="246"/>
      <c r="BY417" s="246"/>
      <c r="BZ417" s="246"/>
      <c r="CA417" s="246"/>
      <c r="CB417" s="246"/>
      <c r="CC417" s="246"/>
      <c r="CD417" s="246"/>
      <c r="CE417" s="246"/>
      <c r="CF417" s="246"/>
      <c r="CG417" s="246"/>
      <c r="CH417" s="246"/>
      <c r="CI417" s="246"/>
      <c r="CJ417" s="246"/>
      <c r="CK417" s="246"/>
      <c r="CL417" s="246"/>
      <c r="CM417" s="246"/>
      <c r="CN417" s="246"/>
      <c r="CO417" s="246"/>
      <c r="CP417" s="246"/>
      <c r="CQ417" s="246"/>
      <c r="CR417" s="246"/>
      <c r="CS417" s="246"/>
      <c r="CT417" s="246"/>
      <c r="CU417" s="246"/>
      <c r="CV417" s="246"/>
      <c r="CW417" s="246"/>
      <c r="CX417" s="246"/>
      <c r="CY417" s="246"/>
      <c r="CZ417" s="246"/>
      <c r="DA417" s="246"/>
      <c r="DB417" s="246"/>
      <c r="DC417" s="246"/>
      <c r="DD417" s="246"/>
      <c r="DE417" s="246"/>
      <c r="DF417" s="246"/>
      <c r="DG417" s="246"/>
      <c r="DH417" s="246"/>
      <c r="DI417" s="246"/>
      <c r="DJ417" s="246"/>
      <c r="DK417" s="246"/>
      <c r="DL417" s="246"/>
      <c r="DM417" s="246"/>
      <c r="DN417" s="246"/>
      <c r="DO417" s="246"/>
      <c r="DP417" s="246"/>
      <c r="DQ417" s="246"/>
      <c r="DR417" s="246"/>
      <c r="DS417" s="246"/>
      <c r="DT417" s="246"/>
      <c r="DU417" s="246"/>
      <c r="DV417" s="246"/>
      <c r="DW417" s="246"/>
      <c r="DX417" s="246"/>
      <c r="DY417" s="246"/>
      <c r="DZ417" s="246"/>
      <c r="EA417" s="246"/>
      <c r="EB417" s="246"/>
      <c r="EC417" s="246"/>
      <c r="ED417" s="246"/>
      <c r="EE417" s="246"/>
      <c r="EF417" s="246"/>
      <c r="EG417" s="246"/>
      <c r="EH417" s="246"/>
      <c r="EI417" s="246"/>
      <c r="EJ417" s="246"/>
      <c r="EK417" s="246"/>
      <c r="EL417" s="246"/>
      <c r="EM417" s="246"/>
      <c r="EN417" s="246"/>
      <c r="EO417" s="246"/>
      <c r="EP417" s="246"/>
      <c r="EQ417" s="246"/>
      <c r="ER417" s="246"/>
      <c r="ES417" s="246"/>
      <c r="ET417" s="246"/>
      <c r="EU417" s="246"/>
      <c r="EV417" s="246"/>
      <c r="EW417" s="246"/>
      <c r="EX417" s="246"/>
      <c r="EY417" s="246"/>
      <c r="EZ417" s="246"/>
      <c r="FA417" s="246"/>
      <c r="FB417" s="246"/>
      <c r="FC417" s="246"/>
      <c r="FD417" s="246"/>
      <c r="FE417" s="246"/>
      <c r="FF417" s="246"/>
      <c r="FG417" s="246"/>
      <c r="FH417" s="246"/>
      <c r="FI417" s="246"/>
      <c r="FJ417" s="246"/>
      <c r="FK417" s="246"/>
      <c r="FL417" s="246"/>
      <c r="FM417" s="246"/>
      <c r="FN417" s="246"/>
      <c r="FO417" s="246"/>
      <c r="FP417" s="246"/>
      <c r="FQ417" s="246"/>
      <c r="FR417" s="246"/>
      <c r="FS417" s="246"/>
      <c r="FT417" s="246"/>
      <c r="FU417" s="246"/>
      <c r="FV417" s="246"/>
      <c r="FW417" s="246"/>
      <c r="FX417" s="246"/>
      <c r="FY417" s="246"/>
      <c r="FZ417" s="246"/>
      <c r="GA417" s="246"/>
      <c r="GB417" s="246"/>
      <c r="GC417" s="246"/>
      <c r="GD417" s="246"/>
      <c r="GE417" s="246"/>
      <c r="GF417" s="246"/>
      <c r="GG417" s="246"/>
      <c r="GH417" s="246"/>
      <c r="GI417" s="246"/>
      <c r="GJ417" s="246"/>
      <c r="GK417" s="246"/>
      <c r="GL417" s="246"/>
      <c r="GM417" s="246"/>
      <c r="GN417" s="246"/>
      <c r="GO417" s="246"/>
      <c r="GP417" s="246"/>
      <c r="GQ417" s="246"/>
      <c r="GR417" s="246"/>
      <c r="GS417" s="246"/>
      <c r="GT417" s="246"/>
      <c r="GU417" s="246"/>
      <c r="GV417" s="246"/>
      <c r="GW417" s="246"/>
      <c r="GX417" s="246"/>
      <c r="GY417" s="246"/>
      <c r="GZ417" s="246"/>
      <c r="HA417" s="246"/>
      <c r="HB417" s="246"/>
      <c r="HC417" s="246"/>
      <c r="HD417" s="246"/>
      <c r="HE417" s="246"/>
      <c r="HF417" s="246"/>
      <c r="HG417" s="246"/>
      <c r="HH417" s="246"/>
      <c r="HI417" s="246"/>
      <c r="HJ417" s="246"/>
      <c r="HK417" s="246"/>
      <c r="HL417" s="246"/>
      <c r="HM417" s="246"/>
      <c r="HN417" s="246"/>
      <c r="HO417" s="246"/>
      <c r="HP417" s="246"/>
      <c r="HQ417" s="246"/>
      <c r="HR417" s="246"/>
      <c r="HS417" s="246"/>
      <c r="HT417" s="246"/>
      <c r="HU417" s="246"/>
      <c r="HV417" s="246"/>
      <c r="HW417" s="246"/>
      <c r="HX417" s="246"/>
      <c r="HY417" s="246"/>
      <c r="HZ417" s="246"/>
      <c r="IA417" s="246"/>
      <c r="IB417" s="246"/>
      <c r="IC417" s="246"/>
      <c r="ID417" s="246"/>
      <c r="IE417" s="246"/>
      <c r="IF417" s="246"/>
      <c r="IG417" s="246"/>
      <c r="IH417" s="246"/>
      <c r="II417" s="246"/>
      <c r="IJ417" s="246"/>
      <c r="IK417" s="246"/>
      <c r="IL417" s="246"/>
      <c r="IM417" s="246"/>
      <c r="IN417" s="246"/>
      <c r="IO417" s="246"/>
      <c r="IP417" s="246"/>
      <c r="IQ417" s="246"/>
      <c r="IR417" s="246"/>
      <c r="IS417" s="246"/>
      <c r="IT417" s="246"/>
      <c r="IU417" s="246"/>
      <c r="IV417" s="246"/>
      <c r="IW417" s="246"/>
    </row>
    <row r="418" customFormat="false" ht="12.75" hidden="false" customHeight="false" outlineLevel="0" collapsed="false">
      <c r="A418" s="223"/>
      <c r="B418" s="255"/>
      <c r="C418" s="251"/>
      <c r="D418" s="251"/>
      <c r="E418" s="251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  <c r="AJ418" s="246"/>
      <c r="AK418" s="246"/>
      <c r="AL418" s="246"/>
      <c r="AM418" s="246"/>
      <c r="AN418" s="246"/>
      <c r="AO418" s="246"/>
      <c r="AP418" s="246"/>
      <c r="AQ418" s="246"/>
      <c r="AR418" s="246"/>
      <c r="AS418" s="246"/>
      <c r="AT418" s="246"/>
      <c r="AU418" s="246"/>
      <c r="AV418" s="246"/>
      <c r="AW418" s="246"/>
      <c r="AX418" s="246"/>
      <c r="AY418" s="246"/>
      <c r="AZ418" s="246"/>
      <c r="BA418" s="246"/>
      <c r="BB418" s="246"/>
      <c r="BC418" s="246"/>
      <c r="BD418" s="246"/>
      <c r="BE418" s="246"/>
      <c r="BF418" s="246"/>
      <c r="BG418" s="246"/>
      <c r="BH418" s="246"/>
      <c r="BI418" s="246"/>
      <c r="BJ418" s="246"/>
      <c r="BK418" s="246"/>
      <c r="BL418" s="246"/>
      <c r="BM418" s="246"/>
      <c r="BN418" s="246"/>
      <c r="BO418" s="246"/>
      <c r="BP418" s="246"/>
      <c r="BQ418" s="246"/>
      <c r="BR418" s="246"/>
      <c r="BS418" s="246"/>
      <c r="BT418" s="246"/>
      <c r="BU418" s="246"/>
      <c r="BV418" s="246"/>
      <c r="BW418" s="246"/>
      <c r="BX418" s="246"/>
      <c r="BY418" s="246"/>
      <c r="BZ418" s="246"/>
      <c r="CA418" s="246"/>
      <c r="CB418" s="246"/>
      <c r="CC418" s="246"/>
      <c r="CD418" s="246"/>
      <c r="CE418" s="246"/>
      <c r="CF418" s="246"/>
      <c r="CG418" s="246"/>
      <c r="CH418" s="246"/>
      <c r="CI418" s="246"/>
      <c r="CJ418" s="246"/>
      <c r="CK418" s="246"/>
      <c r="CL418" s="246"/>
      <c r="CM418" s="246"/>
      <c r="CN418" s="246"/>
      <c r="CO418" s="246"/>
      <c r="CP418" s="246"/>
      <c r="CQ418" s="246"/>
      <c r="CR418" s="246"/>
      <c r="CS418" s="246"/>
      <c r="CT418" s="246"/>
      <c r="CU418" s="246"/>
      <c r="CV418" s="246"/>
      <c r="CW418" s="246"/>
      <c r="CX418" s="246"/>
      <c r="CY418" s="246"/>
      <c r="CZ418" s="246"/>
      <c r="DA418" s="246"/>
      <c r="DB418" s="246"/>
      <c r="DC418" s="246"/>
      <c r="DD418" s="246"/>
      <c r="DE418" s="246"/>
      <c r="DF418" s="246"/>
      <c r="DG418" s="246"/>
      <c r="DH418" s="246"/>
      <c r="DI418" s="246"/>
      <c r="DJ418" s="246"/>
      <c r="DK418" s="246"/>
      <c r="DL418" s="246"/>
      <c r="DM418" s="246"/>
      <c r="DN418" s="246"/>
      <c r="DO418" s="246"/>
      <c r="DP418" s="246"/>
      <c r="DQ418" s="246"/>
      <c r="DR418" s="246"/>
      <c r="DS418" s="246"/>
      <c r="DT418" s="246"/>
      <c r="DU418" s="246"/>
      <c r="DV418" s="246"/>
      <c r="DW418" s="246"/>
      <c r="DX418" s="246"/>
      <c r="DY418" s="246"/>
      <c r="DZ418" s="246"/>
      <c r="EA418" s="246"/>
      <c r="EB418" s="246"/>
      <c r="EC418" s="246"/>
      <c r="ED418" s="246"/>
      <c r="EE418" s="246"/>
      <c r="EF418" s="246"/>
      <c r="EG418" s="246"/>
      <c r="EH418" s="246"/>
      <c r="EI418" s="246"/>
      <c r="EJ418" s="246"/>
      <c r="EK418" s="246"/>
      <c r="EL418" s="246"/>
      <c r="EM418" s="246"/>
      <c r="EN418" s="246"/>
      <c r="EO418" s="246"/>
      <c r="EP418" s="246"/>
      <c r="EQ418" s="246"/>
      <c r="ER418" s="246"/>
      <c r="ES418" s="246"/>
      <c r="ET418" s="246"/>
      <c r="EU418" s="246"/>
      <c r="EV418" s="246"/>
      <c r="EW418" s="246"/>
      <c r="EX418" s="246"/>
      <c r="EY418" s="246"/>
      <c r="EZ418" s="246"/>
      <c r="FA418" s="246"/>
      <c r="FB418" s="246"/>
      <c r="FC418" s="246"/>
      <c r="FD418" s="246"/>
      <c r="FE418" s="246"/>
      <c r="FF418" s="246"/>
      <c r="FG418" s="246"/>
      <c r="FH418" s="246"/>
      <c r="FI418" s="246"/>
      <c r="FJ418" s="246"/>
      <c r="FK418" s="246"/>
      <c r="FL418" s="246"/>
      <c r="FM418" s="246"/>
      <c r="FN418" s="246"/>
      <c r="FO418" s="246"/>
      <c r="FP418" s="246"/>
      <c r="FQ418" s="246"/>
      <c r="FR418" s="246"/>
      <c r="FS418" s="246"/>
      <c r="FT418" s="246"/>
      <c r="FU418" s="246"/>
      <c r="FV418" s="246"/>
      <c r="FW418" s="246"/>
      <c r="FX418" s="246"/>
      <c r="FY418" s="246"/>
      <c r="FZ418" s="246"/>
      <c r="GA418" s="246"/>
      <c r="GB418" s="246"/>
      <c r="GC418" s="246"/>
      <c r="GD418" s="246"/>
      <c r="GE418" s="246"/>
      <c r="GF418" s="246"/>
      <c r="GG418" s="246"/>
      <c r="GH418" s="246"/>
      <c r="GI418" s="246"/>
      <c r="GJ418" s="246"/>
      <c r="GK418" s="246"/>
      <c r="GL418" s="246"/>
      <c r="GM418" s="246"/>
      <c r="GN418" s="246"/>
      <c r="GO418" s="246"/>
      <c r="GP418" s="246"/>
      <c r="GQ418" s="246"/>
      <c r="GR418" s="246"/>
      <c r="GS418" s="246"/>
      <c r="GT418" s="246"/>
      <c r="GU418" s="246"/>
      <c r="GV418" s="246"/>
      <c r="GW418" s="246"/>
      <c r="GX418" s="246"/>
      <c r="GY418" s="246"/>
      <c r="GZ418" s="246"/>
      <c r="HA418" s="246"/>
      <c r="HB418" s="246"/>
      <c r="HC418" s="246"/>
      <c r="HD418" s="246"/>
      <c r="HE418" s="246"/>
      <c r="HF418" s="246"/>
      <c r="HG418" s="246"/>
      <c r="HH418" s="246"/>
      <c r="HI418" s="246"/>
      <c r="HJ418" s="246"/>
      <c r="HK418" s="246"/>
      <c r="HL418" s="246"/>
      <c r="HM418" s="246"/>
      <c r="HN418" s="246"/>
      <c r="HO418" s="246"/>
      <c r="HP418" s="246"/>
      <c r="HQ418" s="246"/>
      <c r="HR418" s="246"/>
      <c r="HS418" s="246"/>
      <c r="HT418" s="246"/>
      <c r="HU418" s="246"/>
      <c r="HV418" s="246"/>
      <c r="HW418" s="246"/>
      <c r="HX418" s="246"/>
      <c r="HY418" s="246"/>
      <c r="HZ418" s="246"/>
      <c r="IA418" s="246"/>
      <c r="IB418" s="246"/>
      <c r="IC418" s="246"/>
      <c r="ID418" s="246"/>
      <c r="IE418" s="246"/>
      <c r="IF418" s="246"/>
      <c r="IG418" s="246"/>
      <c r="IH418" s="246"/>
      <c r="II418" s="246"/>
      <c r="IJ418" s="246"/>
      <c r="IK418" s="246"/>
      <c r="IL418" s="246"/>
      <c r="IM418" s="246"/>
      <c r="IN418" s="246"/>
      <c r="IO418" s="246"/>
      <c r="IP418" s="246"/>
      <c r="IQ418" s="246"/>
      <c r="IR418" s="246"/>
      <c r="IS418" s="246"/>
      <c r="IT418" s="246"/>
      <c r="IU418" s="246"/>
      <c r="IV418" s="246"/>
      <c r="IW418" s="246"/>
    </row>
    <row r="419" customFormat="false" ht="12.75" hidden="false" customHeight="false" outlineLevel="0" collapsed="false">
      <c r="A419" s="223"/>
      <c r="B419" s="255"/>
      <c r="C419" s="251"/>
      <c r="D419" s="251"/>
      <c r="E419" s="251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  <c r="AJ419" s="246"/>
      <c r="AK419" s="246"/>
      <c r="AL419" s="246"/>
      <c r="AM419" s="246"/>
      <c r="AN419" s="246"/>
      <c r="AO419" s="246"/>
      <c r="AP419" s="246"/>
      <c r="AQ419" s="246"/>
      <c r="AR419" s="246"/>
      <c r="AS419" s="246"/>
      <c r="AT419" s="246"/>
      <c r="AU419" s="246"/>
      <c r="AV419" s="246"/>
      <c r="AW419" s="246"/>
      <c r="AX419" s="246"/>
      <c r="AY419" s="246"/>
      <c r="AZ419" s="246"/>
      <c r="BA419" s="246"/>
      <c r="BB419" s="246"/>
      <c r="BC419" s="246"/>
      <c r="BD419" s="246"/>
      <c r="BE419" s="246"/>
      <c r="BF419" s="246"/>
      <c r="BG419" s="246"/>
      <c r="BH419" s="246"/>
      <c r="BI419" s="246"/>
      <c r="BJ419" s="246"/>
      <c r="BK419" s="246"/>
      <c r="BL419" s="246"/>
      <c r="BM419" s="246"/>
      <c r="BN419" s="246"/>
      <c r="BO419" s="246"/>
      <c r="BP419" s="246"/>
      <c r="BQ419" s="246"/>
      <c r="BR419" s="246"/>
      <c r="BS419" s="246"/>
      <c r="BT419" s="246"/>
      <c r="BU419" s="246"/>
      <c r="BV419" s="246"/>
      <c r="BW419" s="246"/>
      <c r="BX419" s="246"/>
      <c r="BY419" s="246"/>
      <c r="BZ419" s="246"/>
      <c r="CA419" s="246"/>
      <c r="CB419" s="246"/>
      <c r="CC419" s="246"/>
      <c r="CD419" s="246"/>
      <c r="CE419" s="246"/>
      <c r="CF419" s="246"/>
      <c r="CG419" s="246"/>
      <c r="CH419" s="246"/>
      <c r="CI419" s="246"/>
      <c r="CJ419" s="246"/>
      <c r="CK419" s="246"/>
      <c r="CL419" s="246"/>
      <c r="CM419" s="246"/>
      <c r="CN419" s="246"/>
      <c r="CO419" s="246"/>
      <c r="CP419" s="246"/>
      <c r="CQ419" s="246"/>
      <c r="CR419" s="246"/>
      <c r="CS419" s="246"/>
      <c r="CT419" s="246"/>
      <c r="CU419" s="246"/>
      <c r="CV419" s="246"/>
      <c r="CW419" s="246"/>
      <c r="CX419" s="246"/>
      <c r="CY419" s="246"/>
      <c r="CZ419" s="246"/>
      <c r="DA419" s="246"/>
      <c r="DB419" s="246"/>
      <c r="DC419" s="246"/>
      <c r="DD419" s="246"/>
      <c r="DE419" s="246"/>
      <c r="DF419" s="246"/>
      <c r="DG419" s="246"/>
      <c r="DH419" s="246"/>
      <c r="DI419" s="246"/>
      <c r="DJ419" s="246"/>
      <c r="DK419" s="246"/>
      <c r="DL419" s="246"/>
      <c r="DM419" s="246"/>
      <c r="DN419" s="246"/>
      <c r="DO419" s="246"/>
      <c r="DP419" s="246"/>
      <c r="DQ419" s="246"/>
      <c r="DR419" s="246"/>
      <c r="DS419" s="246"/>
      <c r="DT419" s="246"/>
      <c r="DU419" s="246"/>
      <c r="DV419" s="246"/>
      <c r="DW419" s="246"/>
      <c r="DX419" s="246"/>
      <c r="DY419" s="246"/>
      <c r="DZ419" s="246"/>
      <c r="EA419" s="246"/>
      <c r="EB419" s="246"/>
      <c r="EC419" s="246"/>
      <c r="ED419" s="246"/>
      <c r="EE419" s="246"/>
      <c r="EF419" s="246"/>
      <c r="EG419" s="246"/>
      <c r="EH419" s="246"/>
      <c r="EI419" s="246"/>
      <c r="EJ419" s="246"/>
      <c r="EK419" s="246"/>
      <c r="EL419" s="246"/>
      <c r="EM419" s="246"/>
      <c r="EN419" s="246"/>
      <c r="EO419" s="246"/>
      <c r="EP419" s="246"/>
      <c r="EQ419" s="246"/>
      <c r="ER419" s="246"/>
      <c r="ES419" s="246"/>
      <c r="ET419" s="246"/>
      <c r="EU419" s="246"/>
      <c r="EV419" s="246"/>
      <c r="EW419" s="246"/>
      <c r="EX419" s="246"/>
      <c r="EY419" s="246"/>
      <c r="EZ419" s="246"/>
      <c r="FA419" s="246"/>
      <c r="FB419" s="246"/>
      <c r="FC419" s="246"/>
      <c r="FD419" s="246"/>
      <c r="FE419" s="246"/>
      <c r="FF419" s="246"/>
      <c r="FG419" s="246"/>
      <c r="FH419" s="246"/>
      <c r="FI419" s="246"/>
      <c r="FJ419" s="246"/>
      <c r="FK419" s="246"/>
      <c r="FL419" s="246"/>
      <c r="FM419" s="246"/>
      <c r="FN419" s="246"/>
      <c r="FO419" s="246"/>
      <c r="FP419" s="246"/>
      <c r="FQ419" s="246"/>
      <c r="FR419" s="246"/>
      <c r="FS419" s="246"/>
      <c r="FT419" s="246"/>
      <c r="FU419" s="246"/>
      <c r="FV419" s="246"/>
      <c r="FW419" s="246"/>
      <c r="FX419" s="246"/>
      <c r="FY419" s="246"/>
      <c r="FZ419" s="246"/>
      <c r="GA419" s="246"/>
      <c r="GB419" s="246"/>
      <c r="GC419" s="246"/>
      <c r="GD419" s="246"/>
      <c r="GE419" s="246"/>
      <c r="GF419" s="246"/>
      <c r="GG419" s="246"/>
      <c r="GH419" s="246"/>
      <c r="GI419" s="246"/>
      <c r="GJ419" s="246"/>
      <c r="GK419" s="246"/>
      <c r="GL419" s="246"/>
      <c r="GM419" s="246"/>
      <c r="GN419" s="246"/>
      <c r="GO419" s="246"/>
      <c r="GP419" s="246"/>
      <c r="GQ419" s="246"/>
      <c r="GR419" s="246"/>
      <c r="GS419" s="246"/>
      <c r="GT419" s="246"/>
      <c r="GU419" s="246"/>
      <c r="GV419" s="246"/>
      <c r="GW419" s="246"/>
      <c r="GX419" s="246"/>
      <c r="GY419" s="246"/>
      <c r="GZ419" s="246"/>
      <c r="HA419" s="246"/>
      <c r="HB419" s="246"/>
      <c r="HC419" s="246"/>
      <c r="HD419" s="246"/>
      <c r="HE419" s="246"/>
      <c r="HF419" s="246"/>
      <c r="HG419" s="246"/>
      <c r="HH419" s="246"/>
      <c r="HI419" s="246"/>
      <c r="HJ419" s="246"/>
      <c r="HK419" s="246"/>
      <c r="HL419" s="246"/>
      <c r="HM419" s="246"/>
      <c r="HN419" s="246"/>
      <c r="HO419" s="246"/>
      <c r="HP419" s="246"/>
      <c r="HQ419" s="246"/>
      <c r="HR419" s="246"/>
      <c r="HS419" s="246"/>
      <c r="HT419" s="246"/>
      <c r="HU419" s="246"/>
      <c r="HV419" s="246"/>
      <c r="HW419" s="246"/>
      <c r="HX419" s="246"/>
      <c r="HY419" s="246"/>
      <c r="HZ419" s="246"/>
      <c r="IA419" s="246"/>
      <c r="IB419" s="246"/>
      <c r="IC419" s="246"/>
      <c r="ID419" s="246"/>
      <c r="IE419" s="246"/>
      <c r="IF419" s="246"/>
      <c r="IG419" s="246"/>
      <c r="IH419" s="246"/>
      <c r="II419" s="246"/>
      <c r="IJ419" s="246"/>
      <c r="IK419" s="246"/>
      <c r="IL419" s="246"/>
      <c r="IM419" s="246"/>
      <c r="IN419" s="246"/>
      <c r="IO419" s="246"/>
      <c r="IP419" s="246"/>
      <c r="IQ419" s="246"/>
      <c r="IR419" s="246"/>
      <c r="IS419" s="246"/>
      <c r="IT419" s="246"/>
      <c r="IU419" s="246"/>
      <c r="IV419" s="246"/>
      <c r="IW419" s="246"/>
    </row>
    <row r="420" customFormat="false" ht="12.75" hidden="false" customHeight="false" outlineLevel="0" collapsed="false">
      <c r="A420" s="217"/>
      <c r="B420" s="255"/>
      <c r="C420" s="251"/>
      <c r="D420" s="251"/>
      <c r="E420" s="251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  <c r="AJ420" s="246"/>
      <c r="AK420" s="246"/>
      <c r="AL420" s="246"/>
      <c r="AM420" s="246"/>
      <c r="AN420" s="246"/>
      <c r="AO420" s="246"/>
      <c r="AP420" s="246"/>
      <c r="AQ420" s="246"/>
      <c r="AR420" s="246"/>
      <c r="AS420" s="246"/>
      <c r="AT420" s="246"/>
      <c r="AU420" s="246"/>
      <c r="AV420" s="246"/>
      <c r="AW420" s="246"/>
      <c r="AX420" s="246"/>
      <c r="AY420" s="246"/>
      <c r="AZ420" s="246"/>
      <c r="BA420" s="246"/>
      <c r="BB420" s="246"/>
      <c r="BC420" s="246"/>
      <c r="BD420" s="246"/>
      <c r="BE420" s="246"/>
      <c r="BF420" s="246"/>
      <c r="BG420" s="246"/>
      <c r="BH420" s="246"/>
      <c r="BI420" s="246"/>
      <c r="BJ420" s="246"/>
      <c r="BK420" s="246"/>
      <c r="BL420" s="246"/>
      <c r="BM420" s="246"/>
      <c r="BN420" s="246"/>
      <c r="BO420" s="246"/>
      <c r="BP420" s="246"/>
      <c r="BQ420" s="246"/>
      <c r="BR420" s="246"/>
      <c r="BS420" s="246"/>
      <c r="BT420" s="246"/>
      <c r="BU420" s="246"/>
      <c r="BV420" s="246"/>
      <c r="BW420" s="246"/>
      <c r="BX420" s="246"/>
      <c r="BY420" s="246"/>
      <c r="BZ420" s="246"/>
      <c r="CA420" s="246"/>
      <c r="CB420" s="246"/>
      <c r="CC420" s="246"/>
      <c r="CD420" s="246"/>
      <c r="CE420" s="246"/>
      <c r="CF420" s="246"/>
      <c r="CG420" s="246"/>
      <c r="CH420" s="246"/>
      <c r="CI420" s="246"/>
      <c r="CJ420" s="246"/>
      <c r="CK420" s="246"/>
      <c r="CL420" s="246"/>
      <c r="CM420" s="246"/>
      <c r="CN420" s="246"/>
      <c r="CO420" s="246"/>
      <c r="CP420" s="246"/>
      <c r="CQ420" s="246"/>
      <c r="CR420" s="246"/>
      <c r="CS420" s="246"/>
      <c r="CT420" s="246"/>
      <c r="CU420" s="246"/>
      <c r="CV420" s="246"/>
      <c r="CW420" s="246"/>
      <c r="CX420" s="246"/>
      <c r="CY420" s="246"/>
      <c r="CZ420" s="246"/>
      <c r="DA420" s="246"/>
      <c r="DB420" s="246"/>
      <c r="DC420" s="246"/>
      <c r="DD420" s="246"/>
      <c r="DE420" s="246"/>
      <c r="DF420" s="246"/>
      <c r="DG420" s="246"/>
      <c r="DH420" s="246"/>
      <c r="DI420" s="246"/>
      <c r="DJ420" s="246"/>
      <c r="DK420" s="246"/>
      <c r="DL420" s="246"/>
      <c r="DM420" s="246"/>
      <c r="DN420" s="246"/>
      <c r="DO420" s="246"/>
      <c r="DP420" s="246"/>
      <c r="DQ420" s="246"/>
      <c r="DR420" s="246"/>
      <c r="DS420" s="246"/>
      <c r="DT420" s="246"/>
      <c r="DU420" s="246"/>
      <c r="DV420" s="246"/>
      <c r="DW420" s="246"/>
      <c r="DX420" s="246"/>
      <c r="DY420" s="246"/>
      <c r="DZ420" s="246"/>
      <c r="EA420" s="246"/>
      <c r="EB420" s="246"/>
      <c r="EC420" s="246"/>
      <c r="ED420" s="246"/>
      <c r="EE420" s="246"/>
      <c r="EF420" s="246"/>
      <c r="EG420" s="246"/>
      <c r="EH420" s="246"/>
      <c r="EI420" s="246"/>
      <c r="EJ420" s="246"/>
      <c r="EK420" s="246"/>
      <c r="EL420" s="246"/>
      <c r="EM420" s="246"/>
      <c r="EN420" s="246"/>
      <c r="EO420" s="246"/>
      <c r="EP420" s="246"/>
      <c r="EQ420" s="246"/>
      <c r="ER420" s="246"/>
      <c r="ES420" s="246"/>
      <c r="ET420" s="246"/>
      <c r="EU420" s="246"/>
      <c r="EV420" s="246"/>
      <c r="EW420" s="246"/>
      <c r="EX420" s="246"/>
      <c r="EY420" s="246"/>
      <c r="EZ420" s="246"/>
      <c r="FA420" s="246"/>
      <c r="FB420" s="246"/>
      <c r="FC420" s="246"/>
      <c r="FD420" s="246"/>
      <c r="FE420" s="246"/>
      <c r="FF420" s="246"/>
      <c r="FG420" s="246"/>
      <c r="FH420" s="246"/>
      <c r="FI420" s="246"/>
      <c r="FJ420" s="246"/>
      <c r="FK420" s="246"/>
      <c r="FL420" s="246"/>
      <c r="FM420" s="246"/>
      <c r="FN420" s="246"/>
      <c r="FO420" s="246"/>
      <c r="FP420" s="246"/>
      <c r="FQ420" s="246"/>
      <c r="FR420" s="246"/>
      <c r="FS420" s="246"/>
      <c r="FT420" s="246"/>
      <c r="FU420" s="246"/>
      <c r="FV420" s="246"/>
      <c r="FW420" s="246"/>
      <c r="FX420" s="246"/>
      <c r="FY420" s="246"/>
      <c r="FZ420" s="246"/>
      <c r="GA420" s="246"/>
      <c r="GB420" s="246"/>
      <c r="GC420" s="246"/>
      <c r="GD420" s="246"/>
      <c r="GE420" s="246"/>
      <c r="GF420" s="246"/>
      <c r="GG420" s="246"/>
      <c r="GH420" s="246"/>
      <c r="GI420" s="246"/>
      <c r="GJ420" s="246"/>
      <c r="GK420" s="246"/>
      <c r="GL420" s="246"/>
      <c r="GM420" s="246"/>
      <c r="GN420" s="246"/>
      <c r="GO420" s="246"/>
      <c r="GP420" s="246"/>
      <c r="GQ420" s="246"/>
      <c r="GR420" s="246"/>
      <c r="GS420" s="246"/>
      <c r="GT420" s="246"/>
      <c r="GU420" s="246"/>
      <c r="GV420" s="246"/>
      <c r="GW420" s="246"/>
      <c r="GX420" s="246"/>
      <c r="GY420" s="246"/>
      <c r="GZ420" s="246"/>
      <c r="HA420" s="246"/>
      <c r="HB420" s="246"/>
      <c r="HC420" s="246"/>
      <c r="HD420" s="246"/>
      <c r="HE420" s="246"/>
      <c r="HF420" s="246"/>
      <c r="HG420" s="246"/>
      <c r="HH420" s="246"/>
      <c r="HI420" s="246"/>
      <c r="HJ420" s="246"/>
      <c r="HK420" s="246"/>
      <c r="HL420" s="246"/>
      <c r="HM420" s="246"/>
      <c r="HN420" s="246"/>
      <c r="HO420" s="246"/>
      <c r="HP420" s="246"/>
      <c r="HQ420" s="246"/>
      <c r="HR420" s="246"/>
      <c r="HS420" s="246"/>
      <c r="HT420" s="246"/>
      <c r="HU420" s="246"/>
      <c r="HV420" s="246"/>
      <c r="HW420" s="246"/>
      <c r="HX420" s="246"/>
      <c r="HY420" s="246"/>
      <c r="HZ420" s="246"/>
      <c r="IA420" s="246"/>
      <c r="IB420" s="246"/>
      <c r="IC420" s="246"/>
      <c r="ID420" s="246"/>
      <c r="IE420" s="246"/>
      <c r="IF420" s="246"/>
      <c r="IG420" s="246"/>
      <c r="IH420" s="246"/>
      <c r="II420" s="246"/>
      <c r="IJ420" s="246"/>
      <c r="IK420" s="246"/>
      <c r="IL420" s="246"/>
      <c r="IM420" s="246"/>
      <c r="IN420" s="246"/>
      <c r="IO420" s="246"/>
      <c r="IP420" s="246"/>
      <c r="IQ420" s="246"/>
      <c r="IR420" s="246"/>
      <c r="IS420" s="246"/>
      <c r="IT420" s="246"/>
      <c r="IU420" s="246"/>
      <c r="IV420" s="246"/>
      <c r="IW420" s="246"/>
    </row>
    <row r="421" customFormat="false" ht="12.75" hidden="false" customHeight="false" outlineLevel="0" collapsed="false">
      <c r="A421" s="225"/>
      <c r="B421" s="255"/>
      <c r="C421" s="257"/>
      <c r="D421" s="257"/>
      <c r="E421" s="257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  <c r="AJ421" s="246"/>
      <c r="AK421" s="246"/>
      <c r="AL421" s="246"/>
      <c r="AM421" s="246"/>
      <c r="AN421" s="246"/>
      <c r="AO421" s="246"/>
      <c r="AP421" s="246"/>
      <c r="AQ421" s="246"/>
      <c r="AR421" s="246"/>
      <c r="AS421" s="246"/>
      <c r="AT421" s="246"/>
      <c r="AU421" s="246"/>
      <c r="AV421" s="246"/>
      <c r="AW421" s="246"/>
      <c r="AX421" s="246"/>
      <c r="AY421" s="246"/>
      <c r="AZ421" s="246"/>
      <c r="BA421" s="246"/>
      <c r="BB421" s="246"/>
      <c r="BC421" s="246"/>
      <c r="BD421" s="246"/>
      <c r="BE421" s="246"/>
      <c r="BF421" s="246"/>
      <c r="BG421" s="246"/>
      <c r="BH421" s="246"/>
      <c r="BI421" s="246"/>
      <c r="BJ421" s="246"/>
      <c r="BK421" s="246"/>
      <c r="BL421" s="246"/>
      <c r="BM421" s="246"/>
      <c r="BN421" s="246"/>
      <c r="BO421" s="246"/>
      <c r="BP421" s="246"/>
      <c r="BQ421" s="246"/>
      <c r="BR421" s="246"/>
      <c r="BS421" s="246"/>
      <c r="BT421" s="246"/>
      <c r="BU421" s="246"/>
      <c r="BV421" s="246"/>
      <c r="BW421" s="246"/>
      <c r="BX421" s="246"/>
      <c r="BY421" s="246"/>
      <c r="BZ421" s="246"/>
      <c r="CA421" s="246"/>
      <c r="CB421" s="246"/>
      <c r="CC421" s="246"/>
      <c r="CD421" s="246"/>
      <c r="CE421" s="246"/>
      <c r="CF421" s="246"/>
      <c r="CG421" s="246"/>
      <c r="CH421" s="246"/>
      <c r="CI421" s="246"/>
      <c r="CJ421" s="246"/>
      <c r="CK421" s="246"/>
      <c r="CL421" s="246"/>
      <c r="CM421" s="246"/>
      <c r="CN421" s="246"/>
      <c r="CO421" s="246"/>
      <c r="CP421" s="246"/>
      <c r="CQ421" s="246"/>
      <c r="CR421" s="246"/>
      <c r="CS421" s="246"/>
      <c r="CT421" s="246"/>
      <c r="CU421" s="246"/>
      <c r="CV421" s="246"/>
      <c r="CW421" s="246"/>
      <c r="CX421" s="246"/>
      <c r="CY421" s="246"/>
      <c r="CZ421" s="246"/>
      <c r="DA421" s="246"/>
      <c r="DB421" s="246"/>
      <c r="DC421" s="246"/>
      <c r="DD421" s="246"/>
      <c r="DE421" s="246"/>
      <c r="DF421" s="246"/>
      <c r="DG421" s="246"/>
      <c r="DH421" s="246"/>
      <c r="DI421" s="246"/>
      <c r="DJ421" s="246"/>
      <c r="DK421" s="246"/>
      <c r="DL421" s="246"/>
      <c r="DM421" s="246"/>
      <c r="DN421" s="246"/>
      <c r="DO421" s="246"/>
      <c r="DP421" s="246"/>
      <c r="DQ421" s="246"/>
      <c r="DR421" s="246"/>
      <c r="DS421" s="246"/>
      <c r="DT421" s="246"/>
      <c r="DU421" s="246"/>
      <c r="DV421" s="246"/>
      <c r="DW421" s="246"/>
      <c r="DX421" s="246"/>
      <c r="DY421" s="246"/>
      <c r="DZ421" s="246"/>
      <c r="EA421" s="246"/>
      <c r="EB421" s="246"/>
      <c r="EC421" s="246"/>
      <c r="ED421" s="246"/>
      <c r="EE421" s="246"/>
      <c r="EF421" s="246"/>
      <c r="EG421" s="246"/>
      <c r="EH421" s="246"/>
      <c r="EI421" s="246"/>
      <c r="EJ421" s="246"/>
      <c r="EK421" s="246"/>
      <c r="EL421" s="246"/>
      <c r="EM421" s="246"/>
      <c r="EN421" s="246"/>
      <c r="EO421" s="246"/>
      <c r="EP421" s="246"/>
      <c r="EQ421" s="246"/>
      <c r="ER421" s="246"/>
      <c r="ES421" s="246"/>
      <c r="ET421" s="246"/>
      <c r="EU421" s="246"/>
      <c r="EV421" s="246"/>
      <c r="EW421" s="246"/>
      <c r="EX421" s="246"/>
      <c r="EY421" s="246"/>
      <c r="EZ421" s="246"/>
      <c r="FA421" s="246"/>
      <c r="FB421" s="246"/>
      <c r="FC421" s="246"/>
      <c r="FD421" s="246"/>
      <c r="FE421" s="246"/>
      <c r="FF421" s="246"/>
      <c r="FG421" s="246"/>
      <c r="FH421" s="246"/>
      <c r="FI421" s="246"/>
      <c r="FJ421" s="246"/>
      <c r="FK421" s="246"/>
      <c r="FL421" s="246"/>
      <c r="FM421" s="246"/>
      <c r="FN421" s="246"/>
      <c r="FO421" s="246"/>
      <c r="FP421" s="246"/>
      <c r="FQ421" s="246"/>
      <c r="FR421" s="246"/>
      <c r="FS421" s="246"/>
      <c r="FT421" s="246"/>
      <c r="FU421" s="246"/>
      <c r="FV421" s="246"/>
      <c r="FW421" s="246"/>
      <c r="FX421" s="246"/>
      <c r="FY421" s="246"/>
      <c r="FZ421" s="246"/>
      <c r="GA421" s="246"/>
      <c r="GB421" s="246"/>
      <c r="GC421" s="246"/>
      <c r="GD421" s="246"/>
      <c r="GE421" s="246"/>
      <c r="GF421" s="246"/>
      <c r="GG421" s="246"/>
      <c r="GH421" s="246"/>
      <c r="GI421" s="246"/>
      <c r="GJ421" s="246"/>
      <c r="GK421" s="246"/>
      <c r="GL421" s="246"/>
      <c r="GM421" s="246"/>
      <c r="GN421" s="246"/>
      <c r="GO421" s="246"/>
      <c r="GP421" s="246"/>
      <c r="GQ421" s="246"/>
      <c r="GR421" s="246"/>
      <c r="GS421" s="246"/>
      <c r="GT421" s="246"/>
      <c r="GU421" s="246"/>
      <c r="GV421" s="246"/>
      <c r="GW421" s="246"/>
      <c r="GX421" s="246"/>
      <c r="GY421" s="246"/>
      <c r="GZ421" s="246"/>
      <c r="HA421" s="246"/>
      <c r="HB421" s="246"/>
      <c r="HC421" s="246"/>
      <c r="HD421" s="246"/>
      <c r="HE421" s="246"/>
      <c r="HF421" s="246"/>
      <c r="HG421" s="246"/>
      <c r="HH421" s="246"/>
      <c r="HI421" s="246"/>
      <c r="HJ421" s="246"/>
      <c r="HK421" s="246"/>
      <c r="HL421" s="246"/>
      <c r="HM421" s="246"/>
      <c r="HN421" s="246"/>
      <c r="HO421" s="246"/>
      <c r="HP421" s="246"/>
      <c r="HQ421" s="246"/>
      <c r="HR421" s="246"/>
      <c r="HS421" s="246"/>
      <c r="HT421" s="246"/>
      <c r="HU421" s="246"/>
      <c r="HV421" s="246"/>
      <c r="HW421" s="246"/>
      <c r="HX421" s="246"/>
      <c r="HY421" s="246"/>
      <c r="HZ421" s="246"/>
      <c r="IA421" s="246"/>
      <c r="IB421" s="246"/>
      <c r="IC421" s="246"/>
      <c r="ID421" s="246"/>
      <c r="IE421" s="246"/>
      <c r="IF421" s="246"/>
      <c r="IG421" s="246"/>
      <c r="IH421" s="246"/>
      <c r="II421" s="246"/>
      <c r="IJ421" s="246"/>
      <c r="IK421" s="246"/>
      <c r="IL421" s="246"/>
      <c r="IM421" s="246"/>
      <c r="IN421" s="246"/>
      <c r="IO421" s="246"/>
      <c r="IP421" s="246"/>
      <c r="IQ421" s="246"/>
      <c r="IR421" s="246"/>
      <c r="IS421" s="246"/>
      <c r="IT421" s="246"/>
      <c r="IU421" s="246"/>
      <c r="IV421" s="246"/>
      <c r="IW421" s="246"/>
    </row>
    <row r="422" customFormat="false" ht="12.75" hidden="false" customHeight="false" outlineLevel="0" collapsed="false">
      <c r="A422" s="223"/>
      <c r="B422" s="258"/>
      <c r="C422" s="251"/>
      <c r="D422" s="251"/>
      <c r="E422" s="251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  <c r="AJ422" s="246"/>
      <c r="AK422" s="246"/>
      <c r="AL422" s="246"/>
      <c r="AM422" s="246"/>
      <c r="AN422" s="246"/>
      <c r="AO422" s="246"/>
      <c r="AP422" s="246"/>
      <c r="AQ422" s="246"/>
      <c r="AR422" s="246"/>
      <c r="AS422" s="246"/>
      <c r="AT422" s="246"/>
      <c r="AU422" s="246"/>
      <c r="AV422" s="246"/>
      <c r="AW422" s="246"/>
      <c r="AX422" s="246"/>
      <c r="AY422" s="246"/>
      <c r="AZ422" s="246"/>
      <c r="BA422" s="246"/>
      <c r="BB422" s="246"/>
      <c r="BC422" s="246"/>
      <c r="BD422" s="246"/>
      <c r="BE422" s="246"/>
      <c r="BF422" s="246"/>
      <c r="BG422" s="246"/>
      <c r="BH422" s="246"/>
      <c r="BI422" s="246"/>
      <c r="BJ422" s="246"/>
      <c r="BK422" s="246"/>
      <c r="BL422" s="246"/>
      <c r="BM422" s="246"/>
      <c r="BN422" s="246"/>
      <c r="BO422" s="246"/>
      <c r="BP422" s="246"/>
      <c r="BQ422" s="246"/>
      <c r="BR422" s="246"/>
      <c r="BS422" s="246"/>
      <c r="BT422" s="246"/>
      <c r="BU422" s="246"/>
      <c r="BV422" s="246"/>
      <c r="BW422" s="246"/>
      <c r="BX422" s="246"/>
      <c r="BY422" s="246"/>
      <c r="BZ422" s="246"/>
      <c r="CA422" s="246"/>
      <c r="CB422" s="246"/>
      <c r="CC422" s="246"/>
      <c r="CD422" s="246"/>
      <c r="CE422" s="246"/>
      <c r="CF422" s="246"/>
      <c r="CG422" s="246"/>
      <c r="CH422" s="246"/>
      <c r="CI422" s="246"/>
      <c r="CJ422" s="246"/>
      <c r="CK422" s="246"/>
      <c r="CL422" s="246"/>
      <c r="CM422" s="246"/>
      <c r="CN422" s="246"/>
      <c r="CO422" s="246"/>
      <c r="CP422" s="246"/>
      <c r="CQ422" s="246"/>
      <c r="CR422" s="246"/>
      <c r="CS422" s="246"/>
      <c r="CT422" s="246"/>
      <c r="CU422" s="246"/>
      <c r="CV422" s="246"/>
      <c r="CW422" s="246"/>
      <c r="CX422" s="246"/>
      <c r="CY422" s="246"/>
      <c r="CZ422" s="246"/>
      <c r="DA422" s="246"/>
      <c r="DB422" s="246"/>
      <c r="DC422" s="246"/>
      <c r="DD422" s="246"/>
      <c r="DE422" s="246"/>
      <c r="DF422" s="246"/>
      <c r="DG422" s="246"/>
      <c r="DH422" s="246"/>
      <c r="DI422" s="246"/>
      <c r="DJ422" s="246"/>
      <c r="DK422" s="246"/>
      <c r="DL422" s="246"/>
      <c r="DM422" s="246"/>
      <c r="DN422" s="246"/>
      <c r="DO422" s="246"/>
      <c r="DP422" s="246"/>
      <c r="DQ422" s="246"/>
      <c r="DR422" s="246"/>
      <c r="DS422" s="246"/>
      <c r="DT422" s="246"/>
      <c r="DU422" s="246"/>
      <c r="DV422" s="246"/>
      <c r="DW422" s="246"/>
      <c r="DX422" s="246"/>
      <c r="DY422" s="246"/>
      <c r="DZ422" s="246"/>
      <c r="EA422" s="246"/>
      <c r="EB422" s="246"/>
      <c r="EC422" s="246"/>
      <c r="ED422" s="246"/>
      <c r="EE422" s="246"/>
      <c r="EF422" s="246"/>
      <c r="EG422" s="246"/>
      <c r="EH422" s="246"/>
      <c r="EI422" s="246"/>
      <c r="EJ422" s="246"/>
      <c r="EK422" s="246"/>
      <c r="EL422" s="246"/>
      <c r="EM422" s="246"/>
      <c r="EN422" s="246"/>
      <c r="EO422" s="246"/>
      <c r="EP422" s="246"/>
      <c r="EQ422" s="246"/>
      <c r="ER422" s="246"/>
      <c r="ES422" s="246"/>
      <c r="ET422" s="246"/>
      <c r="EU422" s="246"/>
      <c r="EV422" s="246"/>
      <c r="EW422" s="246"/>
      <c r="EX422" s="246"/>
      <c r="EY422" s="246"/>
      <c r="EZ422" s="246"/>
      <c r="FA422" s="246"/>
      <c r="FB422" s="246"/>
      <c r="FC422" s="246"/>
      <c r="FD422" s="246"/>
      <c r="FE422" s="246"/>
      <c r="FF422" s="246"/>
      <c r="FG422" s="246"/>
      <c r="FH422" s="246"/>
      <c r="FI422" s="246"/>
      <c r="FJ422" s="246"/>
      <c r="FK422" s="246"/>
      <c r="FL422" s="246"/>
      <c r="FM422" s="246"/>
      <c r="FN422" s="246"/>
      <c r="FO422" s="246"/>
      <c r="FP422" s="246"/>
      <c r="FQ422" s="246"/>
      <c r="FR422" s="246"/>
      <c r="FS422" s="246"/>
      <c r="FT422" s="246"/>
      <c r="FU422" s="246"/>
      <c r="FV422" s="246"/>
      <c r="FW422" s="246"/>
      <c r="FX422" s="246"/>
      <c r="FY422" s="246"/>
      <c r="FZ422" s="246"/>
      <c r="GA422" s="246"/>
      <c r="GB422" s="246"/>
      <c r="GC422" s="246"/>
      <c r="GD422" s="246"/>
      <c r="GE422" s="246"/>
      <c r="GF422" s="246"/>
      <c r="GG422" s="246"/>
      <c r="GH422" s="246"/>
      <c r="GI422" s="246"/>
      <c r="GJ422" s="246"/>
      <c r="GK422" s="246"/>
      <c r="GL422" s="246"/>
      <c r="GM422" s="246"/>
      <c r="GN422" s="246"/>
      <c r="GO422" s="246"/>
      <c r="GP422" s="246"/>
      <c r="GQ422" s="246"/>
      <c r="GR422" s="246"/>
      <c r="GS422" s="246"/>
      <c r="GT422" s="246"/>
      <c r="GU422" s="246"/>
      <c r="GV422" s="246"/>
      <c r="GW422" s="246"/>
      <c r="GX422" s="246"/>
      <c r="GY422" s="246"/>
      <c r="GZ422" s="246"/>
      <c r="HA422" s="246"/>
      <c r="HB422" s="246"/>
      <c r="HC422" s="246"/>
      <c r="HD422" s="246"/>
      <c r="HE422" s="246"/>
      <c r="HF422" s="246"/>
      <c r="HG422" s="246"/>
      <c r="HH422" s="246"/>
      <c r="HI422" s="246"/>
      <c r="HJ422" s="246"/>
      <c r="HK422" s="246"/>
      <c r="HL422" s="246"/>
      <c r="HM422" s="246"/>
      <c r="HN422" s="246"/>
      <c r="HO422" s="246"/>
      <c r="HP422" s="246"/>
      <c r="HQ422" s="246"/>
      <c r="HR422" s="246"/>
      <c r="HS422" s="246"/>
      <c r="HT422" s="246"/>
      <c r="HU422" s="246"/>
      <c r="HV422" s="246"/>
      <c r="HW422" s="246"/>
      <c r="HX422" s="246"/>
      <c r="HY422" s="246"/>
      <c r="HZ422" s="246"/>
      <c r="IA422" s="246"/>
      <c r="IB422" s="246"/>
      <c r="IC422" s="246"/>
      <c r="ID422" s="246"/>
      <c r="IE422" s="246"/>
      <c r="IF422" s="246"/>
      <c r="IG422" s="246"/>
      <c r="IH422" s="246"/>
      <c r="II422" s="246"/>
      <c r="IJ422" s="246"/>
      <c r="IK422" s="246"/>
      <c r="IL422" s="246"/>
      <c r="IM422" s="246"/>
      <c r="IN422" s="246"/>
      <c r="IO422" s="246"/>
      <c r="IP422" s="246"/>
      <c r="IQ422" s="246"/>
      <c r="IR422" s="246"/>
      <c r="IS422" s="246"/>
      <c r="IT422" s="246"/>
      <c r="IU422" s="246"/>
      <c r="IV422" s="246"/>
      <c r="IW422" s="246"/>
    </row>
    <row r="423" customFormat="false" ht="13.9" hidden="false" customHeight="true" outlineLevel="0" collapsed="false">
      <c r="A423" s="224"/>
      <c r="B423" s="258"/>
      <c r="C423" s="251"/>
      <c r="D423" s="251"/>
      <c r="E423" s="251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  <c r="AJ423" s="246"/>
      <c r="AK423" s="246"/>
      <c r="AL423" s="246"/>
      <c r="AM423" s="246"/>
      <c r="AN423" s="246"/>
      <c r="AO423" s="246"/>
      <c r="AP423" s="246"/>
      <c r="AQ423" s="246"/>
      <c r="AR423" s="246"/>
      <c r="AS423" s="246"/>
      <c r="AT423" s="246"/>
      <c r="AU423" s="246"/>
      <c r="AV423" s="246"/>
      <c r="AW423" s="246"/>
      <c r="AX423" s="246"/>
      <c r="AY423" s="246"/>
      <c r="AZ423" s="246"/>
      <c r="BA423" s="246"/>
      <c r="BB423" s="246"/>
      <c r="BC423" s="246"/>
      <c r="BD423" s="246"/>
      <c r="BE423" s="246"/>
      <c r="BF423" s="246"/>
      <c r="BG423" s="246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6"/>
      <c r="CA423" s="246"/>
      <c r="CB423" s="246"/>
      <c r="CC423" s="246"/>
      <c r="CD423" s="246"/>
      <c r="CE423" s="246"/>
      <c r="CF423" s="246"/>
      <c r="CG423" s="246"/>
      <c r="CH423" s="246"/>
      <c r="CI423" s="246"/>
      <c r="CJ423" s="246"/>
      <c r="CK423" s="246"/>
      <c r="CL423" s="246"/>
      <c r="CM423" s="246"/>
      <c r="CN423" s="246"/>
      <c r="CO423" s="246"/>
      <c r="CP423" s="246"/>
      <c r="CQ423" s="246"/>
      <c r="CR423" s="246"/>
      <c r="CS423" s="246"/>
      <c r="CT423" s="246"/>
      <c r="CU423" s="246"/>
      <c r="CV423" s="246"/>
      <c r="CW423" s="246"/>
      <c r="CX423" s="246"/>
      <c r="CY423" s="246"/>
      <c r="CZ423" s="246"/>
      <c r="DA423" s="246"/>
      <c r="DB423" s="246"/>
      <c r="DC423" s="246"/>
      <c r="DD423" s="246"/>
      <c r="DE423" s="246"/>
      <c r="DF423" s="246"/>
      <c r="DG423" s="246"/>
      <c r="DH423" s="246"/>
      <c r="DI423" s="246"/>
      <c r="DJ423" s="246"/>
      <c r="DK423" s="246"/>
      <c r="DL423" s="246"/>
      <c r="DM423" s="246"/>
      <c r="DN423" s="246"/>
      <c r="DO423" s="246"/>
      <c r="DP423" s="246"/>
      <c r="DQ423" s="246"/>
      <c r="DR423" s="246"/>
      <c r="DS423" s="246"/>
      <c r="DT423" s="246"/>
      <c r="DU423" s="246"/>
      <c r="DV423" s="246"/>
      <c r="DW423" s="246"/>
      <c r="DX423" s="246"/>
      <c r="DY423" s="246"/>
      <c r="DZ423" s="246"/>
      <c r="EA423" s="246"/>
      <c r="EB423" s="246"/>
      <c r="EC423" s="246"/>
      <c r="ED423" s="246"/>
      <c r="EE423" s="246"/>
      <c r="EF423" s="246"/>
      <c r="EG423" s="246"/>
      <c r="EH423" s="246"/>
      <c r="EI423" s="246"/>
      <c r="EJ423" s="246"/>
      <c r="EK423" s="246"/>
      <c r="EL423" s="246"/>
      <c r="EM423" s="246"/>
      <c r="EN423" s="246"/>
      <c r="EO423" s="246"/>
      <c r="EP423" s="246"/>
      <c r="EQ423" s="246"/>
      <c r="ER423" s="246"/>
      <c r="ES423" s="246"/>
      <c r="ET423" s="246"/>
      <c r="EU423" s="246"/>
      <c r="EV423" s="246"/>
      <c r="EW423" s="246"/>
      <c r="EX423" s="246"/>
      <c r="EY423" s="246"/>
      <c r="EZ423" s="246"/>
      <c r="FA423" s="246"/>
      <c r="FB423" s="246"/>
      <c r="FC423" s="246"/>
      <c r="FD423" s="246"/>
      <c r="FE423" s="246"/>
      <c r="FF423" s="246"/>
      <c r="FG423" s="246"/>
      <c r="FH423" s="246"/>
      <c r="FI423" s="246"/>
      <c r="FJ423" s="246"/>
      <c r="FK423" s="246"/>
      <c r="FL423" s="246"/>
      <c r="FM423" s="246"/>
      <c r="FN423" s="246"/>
      <c r="FO423" s="246"/>
      <c r="FP423" s="246"/>
      <c r="FQ423" s="246"/>
      <c r="FR423" s="246"/>
      <c r="FS423" s="246"/>
      <c r="FT423" s="246"/>
      <c r="FU423" s="246"/>
      <c r="FV423" s="246"/>
      <c r="FW423" s="246"/>
      <c r="FX423" s="246"/>
      <c r="FY423" s="246"/>
      <c r="FZ423" s="246"/>
      <c r="GA423" s="246"/>
      <c r="GB423" s="246"/>
      <c r="GC423" s="246"/>
      <c r="GD423" s="246"/>
      <c r="GE423" s="246"/>
      <c r="GF423" s="246"/>
      <c r="GG423" s="246"/>
      <c r="GH423" s="246"/>
      <c r="GI423" s="246"/>
      <c r="GJ423" s="246"/>
      <c r="GK423" s="246"/>
      <c r="GL423" s="246"/>
      <c r="GM423" s="246"/>
      <c r="GN423" s="246"/>
      <c r="GO423" s="246"/>
      <c r="GP423" s="246"/>
      <c r="GQ423" s="246"/>
      <c r="GR423" s="246"/>
      <c r="GS423" s="246"/>
      <c r="GT423" s="246"/>
      <c r="GU423" s="246"/>
      <c r="GV423" s="246"/>
      <c r="GW423" s="246"/>
      <c r="GX423" s="246"/>
      <c r="GY423" s="246"/>
      <c r="GZ423" s="246"/>
      <c r="HA423" s="246"/>
      <c r="HB423" s="246"/>
      <c r="HC423" s="246"/>
      <c r="HD423" s="246"/>
      <c r="HE423" s="246"/>
      <c r="HF423" s="246"/>
      <c r="HG423" s="246"/>
      <c r="HH423" s="246"/>
      <c r="HI423" s="246"/>
      <c r="HJ423" s="246"/>
      <c r="HK423" s="246"/>
      <c r="HL423" s="246"/>
      <c r="HM423" s="246"/>
      <c r="HN423" s="246"/>
      <c r="HO423" s="246"/>
      <c r="HP423" s="246"/>
      <c r="HQ423" s="246"/>
      <c r="HR423" s="246"/>
      <c r="HS423" s="246"/>
      <c r="HT423" s="246"/>
      <c r="HU423" s="246"/>
      <c r="HV423" s="246"/>
      <c r="HW423" s="246"/>
      <c r="HX423" s="246"/>
      <c r="HY423" s="246"/>
      <c r="HZ423" s="246"/>
      <c r="IA423" s="246"/>
      <c r="IB423" s="246"/>
      <c r="IC423" s="246"/>
      <c r="ID423" s="246"/>
      <c r="IE423" s="246"/>
      <c r="IF423" s="246"/>
      <c r="IG423" s="246"/>
      <c r="IH423" s="246"/>
      <c r="II423" s="246"/>
      <c r="IJ423" s="246"/>
      <c r="IK423" s="246"/>
      <c r="IL423" s="246"/>
      <c r="IM423" s="246"/>
      <c r="IN423" s="246"/>
      <c r="IO423" s="246"/>
      <c r="IP423" s="246"/>
      <c r="IQ423" s="246"/>
      <c r="IR423" s="246"/>
      <c r="IS423" s="246"/>
      <c r="IT423" s="246"/>
      <c r="IU423" s="246"/>
      <c r="IV423" s="246"/>
      <c r="IW423" s="246"/>
    </row>
    <row r="424" customFormat="false" ht="12.75" hidden="false" customHeight="false" outlineLevel="0" collapsed="false">
      <c r="A424" s="259"/>
      <c r="B424" s="260"/>
      <c r="C424" s="251"/>
      <c r="D424" s="251"/>
      <c r="E424" s="251"/>
      <c r="F424" s="261"/>
      <c r="G424" s="261"/>
      <c r="H424" s="261"/>
      <c r="I424" s="261"/>
      <c r="J424" s="261"/>
      <c r="K424" s="261"/>
      <c r="L424" s="261"/>
      <c r="M424" s="261"/>
      <c r="N424" s="261"/>
      <c r="O424" s="261"/>
      <c r="P424" s="261"/>
      <c r="Q424" s="261"/>
      <c r="R424" s="261"/>
      <c r="S424" s="261"/>
      <c r="T424" s="261"/>
      <c r="U424" s="261"/>
      <c r="V424" s="261"/>
      <c r="W424" s="261"/>
      <c r="X424" s="261"/>
      <c r="Y424" s="261"/>
      <c r="Z424" s="261"/>
      <c r="AA424" s="261"/>
      <c r="AB424" s="261"/>
      <c r="AC424" s="261"/>
      <c r="AD424" s="261"/>
      <c r="AE424" s="261"/>
      <c r="AF424" s="261"/>
      <c r="AG424" s="261"/>
      <c r="AH424" s="261"/>
      <c r="AI424" s="261"/>
      <c r="AJ424" s="261"/>
      <c r="AK424" s="261"/>
      <c r="AL424" s="261"/>
      <c r="AM424" s="261"/>
      <c r="AN424" s="261"/>
      <c r="AO424" s="261"/>
      <c r="AP424" s="261"/>
      <c r="AQ424" s="261"/>
      <c r="AR424" s="261"/>
      <c r="AS424" s="261"/>
      <c r="AT424" s="261"/>
      <c r="AU424" s="261"/>
      <c r="AV424" s="261"/>
      <c r="AW424" s="261"/>
      <c r="AX424" s="261"/>
      <c r="AY424" s="261"/>
      <c r="AZ424" s="261"/>
      <c r="BA424" s="261"/>
      <c r="BB424" s="261"/>
      <c r="BC424" s="261"/>
      <c r="BD424" s="261"/>
      <c r="BE424" s="261"/>
      <c r="BF424" s="261"/>
      <c r="BG424" s="261"/>
      <c r="BH424" s="261"/>
      <c r="BI424" s="261"/>
      <c r="BJ424" s="261"/>
      <c r="BK424" s="261"/>
      <c r="BL424" s="261"/>
      <c r="BM424" s="261"/>
      <c r="BN424" s="261"/>
      <c r="BO424" s="261"/>
      <c r="BP424" s="261"/>
      <c r="BQ424" s="261"/>
      <c r="BR424" s="261"/>
      <c r="BS424" s="261"/>
      <c r="BT424" s="261"/>
      <c r="BU424" s="261"/>
      <c r="BV424" s="261"/>
      <c r="BW424" s="261"/>
      <c r="BX424" s="261"/>
      <c r="BY424" s="261"/>
      <c r="BZ424" s="261"/>
      <c r="CA424" s="261"/>
      <c r="CB424" s="261"/>
      <c r="CC424" s="261"/>
      <c r="CD424" s="261"/>
      <c r="CE424" s="261"/>
      <c r="CF424" s="261"/>
      <c r="CG424" s="261"/>
      <c r="CH424" s="261"/>
      <c r="CI424" s="261"/>
      <c r="CJ424" s="261"/>
      <c r="CK424" s="261"/>
      <c r="CL424" s="261"/>
      <c r="CM424" s="261"/>
      <c r="CN424" s="261"/>
      <c r="CO424" s="261"/>
      <c r="CP424" s="261"/>
      <c r="CQ424" s="261"/>
      <c r="CR424" s="261"/>
      <c r="CS424" s="261"/>
      <c r="CT424" s="261"/>
      <c r="CU424" s="261"/>
      <c r="CV424" s="261"/>
      <c r="CW424" s="261"/>
      <c r="CX424" s="261"/>
      <c r="CY424" s="261"/>
      <c r="CZ424" s="261"/>
      <c r="DA424" s="261"/>
      <c r="DB424" s="261"/>
      <c r="DC424" s="261"/>
      <c r="DD424" s="261"/>
      <c r="DE424" s="261"/>
      <c r="DF424" s="261"/>
      <c r="DG424" s="261"/>
      <c r="DH424" s="261"/>
      <c r="DI424" s="261"/>
      <c r="DJ424" s="261"/>
      <c r="DK424" s="261"/>
      <c r="DL424" s="261"/>
      <c r="DM424" s="261"/>
      <c r="DN424" s="261"/>
      <c r="DO424" s="261"/>
      <c r="DP424" s="261"/>
      <c r="DQ424" s="261"/>
      <c r="DR424" s="261"/>
      <c r="DS424" s="261"/>
      <c r="DT424" s="261"/>
      <c r="DU424" s="261"/>
      <c r="DV424" s="261"/>
      <c r="DW424" s="261"/>
      <c r="DX424" s="261"/>
      <c r="DY424" s="261"/>
      <c r="DZ424" s="261"/>
      <c r="EA424" s="261"/>
      <c r="EB424" s="261"/>
      <c r="EC424" s="261"/>
      <c r="ED424" s="261"/>
      <c r="EE424" s="261"/>
      <c r="EF424" s="261"/>
      <c r="EG424" s="261"/>
      <c r="EH424" s="261"/>
      <c r="EI424" s="261"/>
      <c r="EJ424" s="261"/>
      <c r="EK424" s="261"/>
      <c r="EL424" s="261"/>
      <c r="EM424" s="261"/>
      <c r="EN424" s="261"/>
      <c r="EO424" s="261"/>
      <c r="EP424" s="261"/>
      <c r="EQ424" s="261"/>
      <c r="ER424" s="261"/>
      <c r="ES424" s="261"/>
      <c r="ET424" s="261"/>
      <c r="EU424" s="261"/>
      <c r="EV424" s="261"/>
      <c r="EW424" s="261"/>
      <c r="EX424" s="261"/>
      <c r="EY424" s="261"/>
      <c r="EZ424" s="261"/>
      <c r="FA424" s="261"/>
      <c r="FB424" s="261"/>
      <c r="FC424" s="261"/>
      <c r="FD424" s="261"/>
      <c r="FE424" s="261"/>
      <c r="FF424" s="261"/>
      <c r="FG424" s="261"/>
      <c r="FH424" s="261"/>
      <c r="FI424" s="261"/>
      <c r="FJ424" s="261"/>
      <c r="FK424" s="261"/>
      <c r="FL424" s="261"/>
      <c r="FM424" s="261"/>
      <c r="FN424" s="261"/>
      <c r="FO424" s="261"/>
      <c r="FP424" s="261"/>
      <c r="FQ424" s="261"/>
      <c r="FR424" s="261"/>
      <c r="FS424" s="261"/>
      <c r="FT424" s="261"/>
      <c r="FU424" s="261"/>
      <c r="FV424" s="261"/>
      <c r="FW424" s="261"/>
      <c r="FX424" s="261"/>
      <c r="FY424" s="261"/>
      <c r="FZ424" s="261"/>
      <c r="GA424" s="261"/>
      <c r="GB424" s="261"/>
      <c r="GC424" s="261"/>
      <c r="GD424" s="261"/>
      <c r="GE424" s="261"/>
      <c r="GF424" s="261"/>
      <c r="GG424" s="261"/>
      <c r="GH424" s="261"/>
      <c r="GI424" s="261"/>
      <c r="GJ424" s="261"/>
      <c r="GK424" s="261"/>
      <c r="GL424" s="261"/>
      <c r="GM424" s="261"/>
      <c r="GN424" s="261"/>
      <c r="GO424" s="261"/>
      <c r="GP424" s="261"/>
      <c r="GQ424" s="261"/>
      <c r="GR424" s="261"/>
      <c r="GS424" s="261"/>
      <c r="GT424" s="261"/>
      <c r="GU424" s="261"/>
      <c r="GV424" s="261"/>
      <c r="GW424" s="261"/>
      <c r="GX424" s="261"/>
      <c r="GY424" s="261"/>
      <c r="GZ424" s="261"/>
      <c r="HA424" s="261"/>
      <c r="HB424" s="261"/>
      <c r="HC424" s="261"/>
      <c r="HD424" s="261"/>
      <c r="HE424" s="261"/>
      <c r="HF424" s="261"/>
      <c r="HG424" s="261"/>
      <c r="HH424" s="261"/>
      <c r="HI424" s="261"/>
      <c r="HJ424" s="261"/>
      <c r="HK424" s="261"/>
      <c r="HL424" s="261"/>
      <c r="HM424" s="261"/>
      <c r="HN424" s="261"/>
      <c r="HO424" s="261"/>
      <c r="HP424" s="261"/>
      <c r="HQ424" s="261"/>
      <c r="HR424" s="261"/>
      <c r="HS424" s="261"/>
      <c r="HT424" s="261"/>
      <c r="HU424" s="261"/>
      <c r="HV424" s="261"/>
      <c r="HW424" s="261"/>
      <c r="HX424" s="261"/>
      <c r="HY424" s="261"/>
      <c r="HZ424" s="261"/>
      <c r="IA424" s="261"/>
      <c r="IB424" s="261"/>
      <c r="IC424" s="261"/>
      <c r="ID424" s="261"/>
      <c r="IE424" s="261"/>
      <c r="IF424" s="261"/>
      <c r="IG424" s="261"/>
      <c r="IH424" s="261"/>
      <c r="II424" s="261"/>
      <c r="IJ424" s="261"/>
      <c r="IK424" s="261"/>
      <c r="IL424" s="261"/>
      <c r="IM424" s="261"/>
      <c r="IN424" s="261"/>
      <c r="IO424" s="261"/>
      <c r="IP424" s="261"/>
      <c r="IQ424" s="261"/>
      <c r="IR424" s="261"/>
      <c r="IS424" s="261"/>
      <c r="IT424" s="261"/>
      <c r="IU424" s="261"/>
      <c r="IV424" s="261"/>
      <c r="IW424" s="261"/>
    </row>
    <row r="425" customFormat="false" ht="12.75" hidden="false" customHeight="false" outlineLevel="0" collapsed="false">
      <c r="A425" s="224"/>
      <c r="B425" s="252"/>
      <c r="C425" s="251"/>
      <c r="D425" s="251"/>
      <c r="E425" s="251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  <c r="AJ425" s="246"/>
      <c r="AK425" s="246"/>
      <c r="AL425" s="246"/>
      <c r="AM425" s="246"/>
      <c r="AN425" s="246"/>
      <c r="AO425" s="246"/>
      <c r="AP425" s="246"/>
      <c r="AQ425" s="246"/>
      <c r="AR425" s="246"/>
      <c r="AS425" s="246"/>
      <c r="AT425" s="246"/>
      <c r="AU425" s="246"/>
      <c r="AV425" s="246"/>
      <c r="AW425" s="246"/>
      <c r="AX425" s="246"/>
      <c r="AY425" s="246"/>
      <c r="AZ425" s="246"/>
      <c r="BA425" s="246"/>
      <c r="BB425" s="246"/>
      <c r="BC425" s="246"/>
      <c r="BD425" s="246"/>
      <c r="BE425" s="246"/>
      <c r="BF425" s="246"/>
      <c r="BG425" s="246"/>
      <c r="BH425" s="246"/>
      <c r="BI425" s="246"/>
      <c r="BJ425" s="246"/>
      <c r="BK425" s="246"/>
      <c r="BL425" s="246"/>
      <c r="BM425" s="246"/>
      <c r="BN425" s="246"/>
      <c r="BO425" s="246"/>
      <c r="BP425" s="246"/>
      <c r="BQ425" s="246"/>
      <c r="BR425" s="246"/>
      <c r="BS425" s="246"/>
      <c r="BT425" s="246"/>
      <c r="BU425" s="246"/>
      <c r="BV425" s="246"/>
      <c r="BW425" s="246"/>
      <c r="BX425" s="246"/>
      <c r="BY425" s="246"/>
      <c r="BZ425" s="246"/>
      <c r="CA425" s="246"/>
      <c r="CB425" s="246"/>
      <c r="CC425" s="246"/>
      <c r="CD425" s="246"/>
      <c r="CE425" s="246"/>
      <c r="CF425" s="246"/>
      <c r="CG425" s="246"/>
      <c r="CH425" s="246"/>
      <c r="CI425" s="246"/>
      <c r="CJ425" s="246"/>
      <c r="CK425" s="246"/>
      <c r="CL425" s="246"/>
      <c r="CM425" s="246"/>
      <c r="CN425" s="246"/>
      <c r="CO425" s="246"/>
      <c r="CP425" s="246"/>
      <c r="CQ425" s="246"/>
      <c r="CR425" s="246"/>
      <c r="CS425" s="246"/>
      <c r="CT425" s="246"/>
      <c r="CU425" s="246"/>
      <c r="CV425" s="246"/>
      <c r="CW425" s="246"/>
      <c r="CX425" s="246"/>
      <c r="CY425" s="246"/>
      <c r="CZ425" s="246"/>
      <c r="DA425" s="246"/>
      <c r="DB425" s="246"/>
      <c r="DC425" s="246"/>
      <c r="DD425" s="246"/>
      <c r="DE425" s="246"/>
      <c r="DF425" s="246"/>
      <c r="DG425" s="246"/>
      <c r="DH425" s="246"/>
      <c r="DI425" s="246"/>
      <c r="DJ425" s="246"/>
      <c r="DK425" s="246"/>
      <c r="DL425" s="246"/>
      <c r="DM425" s="246"/>
      <c r="DN425" s="246"/>
      <c r="DO425" s="246"/>
      <c r="DP425" s="246"/>
      <c r="DQ425" s="246"/>
      <c r="DR425" s="246"/>
      <c r="DS425" s="246"/>
      <c r="DT425" s="246"/>
      <c r="DU425" s="246"/>
      <c r="DV425" s="246"/>
      <c r="DW425" s="246"/>
      <c r="DX425" s="246"/>
      <c r="DY425" s="246"/>
      <c r="DZ425" s="246"/>
      <c r="EA425" s="246"/>
      <c r="EB425" s="246"/>
      <c r="EC425" s="246"/>
      <c r="ED425" s="246"/>
      <c r="EE425" s="246"/>
      <c r="EF425" s="246"/>
      <c r="EG425" s="246"/>
      <c r="EH425" s="246"/>
      <c r="EI425" s="246"/>
      <c r="EJ425" s="246"/>
      <c r="EK425" s="246"/>
      <c r="EL425" s="246"/>
      <c r="EM425" s="246"/>
      <c r="EN425" s="246"/>
      <c r="EO425" s="246"/>
      <c r="EP425" s="246"/>
      <c r="EQ425" s="246"/>
      <c r="ER425" s="246"/>
      <c r="ES425" s="246"/>
      <c r="ET425" s="246"/>
      <c r="EU425" s="246"/>
      <c r="EV425" s="246"/>
      <c r="EW425" s="246"/>
      <c r="EX425" s="246"/>
      <c r="EY425" s="246"/>
      <c r="EZ425" s="246"/>
      <c r="FA425" s="246"/>
      <c r="FB425" s="246"/>
      <c r="FC425" s="246"/>
      <c r="FD425" s="246"/>
      <c r="FE425" s="246"/>
      <c r="FF425" s="246"/>
      <c r="FG425" s="246"/>
      <c r="FH425" s="246"/>
      <c r="FI425" s="246"/>
      <c r="FJ425" s="246"/>
      <c r="FK425" s="246"/>
      <c r="FL425" s="246"/>
      <c r="FM425" s="246"/>
      <c r="FN425" s="246"/>
      <c r="FO425" s="246"/>
      <c r="FP425" s="246"/>
      <c r="FQ425" s="246"/>
      <c r="FR425" s="246"/>
      <c r="FS425" s="246"/>
      <c r="FT425" s="246"/>
      <c r="FU425" s="246"/>
      <c r="FV425" s="246"/>
      <c r="FW425" s="246"/>
      <c r="FX425" s="246"/>
      <c r="FY425" s="246"/>
      <c r="FZ425" s="246"/>
      <c r="GA425" s="246"/>
      <c r="GB425" s="246"/>
      <c r="GC425" s="246"/>
      <c r="GD425" s="246"/>
      <c r="GE425" s="246"/>
      <c r="GF425" s="246"/>
      <c r="GG425" s="246"/>
      <c r="GH425" s="246"/>
      <c r="GI425" s="246"/>
      <c r="GJ425" s="246"/>
      <c r="GK425" s="246"/>
      <c r="GL425" s="246"/>
      <c r="GM425" s="246"/>
      <c r="GN425" s="246"/>
      <c r="GO425" s="246"/>
      <c r="GP425" s="246"/>
      <c r="GQ425" s="246"/>
      <c r="GR425" s="246"/>
      <c r="GS425" s="246"/>
      <c r="GT425" s="246"/>
      <c r="GU425" s="246"/>
      <c r="GV425" s="246"/>
      <c r="GW425" s="246"/>
      <c r="GX425" s="246"/>
      <c r="GY425" s="246"/>
      <c r="GZ425" s="246"/>
      <c r="HA425" s="246"/>
      <c r="HB425" s="246"/>
      <c r="HC425" s="246"/>
      <c r="HD425" s="246"/>
      <c r="HE425" s="246"/>
      <c r="HF425" s="246"/>
      <c r="HG425" s="246"/>
      <c r="HH425" s="246"/>
      <c r="HI425" s="246"/>
      <c r="HJ425" s="246"/>
      <c r="HK425" s="246"/>
      <c r="HL425" s="246"/>
      <c r="HM425" s="246"/>
      <c r="HN425" s="246"/>
      <c r="HO425" s="246"/>
      <c r="HP425" s="246"/>
      <c r="HQ425" s="246"/>
      <c r="HR425" s="246"/>
      <c r="HS425" s="246"/>
      <c r="HT425" s="246"/>
      <c r="HU425" s="246"/>
      <c r="HV425" s="246"/>
      <c r="HW425" s="246"/>
      <c r="HX425" s="246"/>
      <c r="HY425" s="246"/>
      <c r="HZ425" s="246"/>
      <c r="IA425" s="246"/>
      <c r="IB425" s="246"/>
      <c r="IC425" s="246"/>
      <c r="ID425" s="246"/>
      <c r="IE425" s="246"/>
      <c r="IF425" s="246"/>
      <c r="IG425" s="246"/>
      <c r="IH425" s="246"/>
      <c r="II425" s="246"/>
      <c r="IJ425" s="246"/>
      <c r="IK425" s="246"/>
      <c r="IL425" s="246"/>
      <c r="IM425" s="246"/>
      <c r="IN425" s="246"/>
      <c r="IO425" s="246"/>
      <c r="IP425" s="246"/>
      <c r="IQ425" s="246"/>
      <c r="IR425" s="246"/>
      <c r="IS425" s="246"/>
      <c r="IT425" s="246"/>
      <c r="IU425" s="246"/>
      <c r="IV425" s="246"/>
      <c r="IW425" s="246"/>
    </row>
    <row r="426" customFormat="false" ht="12.75" hidden="false" customHeight="false" outlineLevel="0" collapsed="false">
      <c r="A426" s="223"/>
      <c r="B426" s="252"/>
      <c r="C426" s="251"/>
      <c r="D426" s="251"/>
      <c r="E426" s="251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  <c r="AJ426" s="246"/>
      <c r="AK426" s="246"/>
      <c r="AL426" s="246"/>
      <c r="AM426" s="246"/>
      <c r="AN426" s="246"/>
      <c r="AO426" s="246"/>
      <c r="AP426" s="246"/>
      <c r="AQ426" s="246"/>
      <c r="AR426" s="246"/>
      <c r="AS426" s="246"/>
      <c r="AT426" s="246"/>
      <c r="AU426" s="246"/>
      <c r="AV426" s="246"/>
      <c r="AW426" s="246"/>
      <c r="AX426" s="246"/>
      <c r="AY426" s="246"/>
      <c r="AZ426" s="246"/>
      <c r="BA426" s="246"/>
      <c r="BB426" s="246"/>
      <c r="BC426" s="246"/>
      <c r="BD426" s="246"/>
      <c r="BE426" s="246"/>
      <c r="BF426" s="246"/>
      <c r="BG426" s="246"/>
      <c r="BH426" s="246"/>
      <c r="BI426" s="246"/>
      <c r="BJ426" s="246"/>
      <c r="BK426" s="246"/>
      <c r="BL426" s="246"/>
      <c r="BM426" s="246"/>
      <c r="BN426" s="246"/>
      <c r="BO426" s="246"/>
      <c r="BP426" s="246"/>
      <c r="BQ426" s="246"/>
      <c r="BR426" s="246"/>
      <c r="BS426" s="246"/>
      <c r="BT426" s="246"/>
      <c r="BU426" s="246"/>
      <c r="BV426" s="246"/>
      <c r="BW426" s="246"/>
      <c r="BX426" s="246"/>
      <c r="BY426" s="246"/>
      <c r="BZ426" s="246"/>
      <c r="CA426" s="246"/>
      <c r="CB426" s="246"/>
      <c r="CC426" s="246"/>
      <c r="CD426" s="246"/>
      <c r="CE426" s="246"/>
      <c r="CF426" s="246"/>
      <c r="CG426" s="246"/>
      <c r="CH426" s="246"/>
      <c r="CI426" s="246"/>
      <c r="CJ426" s="246"/>
      <c r="CK426" s="246"/>
      <c r="CL426" s="246"/>
      <c r="CM426" s="246"/>
      <c r="CN426" s="246"/>
      <c r="CO426" s="246"/>
      <c r="CP426" s="246"/>
      <c r="CQ426" s="246"/>
      <c r="CR426" s="246"/>
      <c r="CS426" s="246"/>
      <c r="CT426" s="246"/>
      <c r="CU426" s="246"/>
      <c r="CV426" s="246"/>
      <c r="CW426" s="246"/>
      <c r="CX426" s="246"/>
      <c r="CY426" s="246"/>
      <c r="CZ426" s="246"/>
      <c r="DA426" s="246"/>
      <c r="DB426" s="246"/>
      <c r="DC426" s="246"/>
      <c r="DD426" s="246"/>
      <c r="DE426" s="246"/>
      <c r="DF426" s="246"/>
      <c r="DG426" s="246"/>
      <c r="DH426" s="246"/>
      <c r="DI426" s="246"/>
      <c r="DJ426" s="246"/>
      <c r="DK426" s="246"/>
      <c r="DL426" s="246"/>
      <c r="DM426" s="246"/>
      <c r="DN426" s="246"/>
      <c r="DO426" s="246"/>
      <c r="DP426" s="246"/>
      <c r="DQ426" s="246"/>
      <c r="DR426" s="246"/>
      <c r="DS426" s="246"/>
      <c r="DT426" s="246"/>
      <c r="DU426" s="246"/>
      <c r="DV426" s="246"/>
      <c r="DW426" s="246"/>
      <c r="DX426" s="246"/>
      <c r="DY426" s="246"/>
      <c r="DZ426" s="246"/>
      <c r="EA426" s="246"/>
      <c r="EB426" s="246"/>
      <c r="EC426" s="246"/>
      <c r="ED426" s="246"/>
      <c r="EE426" s="246"/>
      <c r="EF426" s="246"/>
      <c r="EG426" s="246"/>
      <c r="EH426" s="246"/>
      <c r="EI426" s="246"/>
      <c r="EJ426" s="246"/>
      <c r="EK426" s="246"/>
      <c r="EL426" s="246"/>
      <c r="EM426" s="246"/>
      <c r="EN426" s="246"/>
      <c r="EO426" s="246"/>
      <c r="EP426" s="246"/>
      <c r="EQ426" s="246"/>
      <c r="ER426" s="246"/>
      <c r="ES426" s="246"/>
      <c r="ET426" s="246"/>
      <c r="EU426" s="246"/>
      <c r="EV426" s="246"/>
      <c r="EW426" s="246"/>
      <c r="EX426" s="246"/>
      <c r="EY426" s="246"/>
      <c r="EZ426" s="246"/>
      <c r="FA426" s="246"/>
      <c r="FB426" s="246"/>
      <c r="FC426" s="246"/>
      <c r="FD426" s="246"/>
      <c r="FE426" s="246"/>
      <c r="FF426" s="246"/>
      <c r="FG426" s="246"/>
      <c r="FH426" s="246"/>
      <c r="FI426" s="246"/>
      <c r="FJ426" s="246"/>
      <c r="FK426" s="246"/>
      <c r="FL426" s="246"/>
      <c r="FM426" s="246"/>
      <c r="FN426" s="246"/>
      <c r="FO426" s="246"/>
      <c r="FP426" s="246"/>
      <c r="FQ426" s="246"/>
      <c r="FR426" s="246"/>
      <c r="FS426" s="246"/>
      <c r="FT426" s="246"/>
      <c r="FU426" s="246"/>
      <c r="FV426" s="246"/>
      <c r="FW426" s="246"/>
      <c r="FX426" s="246"/>
      <c r="FY426" s="246"/>
      <c r="FZ426" s="246"/>
      <c r="GA426" s="246"/>
      <c r="GB426" s="246"/>
      <c r="GC426" s="246"/>
      <c r="GD426" s="246"/>
      <c r="GE426" s="246"/>
      <c r="GF426" s="246"/>
      <c r="GG426" s="246"/>
      <c r="GH426" s="246"/>
      <c r="GI426" s="246"/>
      <c r="GJ426" s="246"/>
      <c r="GK426" s="246"/>
      <c r="GL426" s="246"/>
      <c r="GM426" s="246"/>
      <c r="GN426" s="246"/>
      <c r="GO426" s="246"/>
      <c r="GP426" s="246"/>
      <c r="GQ426" s="246"/>
      <c r="GR426" s="246"/>
      <c r="GS426" s="246"/>
      <c r="GT426" s="246"/>
      <c r="GU426" s="246"/>
      <c r="GV426" s="246"/>
      <c r="GW426" s="246"/>
      <c r="GX426" s="246"/>
      <c r="GY426" s="246"/>
      <c r="GZ426" s="246"/>
      <c r="HA426" s="246"/>
      <c r="HB426" s="246"/>
      <c r="HC426" s="246"/>
      <c r="HD426" s="246"/>
      <c r="HE426" s="246"/>
      <c r="HF426" s="246"/>
      <c r="HG426" s="246"/>
      <c r="HH426" s="246"/>
      <c r="HI426" s="246"/>
      <c r="HJ426" s="246"/>
      <c r="HK426" s="246"/>
      <c r="HL426" s="246"/>
      <c r="HM426" s="246"/>
      <c r="HN426" s="246"/>
      <c r="HO426" s="246"/>
      <c r="HP426" s="246"/>
      <c r="HQ426" s="246"/>
      <c r="HR426" s="246"/>
      <c r="HS426" s="246"/>
      <c r="HT426" s="246"/>
      <c r="HU426" s="246"/>
      <c r="HV426" s="246"/>
      <c r="HW426" s="246"/>
      <c r="HX426" s="246"/>
      <c r="HY426" s="246"/>
      <c r="HZ426" s="246"/>
      <c r="IA426" s="246"/>
      <c r="IB426" s="246"/>
      <c r="IC426" s="246"/>
      <c r="ID426" s="246"/>
      <c r="IE426" s="246"/>
      <c r="IF426" s="246"/>
      <c r="IG426" s="246"/>
      <c r="IH426" s="246"/>
      <c r="II426" s="246"/>
      <c r="IJ426" s="246"/>
      <c r="IK426" s="246"/>
      <c r="IL426" s="246"/>
      <c r="IM426" s="246"/>
      <c r="IN426" s="246"/>
      <c r="IO426" s="246"/>
      <c r="IP426" s="246"/>
      <c r="IQ426" s="246"/>
      <c r="IR426" s="246"/>
      <c r="IS426" s="246"/>
      <c r="IT426" s="246"/>
      <c r="IU426" s="246"/>
      <c r="IV426" s="246"/>
      <c r="IW426" s="246"/>
    </row>
    <row r="427" customFormat="false" ht="12.75" hidden="false" customHeight="false" outlineLevel="0" collapsed="false">
      <c r="A427" s="223"/>
      <c r="B427" s="262"/>
      <c r="C427" s="251"/>
      <c r="D427" s="251"/>
      <c r="E427" s="251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  <c r="AJ427" s="246"/>
      <c r="AK427" s="246"/>
      <c r="AL427" s="246"/>
      <c r="AM427" s="246"/>
      <c r="AN427" s="246"/>
      <c r="AO427" s="246"/>
      <c r="AP427" s="246"/>
      <c r="AQ427" s="246"/>
      <c r="AR427" s="246"/>
      <c r="AS427" s="246"/>
      <c r="AT427" s="246"/>
      <c r="AU427" s="246"/>
      <c r="AV427" s="246"/>
      <c r="AW427" s="246"/>
      <c r="AX427" s="246"/>
      <c r="AY427" s="246"/>
      <c r="AZ427" s="246"/>
      <c r="BA427" s="246"/>
      <c r="BB427" s="246"/>
      <c r="BC427" s="246"/>
      <c r="BD427" s="246"/>
      <c r="BE427" s="246"/>
      <c r="BF427" s="246"/>
      <c r="BG427" s="246"/>
      <c r="BH427" s="246"/>
      <c r="BI427" s="246"/>
      <c r="BJ427" s="246"/>
      <c r="BK427" s="246"/>
      <c r="BL427" s="246"/>
      <c r="BM427" s="246"/>
      <c r="BN427" s="246"/>
      <c r="BO427" s="246"/>
      <c r="BP427" s="246"/>
      <c r="BQ427" s="246"/>
      <c r="BR427" s="246"/>
      <c r="BS427" s="246"/>
      <c r="BT427" s="246"/>
      <c r="BU427" s="246"/>
      <c r="BV427" s="246"/>
      <c r="BW427" s="246"/>
      <c r="BX427" s="246"/>
      <c r="BY427" s="246"/>
      <c r="BZ427" s="246"/>
      <c r="CA427" s="246"/>
      <c r="CB427" s="246"/>
      <c r="CC427" s="246"/>
      <c r="CD427" s="246"/>
      <c r="CE427" s="246"/>
      <c r="CF427" s="246"/>
      <c r="CG427" s="246"/>
      <c r="CH427" s="246"/>
      <c r="CI427" s="246"/>
      <c r="CJ427" s="246"/>
      <c r="CK427" s="246"/>
      <c r="CL427" s="246"/>
      <c r="CM427" s="246"/>
      <c r="CN427" s="246"/>
      <c r="CO427" s="246"/>
      <c r="CP427" s="246"/>
      <c r="CQ427" s="246"/>
      <c r="CR427" s="246"/>
      <c r="CS427" s="246"/>
      <c r="CT427" s="246"/>
      <c r="CU427" s="246"/>
      <c r="CV427" s="246"/>
      <c r="CW427" s="246"/>
      <c r="CX427" s="246"/>
      <c r="CY427" s="246"/>
      <c r="CZ427" s="246"/>
      <c r="DA427" s="246"/>
      <c r="DB427" s="246"/>
      <c r="DC427" s="246"/>
      <c r="DD427" s="246"/>
      <c r="DE427" s="246"/>
      <c r="DF427" s="246"/>
      <c r="DG427" s="246"/>
      <c r="DH427" s="246"/>
      <c r="DI427" s="246"/>
      <c r="DJ427" s="246"/>
      <c r="DK427" s="246"/>
      <c r="DL427" s="246"/>
      <c r="DM427" s="246"/>
      <c r="DN427" s="246"/>
      <c r="DO427" s="246"/>
      <c r="DP427" s="246"/>
      <c r="DQ427" s="246"/>
      <c r="DR427" s="246"/>
      <c r="DS427" s="246"/>
      <c r="DT427" s="246"/>
      <c r="DU427" s="246"/>
      <c r="DV427" s="246"/>
      <c r="DW427" s="246"/>
      <c r="DX427" s="246"/>
      <c r="DY427" s="246"/>
      <c r="DZ427" s="246"/>
      <c r="EA427" s="246"/>
      <c r="EB427" s="246"/>
      <c r="EC427" s="246"/>
      <c r="ED427" s="246"/>
      <c r="EE427" s="246"/>
      <c r="EF427" s="246"/>
      <c r="EG427" s="246"/>
      <c r="EH427" s="246"/>
      <c r="EI427" s="246"/>
      <c r="EJ427" s="246"/>
      <c r="EK427" s="246"/>
      <c r="EL427" s="246"/>
      <c r="EM427" s="246"/>
      <c r="EN427" s="246"/>
      <c r="EO427" s="246"/>
      <c r="EP427" s="246"/>
      <c r="EQ427" s="246"/>
      <c r="ER427" s="246"/>
      <c r="ES427" s="246"/>
      <c r="ET427" s="246"/>
      <c r="EU427" s="246"/>
      <c r="EV427" s="246"/>
      <c r="EW427" s="246"/>
      <c r="EX427" s="246"/>
      <c r="EY427" s="246"/>
      <c r="EZ427" s="246"/>
      <c r="FA427" s="246"/>
      <c r="FB427" s="246"/>
      <c r="FC427" s="246"/>
      <c r="FD427" s="246"/>
      <c r="FE427" s="246"/>
      <c r="FF427" s="246"/>
      <c r="FG427" s="246"/>
      <c r="FH427" s="246"/>
      <c r="FI427" s="246"/>
      <c r="FJ427" s="246"/>
      <c r="FK427" s="246"/>
      <c r="FL427" s="246"/>
      <c r="FM427" s="246"/>
      <c r="FN427" s="246"/>
      <c r="FO427" s="246"/>
      <c r="FP427" s="246"/>
      <c r="FQ427" s="246"/>
      <c r="FR427" s="246"/>
      <c r="FS427" s="246"/>
      <c r="FT427" s="246"/>
      <c r="FU427" s="246"/>
      <c r="FV427" s="246"/>
      <c r="FW427" s="246"/>
      <c r="FX427" s="246"/>
      <c r="FY427" s="246"/>
      <c r="FZ427" s="246"/>
      <c r="GA427" s="246"/>
      <c r="GB427" s="246"/>
      <c r="GC427" s="246"/>
      <c r="GD427" s="246"/>
      <c r="GE427" s="246"/>
      <c r="GF427" s="246"/>
      <c r="GG427" s="246"/>
      <c r="GH427" s="246"/>
      <c r="GI427" s="246"/>
      <c r="GJ427" s="246"/>
      <c r="GK427" s="246"/>
      <c r="GL427" s="246"/>
      <c r="GM427" s="246"/>
      <c r="GN427" s="246"/>
      <c r="GO427" s="246"/>
      <c r="GP427" s="246"/>
      <c r="GQ427" s="246"/>
      <c r="GR427" s="246"/>
      <c r="GS427" s="246"/>
      <c r="GT427" s="246"/>
      <c r="GU427" s="246"/>
      <c r="GV427" s="246"/>
      <c r="GW427" s="246"/>
      <c r="GX427" s="246"/>
      <c r="GY427" s="246"/>
      <c r="GZ427" s="246"/>
      <c r="HA427" s="246"/>
      <c r="HB427" s="246"/>
      <c r="HC427" s="246"/>
      <c r="HD427" s="246"/>
      <c r="HE427" s="246"/>
      <c r="HF427" s="246"/>
      <c r="HG427" s="246"/>
      <c r="HH427" s="246"/>
      <c r="HI427" s="246"/>
      <c r="HJ427" s="246"/>
      <c r="HK427" s="246"/>
      <c r="HL427" s="246"/>
      <c r="HM427" s="246"/>
      <c r="HN427" s="246"/>
      <c r="HO427" s="246"/>
      <c r="HP427" s="246"/>
      <c r="HQ427" s="246"/>
      <c r="HR427" s="246"/>
      <c r="HS427" s="246"/>
      <c r="HT427" s="246"/>
      <c r="HU427" s="246"/>
      <c r="HV427" s="246"/>
      <c r="HW427" s="246"/>
      <c r="HX427" s="246"/>
      <c r="HY427" s="246"/>
      <c r="HZ427" s="246"/>
      <c r="IA427" s="246"/>
      <c r="IB427" s="246"/>
      <c r="IC427" s="246"/>
      <c r="ID427" s="246"/>
      <c r="IE427" s="246"/>
      <c r="IF427" s="246"/>
      <c r="IG427" s="246"/>
      <c r="IH427" s="246"/>
      <c r="II427" s="246"/>
      <c r="IJ427" s="246"/>
      <c r="IK427" s="246"/>
      <c r="IL427" s="246"/>
      <c r="IM427" s="246"/>
      <c r="IN427" s="246"/>
      <c r="IO427" s="246"/>
      <c r="IP427" s="246"/>
      <c r="IQ427" s="246"/>
      <c r="IR427" s="246"/>
      <c r="IS427" s="246"/>
      <c r="IT427" s="246"/>
      <c r="IU427" s="246"/>
      <c r="IV427" s="246"/>
      <c r="IW427" s="246"/>
    </row>
    <row r="428" customFormat="false" ht="12.75" hidden="false" customHeight="false" outlineLevel="0" collapsed="false">
      <c r="A428" s="223"/>
      <c r="B428" s="262"/>
      <c r="C428" s="251"/>
      <c r="D428" s="251"/>
      <c r="E428" s="251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  <c r="AJ428" s="246"/>
      <c r="AK428" s="246"/>
      <c r="AL428" s="246"/>
      <c r="AM428" s="246"/>
      <c r="AN428" s="246"/>
      <c r="AO428" s="246"/>
      <c r="AP428" s="246"/>
      <c r="AQ428" s="246"/>
      <c r="AR428" s="246"/>
      <c r="AS428" s="246"/>
      <c r="AT428" s="246"/>
      <c r="AU428" s="246"/>
      <c r="AV428" s="246"/>
      <c r="AW428" s="246"/>
      <c r="AX428" s="246"/>
      <c r="AY428" s="246"/>
      <c r="AZ428" s="246"/>
      <c r="BA428" s="246"/>
      <c r="BB428" s="246"/>
      <c r="BC428" s="246"/>
      <c r="BD428" s="246"/>
      <c r="BE428" s="246"/>
      <c r="BF428" s="246"/>
      <c r="BG428" s="246"/>
      <c r="BH428" s="246"/>
      <c r="BI428" s="246"/>
      <c r="BJ428" s="246"/>
      <c r="BK428" s="246"/>
      <c r="BL428" s="246"/>
      <c r="BM428" s="246"/>
      <c r="BN428" s="246"/>
      <c r="BO428" s="246"/>
      <c r="BP428" s="246"/>
      <c r="BQ428" s="246"/>
      <c r="BR428" s="246"/>
      <c r="BS428" s="246"/>
      <c r="BT428" s="246"/>
      <c r="BU428" s="246"/>
      <c r="BV428" s="246"/>
      <c r="BW428" s="246"/>
      <c r="BX428" s="246"/>
      <c r="BY428" s="246"/>
      <c r="BZ428" s="246"/>
      <c r="CA428" s="246"/>
      <c r="CB428" s="246"/>
      <c r="CC428" s="246"/>
      <c r="CD428" s="246"/>
      <c r="CE428" s="246"/>
      <c r="CF428" s="246"/>
      <c r="CG428" s="246"/>
      <c r="CH428" s="246"/>
      <c r="CI428" s="246"/>
      <c r="CJ428" s="246"/>
      <c r="CK428" s="246"/>
      <c r="CL428" s="246"/>
      <c r="CM428" s="246"/>
      <c r="CN428" s="246"/>
      <c r="CO428" s="246"/>
      <c r="CP428" s="246"/>
      <c r="CQ428" s="246"/>
      <c r="CR428" s="246"/>
      <c r="CS428" s="246"/>
      <c r="CT428" s="246"/>
      <c r="CU428" s="246"/>
      <c r="CV428" s="246"/>
      <c r="CW428" s="246"/>
      <c r="CX428" s="246"/>
      <c r="CY428" s="246"/>
      <c r="CZ428" s="246"/>
      <c r="DA428" s="246"/>
      <c r="DB428" s="246"/>
      <c r="DC428" s="246"/>
      <c r="DD428" s="246"/>
      <c r="DE428" s="246"/>
      <c r="DF428" s="246"/>
      <c r="DG428" s="246"/>
      <c r="DH428" s="246"/>
      <c r="DI428" s="246"/>
      <c r="DJ428" s="246"/>
      <c r="DK428" s="246"/>
      <c r="DL428" s="246"/>
      <c r="DM428" s="246"/>
      <c r="DN428" s="246"/>
      <c r="DO428" s="246"/>
      <c r="DP428" s="246"/>
      <c r="DQ428" s="246"/>
      <c r="DR428" s="246"/>
      <c r="DS428" s="246"/>
      <c r="DT428" s="246"/>
      <c r="DU428" s="246"/>
      <c r="DV428" s="246"/>
      <c r="DW428" s="246"/>
      <c r="DX428" s="246"/>
      <c r="DY428" s="246"/>
      <c r="DZ428" s="246"/>
      <c r="EA428" s="246"/>
      <c r="EB428" s="246"/>
      <c r="EC428" s="246"/>
      <c r="ED428" s="246"/>
      <c r="EE428" s="246"/>
      <c r="EF428" s="246"/>
      <c r="EG428" s="246"/>
      <c r="EH428" s="246"/>
      <c r="EI428" s="246"/>
      <c r="EJ428" s="246"/>
      <c r="EK428" s="246"/>
      <c r="EL428" s="246"/>
      <c r="EM428" s="246"/>
      <c r="EN428" s="246"/>
      <c r="EO428" s="246"/>
      <c r="EP428" s="246"/>
      <c r="EQ428" s="246"/>
      <c r="ER428" s="246"/>
      <c r="ES428" s="246"/>
      <c r="ET428" s="246"/>
      <c r="EU428" s="246"/>
      <c r="EV428" s="246"/>
      <c r="EW428" s="246"/>
      <c r="EX428" s="246"/>
      <c r="EY428" s="246"/>
      <c r="EZ428" s="246"/>
      <c r="FA428" s="246"/>
      <c r="FB428" s="246"/>
      <c r="FC428" s="246"/>
      <c r="FD428" s="246"/>
      <c r="FE428" s="246"/>
      <c r="FF428" s="246"/>
      <c r="FG428" s="246"/>
      <c r="FH428" s="246"/>
      <c r="FI428" s="246"/>
      <c r="FJ428" s="246"/>
      <c r="FK428" s="246"/>
      <c r="FL428" s="246"/>
      <c r="FM428" s="246"/>
      <c r="FN428" s="246"/>
      <c r="FO428" s="246"/>
      <c r="FP428" s="246"/>
      <c r="FQ428" s="246"/>
      <c r="FR428" s="246"/>
      <c r="FS428" s="246"/>
      <c r="FT428" s="246"/>
      <c r="FU428" s="246"/>
      <c r="FV428" s="246"/>
      <c r="FW428" s="246"/>
      <c r="FX428" s="246"/>
      <c r="FY428" s="246"/>
      <c r="FZ428" s="246"/>
      <c r="GA428" s="246"/>
      <c r="GB428" s="246"/>
      <c r="GC428" s="246"/>
      <c r="GD428" s="246"/>
      <c r="GE428" s="246"/>
      <c r="GF428" s="246"/>
      <c r="GG428" s="246"/>
      <c r="GH428" s="246"/>
      <c r="GI428" s="246"/>
      <c r="GJ428" s="246"/>
      <c r="GK428" s="246"/>
      <c r="GL428" s="246"/>
      <c r="GM428" s="246"/>
      <c r="GN428" s="246"/>
      <c r="GO428" s="246"/>
      <c r="GP428" s="246"/>
      <c r="GQ428" s="246"/>
      <c r="GR428" s="246"/>
      <c r="GS428" s="246"/>
      <c r="GT428" s="246"/>
      <c r="GU428" s="246"/>
      <c r="GV428" s="246"/>
      <c r="GW428" s="246"/>
      <c r="GX428" s="246"/>
      <c r="GY428" s="246"/>
      <c r="GZ428" s="246"/>
      <c r="HA428" s="246"/>
      <c r="HB428" s="246"/>
      <c r="HC428" s="246"/>
      <c r="HD428" s="246"/>
      <c r="HE428" s="246"/>
      <c r="HF428" s="246"/>
      <c r="HG428" s="246"/>
      <c r="HH428" s="246"/>
      <c r="HI428" s="246"/>
      <c r="HJ428" s="246"/>
      <c r="HK428" s="246"/>
      <c r="HL428" s="246"/>
      <c r="HM428" s="246"/>
      <c r="HN428" s="246"/>
      <c r="HO428" s="246"/>
      <c r="HP428" s="246"/>
      <c r="HQ428" s="246"/>
      <c r="HR428" s="246"/>
      <c r="HS428" s="246"/>
      <c r="HT428" s="246"/>
      <c r="HU428" s="246"/>
      <c r="HV428" s="246"/>
      <c r="HW428" s="246"/>
      <c r="HX428" s="246"/>
      <c r="HY428" s="246"/>
      <c r="HZ428" s="246"/>
      <c r="IA428" s="246"/>
      <c r="IB428" s="246"/>
      <c r="IC428" s="246"/>
      <c r="ID428" s="246"/>
      <c r="IE428" s="246"/>
      <c r="IF428" s="246"/>
      <c r="IG428" s="246"/>
      <c r="IH428" s="246"/>
      <c r="II428" s="246"/>
      <c r="IJ428" s="246"/>
      <c r="IK428" s="246"/>
      <c r="IL428" s="246"/>
      <c r="IM428" s="246"/>
      <c r="IN428" s="246"/>
      <c r="IO428" s="246"/>
      <c r="IP428" s="246"/>
      <c r="IQ428" s="246"/>
      <c r="IR428" s="246"/>
      <c r="IS428" s="246"/>
      <c r="IT428" s="246"/>
      <c r="IU428" s="246"/>
      <c r="IV428" s="246"/>
      <c r="IW428" s="246"/>
    </row>
    <row r="429" customFormat="false" ht="12.75" hidden="false" customHeight="false" outlineLevel="0" collapsed="false">
      <c r="A429" s="223"/>
      <c r="B429" s="262"/>
      <c r="C429" s="251"/>
      <c r="D429" s="251"/>
      <c r="E429" s="251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  <c r="AJ429" s="246"/>
      <c r="AK429" s="246"/>
      <c r="AL429" s="246"/>
      <c r="AM429" s="246"/>
      <c r="AN429" s="246"/>
      <c r="AO429" s="246"/>
      <c r="AP429" s="246"/>
      <c r="AQ429" s="246"/>
      <c r="AR429" s="246"/>
      <c r="AS429" s="246"/>
      <c r="AT429" s="246"/>
      <c r="AU429" s="246"/>
      <c r="AV429" s="246"/>
      <c r="AW429" s="246"/>
      <c r="AX429" s="246"/>
      <c r="AY429" s="246"/>
      <c r="AZ429" s="246"/>
      <c r="BA429" s="246"/>
      <c r="BB429" s="246"/>
      <c r="BC429" s="246"/>
      <c r="BD429" s="246"/>
      <c r="BE429" s="246"/>
      <c r="BF429" s="246"/>
      <c r="BG429" s="246"/>
      <c r="BH429" s="246"/>
      <c r="BI429" s="246"/>
      <c r="BJ429" s="246"/>
      <c r="BK429" s="246"/>
      <c r="BL429" s="246"/>
      <c r="BM429" s="246"/>
      <c r="BN429" s="246"/>
      <c r="BO429" s="246"/>
      <c r="BP429" s="246"/>
      <c r="BQ429" s="246"/>
      <c r="BR429" s="246"/>
      <c r="BS429" s="246"/>
      <c r="BT429" s="246"/>
      <c r="BU429" s="246"/>
      <c r="BV429" s="246"/>
      <c r="BW429" s="246"/>
      <c r="BX429" s="246"/>
      <c r="BY429" s="246"/>
      <c r="BZ429" s="246"/>
      <c r="CA429" s="246"/>
      <c r="CB429" s="246"/>
      <c r="CC429" s="246"/>
      <c r="CD429" s="246"/>
      <c r="CE429" s="246"/>
      <c r="CF429" s="246"/>
      <c r="CG429" s="246"/>
      <c r="CH429" s="246"/>
      <c r="CI429" s="246"/>
      <c r="CJ429" s="246"/>
      <c r="CK429" s="246"/>
      <c r="CL429" s="246"/>
      <c r="CM429" s="246"/>
      <c r="CN429" s="246"/>
      <c r="CO429" s="246"/>
      <c r="CP429" s="246"/>
      <c r="CQ429" s="246"/>
      <c r="CR429" s="246"/>
      <c r="CS429" s="246"/>
      <c r="CT429" s="246"/>
      <c r="CU429" s="246"/>
      <c r="CV429" s="246"/>
      <c r="CW429" s="246"/>
      <c r="CX429" s="246"/>
      <c r="CY429" s="246"/>
      <c r="CZ429" s="246"/>
      <c r="DA429" s="246"/>
      <c r="DB429" s="246"/>
      <c r="DC429" s="246"/>
      <c r="DD429" s="246"/>
      <c r="DE429" s="246"/>
      <c r="DF429" s="246"/>
      <c r="DG429" s="246"/>
      <c r="DH429" s="246"/>
      <c r="DI429" s="246"/>
      <c r="DJ429" s="246"/>
      <c r="DK429" s="246"/>
      <c r="DL429" s="246"/>
      <c r="DM429" s="246"/>
      <c r="DN429" s="246"/>
      <c r="DO429" s="246"/>
      <c r="DP429" s="246"/>
      <c r="DQ429" s="246"/>
      <c r="DR429" s="246"/>
      <c r="DS429" s="246"/>
      <c r="DT429" s="246"/>
      <c r="DU429" s="246"/>
      <c r="DV429" s="246"/>
      <c r="DW429" s="246"/>
      <c r="DX429" s="246"/>
      <c r="DY429" s="246"/>
      <c r="DZ429" s="246"/>
      <c r="EA429" s="246"/>
      <c r="EB429" s="246"/>
      <c r="EC429" s="246"/>
      <c r="ED429" s="246"/>
      <c r="EE429" s="246"/>
      <c r="EF429" s="246"/>
      <c r="EG429" s="246"/>
      <c r="EH429" s="246"/>
      <c r="EI429" s="246"/>
      <c r="EJ429" s="246"/>
      <c r="EK429" s="246"/>
      <c r="EL429" s="246"/>
      <c r="EM429" s="246"/>
      <c r="EN429" s="246"/>
      <c r="EO429" s="246"/>
      <c r="EP429" s="246"/>
      <c r="EQ429" s="246"/>
      <c r="ER429" s="246"/>
      <c r="ES429" s="246"/>
      <c r="ET429" s="246"/>
      <c r="EU429" s="246"/>
      <c r="EV429" s="246"/>
      <c r="EW429" s="246"/>
      <c r="EX429" s="246"/>
      <c r="EY429" s="246"/>
      <c r="EZ429" s="246"/>
      <c r="FA429" s="246"/>
      <c r="FB429" s="246"/>
      <c r="FC429" s="246"/>
      <c r="FD429" s="246"/>
      <c r="FE429" s="246"/>
      <c r="FF429" s="246"/>
      <c r="FG429" s="246"/>
      <c r="FH429" s="246"/>
      <c r="FI429" s="246"/>
      <c r="FJ429" s="246"/>
      <c r="FK429" s="246"/>
      <c r="FL429" s="246"/>
      <c r="FM429" s="246"/>
      <c r="FN429" s="246"/>
      <c r="FO429" s="246"/>
      <c r="FP429" s="246"/>
      <c r="FQ429" s="246"/>
      <c r="FR429" s="246"/>
      <c r="FS429" s="246"/>
      <c r="FT429" s="246"/>
      <c r="FU429" s="246"/>
      <c r="FV429" s="246"/>
      <c r="FW429" s="246"/>
      <c r="FX429" s="246"/>
      <c r="FY429" s="246"/>
      <c r="FZ429" s="246"/>
      <c r="GA429" s="246"/>
      <c r="GB429" s="246"/>
      <c r="GC429" s="246"/>
      <c r="GD429" s="246"/>
      <c r="GE429" s="246"/>
      <c r="GF429" s="246"/>
      <c r="GG429" s="246"/>
      <c r="GH429" s="246"/>
      <c r="GI429" s="246"/>
      <c r="GJ429" s="246"/>
      <c r="GK429" s="246"/>
      <c r="GL429" s="246"/>
      <c r="GM429" s="246"/>
      <c r="GN429" s="246"/>
      <c r="GO429" s="246"/>
      <c r="GP429" s="246"/>
      <c r="GQ429" s="246"/>
      <c r="GR429" s="246"/>
      <c r="GS429" s="246"/>
      <c r="GT429" s="246"/>
      <c r="GU429" s="246"/>
      <c r="GV429" s="246"/>
      <c r="GW429" s="246"/>
      <c r="GX429" s="246"/>
      <c r="GY429" s="246"/>
      <c r="GZ429" s="246"/>
      <c r="HA429" s="246"/>
      <c r="HB429" s="246"/>
      <c r="HC429" s="246"/>
      <c r="HD429" s="246"/>
      <c r="HE429" s="246"/>
      <c r="HF429" s="246"/>
      <c r="HG429" s="246"/>
      <c r="HH429" s="246"/>
      <c r="HI429" s="246"/>
      <c r="HJ429" s="246"/>
      <c r="HK429" s="246"/>
      <c r="HL429" s="246"/>
      <c r="HM429" s="246"/>
      <c r="HN429" s="246"/>
      <c r="HO429" s="246"/>
      <c r="HP429" s="246"/>
      <c r="HQ429" s="246"/>
      <c r="HR429" s="246"/>
      <c r="HS429" s="246"/>
      <c r="HT429" s="246"/>
      <c r="HU429" s="246"/>
      <c r="HV429" s="246"/>
      <c r="HW429" s="246"/>
      <c r="HX429" s="246"/>
      <c r="HY429" s="246"/>
      <c r="HZ429" s="246"/>
      <c r="IA429" s="246"/>
      <c r="IB429" s="246"/>
      <c r="IC429" s="246"/>
      <c r="ID429" s="246"/>
      <c r="IE429" s="246"/>
      <c r="IF429" s="246"/>
      <c r="IG429" s="246"/>
      <c r="IH429" s="246"/>
      <c r="II429" s="246"/>
      <c r="IJ429" s="246"/>
      <c r="IK429" s="246"/>
      <c r="IL429" s="246"/>
      <c r="IM429" s="246"/>
      <c r="IN429" s="246"/>
      <c r="IO429" s="246"/>
      <c r="IP429" s="246"/>
      <c r="IQ429" s="246"/>
      <c r="IR429" s="246"/>
      <c r="IS429" s="246"/>
      <c r="IT429" s="246"/>
      <c r="IU429" s="246"/>
      <c r="IV429" s="246"/>
      <c r="IW429" s="246"/>
    </row>
    <row r="430" customFormat="false" ht="12.75" hidden="false" customHeight="false" outlineLevel="0" collapsed="false">
      <c r="A430" s="217"/>
      <c r="B430" s="246"/>
      <c r="C430" s="251"/>
      <c r="D430" s="251"/>
      <c r="E430" s="251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  <c r="AJ430" s="246"/>
      <c r="AK430" s="246"/>
      <c r="AL430" s="246"/>
      <c r="AM430" s="246"/>
      <c r="AN430" s="246"/>
      <c r="AO430" s="246"/>
      <c r="AP430" s="246"/>
      <c r="AQ430" s="246"/>
      <c r="AR430" s="246"/>
      <c r="AS430" s="246"/>
      <c r="AT430" s="246"/>
      <c r="AU430" s="246"/>
      <c r="AV430" s="246"/>
      <c r="AW430" s="246"/>
      <c r="AX430" s="246"/>
      <c r="AY430" s="246"/>
      <c r="AZ430" s="246"/>
      <c r="BA430" s="246"/>
      <c r="BB430" s="246"/>
      <c r="BC430" s="246"/>
      <c r="BD430" s="246"/>
      <c r="BE430" s="246"/>
      <c r="BF430" s="246"/>
      <c r="BG430" s="246"/>
      <c r="BH430" s="246"/>
      <c r="BI430" s="246"/>
      <c r="BJ430" s="246"/>
      <c r="BK430" s="246"/>
      <c r="BL430" s="246"/>
      <c r="BM430" s="246"/>
      <c r="BN430" s="246"/>
      <c r="BO430" s="246"/>
      <c r="BP430" s="246"/>
      <c r="BQ430" s="246"/>
      <c r="BR430" s="246"/>
      <c r="BS430" s="246"/>
      <c r="BT430" s="246"/>
      <c r="BU430" s="246"/>
      <c r="BV430" s="246"/>
      <c r="BW430" s="246"/>
      <c r="BX430" s="246"/>
      <c r="BY430" s="246"/>
      <c r="BZ430" s="246"/>
      <c r="CA430" s="246"/>
      <c r="CB430" s="246"/>
      <c r="CC430" s="246"/>
      <c r="CD430" s="246"/>
      <c r="CE430" s="246"/>
      <c r="CF430" s="246"/>
      <c r="CG430" s="246"/>
      <c r="CH430" s="246"/>
      <c r="CI430" s="246"/>
      <c r="CJ430" s="246"/>
      <c r="CK430" s="246"/>
      <c r="CL430" s="246"/>
      <c r="CM430" s="246"/>
      <c r="CN430" s="246"/>
      <c r="CO430" s="246"/>
      <c r="CP430" s="246"/>
      <c r="CQ430" s="246"/>
      <c r="CR430" s="246"/>
      <c r="CS430" s="246"/>
      <c r="CT430" s="246"/>
      <c r="CU430" s="246"/>
      <c r="CV430" s="246"/>
      <c r="CW430" s="246"/>
      <c r="CX430" s="246"/>
      <c r="CY430" s="246"/>
      <c r="CZ430" s="246"/>
      <c r="DA430" s="246"/>
      <c r="DB430" s="246"/>
      <c r="DC430" s="246"/>
      <c r="DD430" s="246"/>
      <c r="DE430" s="246"/>
      <c r="DF430" s="246"/>
      <c r="DG430" s="246"/>
      <c r="DH430" s="246"/>
      <c r="DI430" s="246"/>
      <c r="DJ430" s="246"/>
      <c r="DK430" s="246"/>
      <c r="DL430" s="246"/>
      <c r="DM430" s="246"/>
      <c r="DN430" s="246"/>
      <c r="DO430" s="246"/>
      <c r="DP430" s="246"/>
      <c r="DQ430" s="246"/>
      <c r="DR430" s="246"/>
      <c r="DS430" s="246"/>
      <c r="DT430" s="246"/>
      <c r="DU430" s="246"/>
      <c r="DV430" s="246"/>
      <c r="DW430" s="246"/>
      <c r="DX430" s="246"/>
      <c r="DY430" s="246"/>
      <c r="DZ430" s="246"/>
      <c r="EA430" s="246"/>
      <c r="EB430" s="246"/>
      <c r="EC430" s="246"/>
      <c r="ED430" s="246"/>
      <c r="EE430" s="246"/>
      <c r="EF430" s="246"/>
      <c r="EG430" s="246"/>
      <c r="EH430" s="246"/>
      <c r="EI430" s="246"/>
      <c r="EJ430" s="246"/>
      <c r="EK430" s="246"/>
      <c r="EL430" s="246"/>
      <c r="EM430" s="246"/>
      <c r="EN430" s="246"/>
      <c r="EO430" s="246"/>
      <c r="EP430" s="246"/>
      <c r="EQ430" s="246"/>
      <c r="ER430" s="246"/>
      <c r="ES430" s="246"/>
      <c r="ET430" s="246"/>
      <c r="EU430" s="246"/>
      <c r="EV430" s="246"/>
      <c r="EW430" s="246"/>
      <c r="EX430" s="246"/>
      <c r="EY430" s="246"/>
      <c r="EZ430" s="246"/>
      <c r="FA430" s="246"/>
      <c r="FB430" s="246"/>
      <c r="FC430" s="246"/>
      <c r="FD430" s="246"/>
      <c r="FE430" s="246"/>
      <c r="FF430" s="246"/>
      <c r="FG430" s="246"/>
      <c r="FH430" s="246"/>
      <c r="FI430" s="246"/>
      <c r="FJ430" s="246"/>
      <c r="FK430" s="246"/>
      <c r="FL430" s="246"/>
      <c r="FM430" s="246"/>
      <c r="FN430" s="246"/>
      <c r="FO430" s="246"/>
      <c r="FP430" s="246"/>
      <c r="FQ430" s="246"/>
      <c r="FR430" s="246"/>
      <c r="FS430" s="246"/>
      <c r="FT430" s="246"/>
      <c r="FU430" s="246"/>
      <c r="FV430" s="246"/>
      <c r="FW430" s="246"/>
      <c r="FX430" s="246"/>
      <c r="FY430" s="246"/>
      <c r="FZ430" s="246"/>
      <c r="GA430" s="246"/>
      <c r="GB430" s="246"/>
      <c r="GC430" s="246"/>
      <c r="GD430" s="246"/>
      <c r="GE430" s="246"/>
      <c r="GF430" s="246"/>
      <c r="GG430" s="246"/>
      <c r="GH430" s="246"/>
      <c r="GI430" s="246"/>
      <c r="GJ430" s="246"/>
      <c r="GK430" s="246"/>
      <c r="GL430" s="246"/>
      <c r="GM430" s="246"/>
      <c r="GN430" s="246"/>
      <c r="GO430" s="246"/>
      <c r="GP430" s="246"/>
      <c r="GQ430" s="246"/>
      <c r="GR430" s="246"/>
      <c r="GS430" s="246"/>
      <c r="GT430" s="246"/>
      <c r="GU430" s="246"/>
      <c r="GV430" s="246"/>
      <c r="GW430" s="246"/>
      <c r="GX430" s="246"/>
      <c r="GY430" s="246"/>
      <c r="GZ430" s="246"/>
      <c r="HA430" s="246"/>
      <c r="HB430" s="246"/>
      <c r="HC430" s="246"/>
      <c r="HD430" s="246"/>
      <c r="HE430" s="246"/>
      <c r="HF430" s="246"/>
      <c r="HG430" s="246"/>
      <c r="HH430" s="246"/>
      <c r="HI430" s="246"/>
      <c r="HJ430" s="246"/>
      <c r="HK430" s="246"/>
      <c r="HL430" s="246"/>
      <c r="HM430" s="246"/>
      <c r="HN430" s="246"/>
      <c r="HO430" s="246"/>
      <c r="HP430" s="246"/>
      <c r="HQ430" s="246"/>
      <c r="HR430" s="246"/>
      <c r="HS430" s="246"/>
      <c r="HT430" s="246"/>
      <c r="HU430" s="246"/>
      <c r="HV430" s="246"/>
      <c r="HW430" s="246"/>
      <c r="HX430" s="246"/>
      <c r="HY430" s="246"/>
      <c r="HZ430" s="246"/>
      <c r="IA430" s="246"/>
      <c r="IB430" s="246"/>
      <c r="IC430" s="246"/>
      <c r="ID430" s="246"/>
      <c r="IE430" s="246"/>
      <c r="IF430" s="246"/>
      <c r="IG430" s="246"/>
      <c r="IH430" s="246"/>
      <c r="II430" s="246"/>
      <c r="IJ430" s="246"/>
      <c r="IK430" s="246"/>
      <c r="IL430" s="246"/>
      <c r="IM430" s="246"/>
      <c r="IN430" s="246"/>
      <c r="IO430" s="246"/>
      <c r="IP430" s="246"/>
      <c r="IQ430" s="246"/>
      <c r="IR430" s="246"/>
      <c r="IS430" s="246"/>
      <c r="IT430" s="246"/>
      <c r="IU430" s="246"/>
      <c r="IV430" s="246"/>
      <c r="IW430" s="246"/>
    </row>
    <row r="431" customFormat="false" ht="12.75" hidden="false" customHeight="false" outlineLevel="0" collapsed="false">
      <c r="A431" s="263"/>
      <c r="B431" s="264"/>
      <c r="C431" s="251"/>
      <c r="D431" s="251"/>
      <c r="E431" s="251"/>
      <c r="F431" s="261"/>
      <c r="G431" s="261"/>
      <c r="H431" s="261"/>
      <c r="I431" s="261"/>
      <c r="J431" s="261"/>
      <c r="K431" s="261"/>
      <c r="L431" s="261"/>
      <c r="M431" s="261"/>
      <c r="N431" s="261"/>
      <c r="O431" s="261"/>
      <c r="P431" s="261"/>
      <c r="Q431" s="261"/>
      <c r="R431" s="261"/>
      <c r="S431" s="261"/>
      <c r="T431" s="261"/>
      <c r="U431" s="261"/>
      <c r="V431" s="261"/>
      <c r="W431" s="261"/>
      <c r="X431" s="261"/>
      <c r="Y431" s="261"/>
      <c r="Z431" s="261"/>
      <c r="AA431" s="261"/>
      <c r="AB431" s="261"/>
      <c r="AC431" s="261"/>
      <c r="AD431" s="261"/>
      <c r="AE431" s="261"/>
      <c r="AF431" s="261"/>
      <c r="AG431" s="261"/>
      <c r="AH431" s="261"/>
      <c r="AI431" s="261"/>
      <c r="AJ431" s="261"/>
      <c r="AK431" s="261"/>
      <c r="AL431" s="261"/>
      <c r="AM431" s="261"/>
      <c r="AN431" s="261"/>
      <c r="AO431" s="261"/>
      <c r="AP431" s="261"/>
      <c r="AQ431" s="261"/>
      <c r="AR431" s="261"/>
      <c r="AS431" s="261"/>
      <c r="AT431" s="261"/>
      <c r="AU431" s="261"/>
      <c r="AV431" s="261"/>
      <c r="AW431" s="261"/>
      <c r="AX431" s="261"/>
      <c r="AY431" s="261"/>
      <c r="AZ431" s="261"/>
      <c r="BA431" s="261"/>
      <c r="BB431" s="261"/>
      <c r="BC431" s="261"/>
      <c r="BD431" s="261"/>
      <c r="BE431" s="261"/>
      <c r="BF431" s="261"/>
      <c r="BG431" s="261"/>
      <c r="BH431" s="261"/>
      <c r="BI431" s="261"/>
      <c r="BJ431" s="261"/>
      <c r="BK431" s="261"/>
      <c r="BL431" s="261"/>
      <c r="BM431" s="261"/>
      <c r="BN431" s="261"/>
      <c r="BO431" s="261"/>
      <c r="BP431" s="261"/>
      <c r="BQ431" s="261"/>
      <c r="BR431" s="261"/>
      <c r="BS431" s="261"/>
      <c r="BT431" s="261"/>
      <c r="BU431" s="261"/>
      <c r="BV431" s="261"/>
      <c r="BW431" s="261"/>
      <c r="BX431" s="261"/>
      <c r="BY431" s="261"/>
      <c r="BZ431" s="261"/>
      <c r="CA431" s="261"/>
      <c r="CB431" s="261"/>
      <c r="CC431" s="261"/>
      <c r="CD431" s="261"/>
      <c r="CE431" s="261"/>
      <c r="CF431" s="261"/>
      <c r="CG431" s="261"/>
      <c r="CH431" s="261"/>
      <c r="CI431" s="261"/>
      <c r="CJ431" s="261"/>
      <c r="CK431" s="261"/>
      <c r="CL431" s="261"/>
      <c r="CM431" s="261"/>
      <c r="CN431" s="261"/>
      <c r="CO431" s="261"/>
      <c r="CP431" s="261"/>
      <c r="CQ431" s="261"/>
      <c r="CR431" s="261"/>
      <c r="CS431" s="261"/>
      <c r="CT431" s="261"/>
      <c r="CU431" s="261"/>
      <c r="CV431" s="261"/>
      <c r="CW431" s="261"/>
      <c r="CX431" s="261"/>
      <c r="CY431" s="261"/>
      <c r="CZ431" s="261"/>
      <c r="DA431" s="261"/>
      <c r="DB431" s="261"/>
      <c r="DC431" s="261"/>
      <c r="DD431" s="261"/>
      <c r="DE431" s="261"/>
      <c r="DF431" s="261"/>
      <c r="DG431" s="261"/>
      <c r="DH431" s="261"/>
      <c r="DI431" s="261"/>
      <c r="DJ431" s="261"/>
      <c r="DK431" s="261"/>
      <c r="DL431" s="261"/>
      <c r="DM431" s="261"/>
      <c r="DN431" s="261"/>
      <c r="DO431" s="261"/>
      <c r="DP431" s="261"/>
      <c r="DQ431" s="261"/>
      <c r="DR431" s="261"/>
      <c r="DS431" s="261"/>
      <c r="DT431" s="261"/>
      <c r="DU431" s="261"/>
      <c r="DV431" s="261"/>
      <c r="DW431" s="261"/>
      <c r="DX431" s="261"/>
      <c r="DY431" s="261"/>
      <c r="DZ431" s="261"/>
      <c r="EA431" s="261"/>
      <c r="EB431" s="261"/>
      <c r="EC431" s="261"/>
      <c r="ED431" s="261"/>
      <c r="EE431" s="261"/>
      <c r="EF431" s="261"/>
      <c r="EG431" s="261"/>
      <c r="EH431" s="261"/>
      <c r="EI431" s="261"/>
      <c r="EJ431" s="261"/>
      <c r="EK431" s="261"/>
      <c r="EL431" s="261"/>
      <c r="EM431" s="261"/>
      <c r="EN431" s="261"/>
      <c r="EO431" s="261"/>
      <c r="EP431" s="261"/>
      <c r="EQ431" s="261"/>
      <c r="ER431" s="261"/>
      <c r="ES431" s="261"/>
      <c r="ET431" s="261"/>
      <c r="EU431" s="261"/>
      <c r="EV431" s="261"/>
      <c r="EW431" s="261"/>
      <c r="EX431" s="261"/>
      <c r="EY431" s="261"/>
      <c r="EZ431" s="261"/>
      <c r="FA431" s="261"/>
      <c r="FB431" s="261"/>
      <c r="FC431" s="261"/>
      <c r="FD431" s="261"/>
      <c r="FE431" s="261"/>
      <c r="FF431" s="261"/>
      <c r="FG431" s="261"/>
      <c r="FH431" s="261"/>
      <c r="FI431" s="261"/>
      <c r="FJ431" s="261"/>
      <c r="FK431" s="261"/>
      <c r="FL431" s="261"/>
      <c r="FM431" s="261"/>
      <c r="FN431" s="261"/>
      <c r="FO431" s="261"/>
      <c r="FP431" s="261"/>
      <c r="FQ431" s="261"/>
      <c r="FR431" s="261"/>
      <c r="FS431" s="261"/>
      <c r="FT431" s="261"/>
      <c r="FU431" s="261"/>
      <c r="FV431" s="261"/>
      <c r="FW431" s="261"/>
      <c r="FX431" s="261"/>
      <c r="FY431" s="261"/>
      <c r="FZ431" s="261"/>
      <c r="GA431" s="261"/>
      <c r="GB431" s="261"/>
      <c r="GC431" s="261"/>
      <c r="GD431" s="261"/>
      <c r="GE431" s="261"/>
      <c r="GF431" s="261"/>
      <c r="GG431" s="261"/>
      <c r="GH431" s="261"/>
      <c r="GI431" s="261"/>
      <c r="GJ431" s="261"/>
      <c r="GK431" s="261"/>
      <c r="GL431" s="261"/>
      <c r="GM431" s="261"/>
      <c r="GN431" s="261"/>
      <c r="GO431" s="261"/>
      <c r="GP431" s="261"/>
      <c r="GQ431" s="261"/>
      <c r="GR431" s="261"/>
      <c r="GS431" s="261"/>
      <c r="GT431" s="261"/>
      <c r="GU431" s="261"/>
      <c r="GV431" s="261"/>
      <c r="GW431" s="261"/>
      <c r="GX431" s="261"/>
      <c r="GY431" s="261"/>
      <c r="GZ431" s="261"/>
      <c r="HA431" s="261"/>
      <c r="HB431" s="261"/>
      <c r="HC431" s="261"/>
      <c r="HD431" s="261"/>
      <c r="HE431" s="261"/>
      <c r="HF431" s="261"/>
      <c r="HG431" s="261"/>
      <c r="HH431" s="261"/>
      <c r="HI431" s="261"/>
      <c r="HJ431" s="261"/>
      <c r="HK431" s="261"/>
      <c r="HL431" s="261"/>
      <c r="HM431" s="261"/>
      <c r="HN431" s="261"/>
      <c r="HO431" s="261"/>
      <c r="HP431" s="261"/>
      <c r="HQ431" s="261"/>
      <c r="HR431" s="261"/>
      <c r="HS431" s="261"/>
      <c r="HT431" s="261"/>
      <c r="HU431" s="261"/>
      <c r="HV431" s="261"/>
      <c r="HW431" s="261"/>
      <c r="HX431" s="261"/>
      <c r="HY431" s="261"/>
      <c r="HZ431" s="261"/>
      <c r="IA431" s="261"/>
      <c r="IB431" s="261"/>
      <c r="IC431" s="261"/>
      <c r="ID431" s="261"/>
      <c r="IE431" s="261"/>
      <c r="IF431" s="261"/>
      <c r="IG431" s="261"/>
      <c r="IH431" s="261"/>
      <c r="II431" s="261"/>
      <c r="IJ431" s="261"/>
      <c r="IK431" s="261"/>
      <c r="IL431" s="261"/>
      <c r="IM431" s="261"/>
      <c r="IN431" s="261"/>
      <c r="IO431" s="261"/>
      <c r="IP431" s="261"/>
      <c r="IQ431" s="261"/>
      <c r="IR431" s="261"/>
      <c r="IS431" s="261"/>
      <c r="IT431" s="261"/>
      <c r="IU431" s="261"/>
      <c r="IV431" s="261"/>
      <c r="IW431" s="261"/>
    </row>
    <row r="432" customFormat="false" ht="12.75" hidden="false" customHeight="false" outlineLevel="0" collapsed="false">
      <c r="A432" s="223"/>
      <c r="B432" s="245"/>
      <c r="C432" s="251"/>
      <c r="D432" s="251"/>
      <c r="E432" s="251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  <c r="AJ432" s="246"/>
      <c r="AK432" s="246"/>
      <c r="AL432" s="246"/>
      <c r="AM432" s="246"/>
      <c r="AN432" s="246"/>
      <c r="AO432" s="246"/>
      <c r="AP432" s="246"/>
      <c r="AQ432" s="246"/>
      <c r="AR432" s="246"/>
      <c r="AS432" s="246"/>
      <c r="AT432" s="246"/>
      <c r="AU432" s="246"/>
      <c r="AV432" s="246"/>
      <c r="AW432" s="246"/>
      <c r="AX432" s="246"/>
      <c r="AY432" s="246"/>
      <c r="AZ432" s="246"/>
      <c r="BA432" s="246"/>
      <c r="BB432" s="246"/>
      <c r="BC432" s="246"/>
      <c r="BD432" s="246"/>
      <c r="BE432" s="246"/>
      <c r="BF432" s="246"/>
      <c r="BG432" s="246"/>
      <c r="BH432" s="246"/>
      <c r="BI432" s="246"/>
      <c r="BJ432" s="246"/>
      <c r="BK432" s="246"/>
      <c r="BL432" s="246"/>
      <c r="BM432" s="246"/>
      <c r="BN432" s="246"/>
      <c r="BO432" s="246"/>
      <c r="BP432" s="246"/>
      <c r="BQ432" s="246"/>
      <c r="BR432" s="246"/>
      <c r="BS432" s="246"/>
      <c r="BT432" s="246"/>
      <c r="BU432" s="246"/>
      <c r="BV432" s="246"/>
      <c r="BW432" s="246"/>
      <c r="BX432" s="246"/>
      <c r="BY432" s="246"/>
      <c r="BZ432" s="246"/>
      <c r="CA432" s="246"/>
      <c r="CB432" s="246"/>
      <c r="CC432" s="246"/>
      <c r="CD432" s="246"/>
      <c r="CE432" s="246"/>
      <c r="CF432" s="246"/>
      <c r="CG432" s="246"/>
      <c r="CH432" s="246"/>
      <c r="CI432" s="246"/>
      <c r="CJ432" s="246"/>
      <c r="CK432" s="246"/>
      <c r="CL432" s="246"/>
      <c r="CM432" s="246"/>
      <c r="CN432" s="246"/>
      <c r="CO432" s="246"/>
      <c r="CP432" s="246"/>
      <c r="CQ432" s="246"/>
      <c r="CR432" s="246"/>
      <c r="CS432" s="246"/>
      <c r="CT432" s="246"/>
      <c r="CU432" s="246"/>
      <c r="CV432" s="246"/>
      <c r="CW432" s="246"/>
      <c r="CX432" s="246"/>
      <c r="CY432" s="246"/>
      <c r="CZ432" s="246"/>
      <c r="DA432" s="246"/>
      <c r="DB432" s="246"/>
      <c r="DC432" s="246"/>
      <c r="DD432" s="246"/>
      <c r="DE432" s="246"/>
      <c r="DF432" s="246"/>
      <c r="DG432" s="246"/>
      <c r="DH432" s="246"/>
      <c r="DI432" s="246"/>
      <c r="DJ432" s="246"/>
      <c r="DK432" s="246"/>
      <c r="DL432" s="246"/>
      <c r="DM432" s="246"/>
      <c r="DN432" s="246"/>
      <c r="DO432" s="246"/>
      <c r="DP432" s="246"/>
      <c r="DQ432" s="246"/>
      <c r="DR432" s="246"/>
      <c r="DS432" s="246"/>
      <c r="DT432" s="246"/>
      <c r="DU432" s="246"/>
      <c r="DV432" s="246"/>
      <c r="DW432" s="246"/>
      <c r="DX432" s="246"/>
      <c r="DY432" s="246"/>
      <c r="DZ432" s="246"/>
      <c r="EA432" s="246"/>
      <c r="EB432" s="246"/>
      <c r="EC432" s="246"/>
      <c r="ED432" s="246"/>
      <c r="EE432" s="246"/>
      <c r="EF432" s="246"/>
      <c r="EG432" s="246"/>
      <c r="EH432" s="246"/>
      <c r="EI432" s="246"/>
      <c r="EJ432" s="246"/>
      <c r="EK432" s="246"/>
      <c r="EL432" s="246"/>
      <c r="EM432" s="246"/>
      <c r="EN432" s="246"/>
      <c r="EO432" s="246"/>
      <c r="EP432" s="246"/>
      <c r="EQ432" s="246"/>
      <c r="ER432" s="246"/>
      <c r="ES432" s="246"/>
      <c r="ET432" s="246"/>
      <c r="EU432" s="246"/>
      <c r="EV432" s="246"/>
      <c r="EW432" s="246"/>
      <c r="EX432" s="246"/>
      <c r="EY432" s="246"/>
      <c r="EZ432" s="246"/>
      <c r="FA432" s="246"/>
      <c r="FB432" s="246"/>
      <c r="FC432" s="246"/>
      <c r="FD432" s="246"/>
      <c r="FE432" s="246"/>
      <c r="FF432" s="246"/>
      <c r="FG432" s="246"/>
      <c r="FH432" s="246"/>
      <c r="FI432" s="246"/>
      <c r="FJ432" s="246"/>
      <c r="FK432" s="246"/>
      <c r="FL432" s="246"/>
      <c r="FM432" s="246"/>
      <c r="FN432" s="246"/>
      <c r="FO432" s="246"/>
      <c r="FP432" s="246"/>
      <c r="FQ432" s="246"/>
      <c r="FR432" s="246"/>
      <c r="FS432" s="246"/>
      <c r="FT432" s="246"/>
      <c r="FU432" s="246"/>
      <c r="FV432" s="246"/>
      <c r="FW432" s="246"/>
      <c r="FX432" s="246"/>
      <c r="FY432" s="246"/>
      <c r="FZ432" s="246"/>
      <c r="GA432" s="246"/>
      <c r="GB432" s="246"/>
      <c r="GC432" s="246"/>
      <c r="GD432" s="246"/>
      <c r="GE432" s="246"/>
      <c r="GF432" s="246"/>
      <c r="GG432" s="246"/>
      <c r="GH432" s="246"/>
      <c r="GI432" s="246"/>
      <c r="GJ432" s="246"/>
      <c r="GK432" s="246"/>
      <c r="GL432" s="246"/>
      <c r="GM432" s="246"/>
      <c r="GN432" s="246"/>
      <c r="GO432" s="246"/>
      <c r="GP432" s="246"/>
      <c r="GQ432" s="246"/>
      <c r="GR432" s="246"/>
      <c r="GS432" s="246"/>
      <c r="GT432" s="246"/>
      <c r="GU432" s="246"/>
      <c r="GV432" s="246"/>
      <c r="GW432" s="246"/>
      <c r="GX432" s="246"/>
      <c r="GY432" s="246"/>
      <c r="GZ432" s="246"/>
      <c r="HA432" s="246"/>
      <c r="HB432" s="246"/>
      <c r="HC432" s="246"/>
      <c r="HD432" s="246"/>
      <c r="HE432" s="246"/>
      <c r="HF432" s="246"/>
      <c r="HG432" s="246"/>
      <c r="HH432" s="246"/>
      <c r="HI432" s="246"/>
      <c r="HJ432" s="246"/>
      <c r="HK432" s="246"/>
      <c r="HL432" s="246"/>
      <c r="HM432" s="246"/>
      <c r="HN432" s="246"/>
      <c r="HO432" s="246"/>
      <c r="HP432" s="246"/>
      <c r="HQ432" s="246"/>
      <c r="HR432" s="246"/>
      <c r="HS432" s="246"/>
      <c r="HT432" s="246"/>
      <c r="HU432" s="246"/>
      <c r="HV432" s="246"/>
      <c r="HW432" s="246"/>
      <c r="HX432" s="246"/>
      <c r="HY432" s="246"/>
      <c r="HZ432" s="246"/>
      <c r="IA432" s="246"/>
      <c r="IB432" s="246"/>
      <c r="IC432" s="246"/>
      <c r="ID432" s="246"/>
      <c r="IE432" s="246"/>
      <c r="IF432" s="246"/>
      <c r="IG432" s="246"/>
      <c r="IH432" s="246"/>
      <c r="II432" s="246"/>
      <c r="IJ432" s="246"/>
      <c r="IK432" s="246"/>
      <c r="IL432" s="246"/>
      <c r="IM432" s="246"/>
      <c r="IN432" s="246"/>
      <c r="IO432" s="246"/>
      <c r="IP432" s="246"/>
      <c r="IQ432" s="246"/>
      <c r="IR432" s="246"/>
      <c r="IS432" s="246"/>
      <c r="IT432" s="246"/>
      <c r="IU432" s="246"/>
      <c r="IV432" s="246"/>
      <c r="IW432" s="246"/>
    </row>
    <row r="433" customFormat="false" ht="12.75" hidden="false" customHeight="false" outlineLevel="0" collapsed="false">
      <c r="A433" s="225"/>
      <c r="B433" s="245"/>
      <c r="C433" s="251"/>
      <c r="D433" s="251"/>
      <c r="E433" s="251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  <c r="AJ433" s="246"/>
      <c r="AK433" s="246"/>
      <c r="AL433" s="246"/>
      <c r="AM433" s="246"/>
      <c r="AN433" s="246"/>
      <c r="AO433" s="246"/>
      <c r="AP433" s="246"/>
      <c r="AQ433" s="246"/>
      <c r="AR433" s="246"/>
      <c r="AS433" s="246"/>
      <c r="AT433" s="246"/>
      <c r="AU433" s="246"/>
      <c r="AV433" s="246"/>
      <c r="AW433" s="246"/>
      <c r="AX433" s="246"/>
      <c r="AY433" s="246"/>
      <c r="AZ433" s="246"/>
      <c r="BA433" s="246"/>
      <c r="BB433" s="246"/>
      <c r="BC433" s="246"/>
      <c r="BD433" s="246"/>
      <c r="BE433" s="246"/>
      <c r="BF433" s="246"/>
      <c r="BG433" s="246"/>
      <c r="BH433" s="246"/>
      <c r="BI433" s="246"/>
      <c r="BJ433" s="246"/>
      <c r="BK433" s="246"/>
      <c r="BL433" s="246"/>
      <c r="BM433" s="246"/>
      <c r="BN433" s="246"/>
      <c r="BO433" s="246"/>
      <c r="BP433" s="246"/>
      <c r="BQ433" s="246"/>
      <c r="BR433" s="246"/>
      <c r="BS433" s="246"/>
      <c r="BT433" s="246"/>
      <c r="BU433" s="246"/>
      <c r="BV433" s="246"/>
      <c r="BW433" s="246"/>
      <c r="BX433" s="246"/>
      <c r="BY433" s="246"/>
      <c r="BZ433" s="246"/>
      <c r="CA433" s="246"/>
      <c r="CB433" s="246"/>
      <c r="CC433" s="246"/>
      <c r="CD433" s="246"/>
      <c r="CE433" s="246"/>
      <c r="CF433" s="246"/>
      <c r="CG433" s="246"/>
      <c r="CH433" s="246"/>
      <c r="CI433" s="246"/>
      <c r="CJ433" s="246"/>
      <c r="CK433" s="246"/>
      <c r="CL433" s="246"/>
      <c r="CM433" s="246"/>
      <c r="CN433" s="246"/>
      <c r="CO433" s="246"/>
      <c r="CP433" s="246"/>
      <c r="CQ433" s="246"/>
      <c r="CR433" s="246"/>
      <c r="CS433" s="246"/>
      <c r="CT433" s="246"/>
      <c r="CU433" s="246"/>
      <c r="CV433" s="246"/>
      <c r="CW433" s="246"/>
      <c r="CX433" s="246"/>
      <c r="CY433" s="246"/>
      <c r="CZ433" s="246"/>
      <c r="DA433" s="246"/>
      <c r="DB433" s="246"/>
      <c r="DC433" s="246"/>
      <c r="DD433" s="246"/>
      <c r="DE433" s="246"/>
      <c r="DF433" s="246"/>
      <c r="DG433" s="246"/>
      <c r="DH433" s="246"/>
      <c r="DI433" s="246"/>
      <c r="DJ433" s="246"/>
      <c r="DK433" s="246"/>
      <c r="DL433" s="246"/>
      <c r="DM433" s="246"/>
      <c r="DN433" s="246"/>
      <c r="DO433" s="246"/>
      <c r="DP433" s="246"/>
      <c r="DQ433" s="246"/>
      <c r="DR433" s="246"/>
      <c r="DS433" s="246"/>
      <c r="DT433" s="246"/>
      <c r="DU433" s="246"/>
      <c r="DV433" s="246"/>
      <c r="DW433" s="246"/>
      <c r="DX433" s="246"/>
      <c r="DY433" s="246"/>
      <c r="DZ433" s="246"/>
      <c r="EA433" s="246"/>
      <c r="EB433" s="246"/>
      <c r="EC433" s="246"/>
      <c r="ED433" s="246"/>
      <c r="EE433" s="246"/>
      <c r="EF433" s="246"/>
      <c r="EG433" s="246"/>
      <c r="EH433" s="246"/>
      <c r="EI433" s="246"/>
      <c r="EJ433" s="246"/>
      <c r="EK433" s="246"/>
      <c r="EL433" s="246"/>
      <c r="EM433" s="246"/>
      <c r="EN433" s="246"/>
      <c r="EO433" s="246"/>
      <c r="EP433" s="246"/>
      <c r="EQ433" s="246"/>
      <c r="ER433" s="246"/>
      <c r="ES433" s="246"/>
      <c r="ET433" s="246"/>
      <c r="EU433" s="246"/>
      <c r="EV433" s="246"/>
      <c r="EW433" s="246"/>
      <c r="EX433" s="246"/>
      <c r="EY433" s="246"/>
      <c r="EZ433" s="246"/>
      <c r="FA433" s="246"/>
      <c r="FB433" s="246"/>
      <c r="FC433" s="246"/>
      <c r="FD433" s="246"/>
      <c r="FE433" s="246"/>
      <c r="FF433" s="246"/>
      <c r="FG433" s="246"/>
      <c r="FH433" s="246"/>
      <c r="FI433" s="246"/>
      <c r="FJ433" s="246"/>
      <c r="FK433" s="246"/>
      <c r="FL433" s="246"/>
      <c r="FM433" s="246"/>
      <c r="FN433" s="246"/>
      <c r="FO433" s="246"/>
      <c r="FP433" s="246"/>
      <c r="FQ433" s="246"/>
      <c r="FR433" s="246"/>
      <c r="FS433" s="246"/>
      <c r="FT433" s="246"/>
      <c r="FU433" s="246"/>
      <c r="FV433" s="246"/>
      <c r="FW433" s="246"/>
      <c r="FX433" s="246"/>
      <c r="FY433" s="246"/>
      <c r="FZ433" s="246"/>
      <c r="GA433" s="246"/>
      <c r="GB433" s="246"/>
      <c r="GC433" s="246"/>
      <c r="GD433" s="246"/>
      <c r="GE433" s="246"/>
      <c r="GF433" s="246"/>
      <c r="GG433" s="246"/>
      <c r="GH433" s="246"/>
      <c r="GI433" s="246"/>
      <c r="GJ433" s="246"/>
      <c r="GK433" s="246"/>
      <c r="GL433" s="246"/>
      <c r="GM433" s="246"/>
      <c r="GN433" s="246"/>
      <c r="GO433" s="246"/>
      <c r="GP433" s="246"/>
      <c r="GQ433" s="246"/>
      <c r="GR433" s="246"/>
      <c r="GS433" s="246"/>
      <c r="GT433" s="246"/>
      <c r="GU433" s="246"/>
      <c r="GV433" s="246"/>
      <c r="GW433" s="246"/>
      <c r="GX433" s="246"/>
      <c r="GY433" s="246"/>
      <c r="GZ433" s="246"/>
      <c r="HA433" s="246"/>
      <c r="HB433" s="246"/>
      <c r="HC433" s="246"/>
      <c r="HD433" s="246"/>
      <c r="HE433" s="246"/>
      <c r="HF433" s="246"/>
      <c r="HG433" s="246"/>
      <c r="HH433" s="246"/>
      <c r="HI433" s="246"/>
      <c r="HJ433" s="246"/>
      <c r="HK433" s="246"/>
      <c r="HL433" s="246"/>
      <c r="HM433" s="246"/>
      <c r="HN433" s="246"/>
      <c r="HO433" s="246"/>
      <c r="HP433" s="246"/>
      <c r="HQ433" s="246"/>
      <c r="HR433" s="246"/>
      <c r="HS433" s="246"/>
      <c r="HT433" s="246"/>
      <c r="HU433" s="246"/>
      <c r="HV433" s="246"/>
      <c r="HW433" s="246"/>
      <c r="HX433" s="246"/>
      <c r="HY433" s="246"/>
      <c r="HZ433" s="246"/>
      <c r="IA433" s="246"/>
      <c r="IB433" s="246"/>
      <c r="IC433" s="246"/>
      <c r="ID433" s="246"/>
      <c r="IE433" s="246"/>
      <c r="IF433" s="246"/>
      <c r="IG433" s="246"/>
      <c r="IH433" s="246"/>
      <c r="II433" s="246"/>
      <c r="IJ433" s="246"/>
      <c r="IK433" s="246"/>
      <c r="IL433" s="246"/>
      <c r="IM433" s="246"/>
      <c r="IN433" s="246"/>
      <c r="IO433" s="246"/>
      <c r="IP433" s="246"/>
      <c r="IQ433" s="246"/>
      <c r="IR433" s="246"/>
      <c r="IS433" s="246"/>
      <c r="IT433" s="246"/>
      <c r="IU433" s="246"/>
      <c r="IV433" s="246"/>
      <c r="IW433" s="246"/>
    </row>
    <row r="434" customFormat="false" ht="12.75" hidden="false" customHeight="false" outlineLevel="0" collapsed="false">
      <c r="A434" s="225"/>
      <c r="B434" s="245"/>
      <c r="C434" s="251"/>
      <c r="D434" s="251"/>
      <c r="E434" s="251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  <c r="AJ434" s="246"/>
      <c r="AK434" s="246"/>
      <c r="AL434" s="246"/>
      <c r="AM434" s="246"/>
      <c r="AN434" s="246"/>
      <c r="AO434" s="246"/>
      <c r="AP434" s="246"/>
      <c r="AQ434" s="246"/>
      <c r="AR434" s="246"/>
      <c r="AS434" s="246"/>
      <c r="AT434" s="246"/>
      <c r="AU434" s="246"/>
      <c r="AV434" s="246"/>
      <c r="AW434" s="246"/>
      <c r="AX434" s="246"/>
      <c r="AY434" s="246"/>
      <c r="AZ434" s="246"/>
      <c r="BA434" s="246"/>
      <c r="BB434" s="246"/>
      <c r="BC434" s="246"/>
      <c r="BD434" s="246"/>
      <c r="BE434" s="246"/>
      <c r="BF434" s="246"/>
      <c r="BG434" s="246"/>
      <c r="BH434" s="246"/>
      <c r="BI434" s="246"/>
      <c r="BJ434" s="246"/>
      <c r="BK434" s="246"/>
      <c r="BL434" s="246"/>
      <c r="BM434" s="246"/>
      <c r="BN434" s="246"/>
      <c r="BO434" s="246"/>
      <c r="BP434" s="246"/>
      <c r="BQ434" s="246"/>
      <c r="BR434" s="246"/>
      <c r="BS434" s="246"/>
      <c r="BT434" s="246"/>
      <c r="BU434" s="246"/>
      <c r="BV434" s="246"/>
      <c r="BW434" s="246"/>
      <c r="BX434" s="246"/>
      <c r="BY434" s="246"/>
      <c r="BZ434" s="246"/>
      <c r="CA434" s="246"/>
      <c r="CB434" s="246"/>
      <c r="CC434" s="246"/>
      <c r="CD434" s="246"/>
      <c r="CE434" s="246"/>
      <c r="CF434" s="246"/>
      <c r="CG434" s="246"/>
      <c r="CH434" s="246"/>
      <c r="CI434" s="246"/>
      <c r="CJ434" s="246"/>
      <c r="CK434" s="246"/>
      <c r="CL434" s="246"/>
      <c r="CM434" s="246"/>
      <c r="CN434" s="246"/>
      <c r="CO434" s="246"/>
      <c r="CP434" s="246"/>
      <c r="CQ434" s="246"/>
      <c r="CR434" s="246"/>
      <c r="CS434" s="246"/>
      <c r="CT434" s="246"/>
      <c r="CU434" s="246"/>
      <c r="CV434" s="246"/>
      <c r="CW434" s="246"/>
      <c r="CX434" s="246"/>
      <c r="CY434" s="246"/>
      <c r="CZ434" s="246"/>
      <c r="DA434" s="246"/>
      <c r="DB434" s="246"/>
      <c r="DC434" s="246"/>
      <c r="DD434" s="246"/>
      <c r="DE434" s="246"/>
      <c r="DF434" s="246"/>
      <c r="DG434" s="246"/>
      <c r="DH434" s="246"/>
      <c r="DI434" s="246"/>
      <c r="DJ434" s="246"/>
      <c r="DK434" s="246"/>
      <c r="DL434" s="246"/>
      <c r="DM434" s="246"/>
      <c r="DN434" s="246"/>
      <c r="DO434" s="246"/>
      <c r="DP434" s="246"/>
      <c r="DQ434" s="246"/>
      <c r="DR434" s="246"/>
      <c r="DS434" s="246"/>
      <c r="DT434" s="246"/>
      <c r="DU434" s="246"/>
      <c r="DV434" s="246"/>
      <c r="DW434" s="246"/>
      <c r="DX434" s="246"/>
      <c r="DY434" s="246"/>
      <c r="DZ434" s="246"/>
      <c r="EA434" s="246"/>
      <c r="EB434" s="246"/>
      <c r="EC434" s="246"/>
      <c r="ED434" s="246"/>
      <c r="EE434" s="246"/>
      <c r="EF434" s="246"/>
      <c r="EG434" s="246"/>
      <c r="EH434" s="246"/>
      <c r="EI434" s="246"/>
      <c r="EJ434" s="246"/>
      <c r="EK434" s="246"/>
      <c r="EL434" s="246"/>
      <c r="EM434" s="246"/>
      <c r="EN434" s="246"/>
      <c r="EO434" s="246"/>
      <c r="EP434" s="246"/>
      <c r="EQ434" s="246"/>
      <c r="ER434" s="246"/>
      <c r="ES434" s="246"/>
      <c r="ET434" s="246"/>
      <c r="EU434" s="246"/>
      <c r="EV434" s="246"/>
      <c r="EW434" s="246"/>
      <c r="EX434" s="246"/>
      <c r="EY434" s="246"/>
      <c r="EZ434" s="246"/>
      <c r="FA434" s="246"/>
      <c r="FB434" s="246"/>
      <c r="FC434" s="246"/>
      <c r="FD434" s="246"/>
      <c r="FE434" s="246"/>
      <c r="FF434" s="246"/>
      <c r="FG434" s="246"/>
      <c r="FH434" s="246"/>
      <c r="FI434" s="246"/>
      <c r="FJ434" s="246"/>
      <c r="FK434" s="246"/>
      <c r="FL434" s="246"/>
      <c r="FM434" s="246"/>
      <c r="FN434" s="246"/>
      <c r="FO434" s="246"/>
      <c r="FP434" s="246"/>
      <c r="FQ434" s="246"/>
      <c r="FR434" s="246"/>
      <c r="FS434" s="246"/>
      <c r="FT434" s="246"/>
      <c r="FU434" s="246"/>
      <c r="FV434" s="246"/>
      <c r="FW434" s="246"/>
      <c r="FX434" s="246"/>
      <c r="FY434" s="246"/>
      <c r="FZ434" s="246"/>
      <c r="GA434" s="246"/>
      <c r="GB434" s="246"/>
      <c r="GC434" s="246"/>
      <c r="GD434" s="246"/>
      <c r="GE434" s="246"/>
      <c r="GF434" s="246"/>
      <c r="GG434" s="246"/>
      <c r="GH434" s="246"/>
      <c r="GI434" s="246"/>
      <c r="GJ434" s="246"/>
      <c r="GK434" s="246"/>
      <c r="GL434" s="246"/>
      <c r="GM434" s="246"/>
      <c r="GN434" s="246"/>
      <c r="GO434" s="246"/>
      <c r="GP434" s="246"/>
      <c r="GQ434" s="246"/>
      <c r="GR434" s="246"/>
      <c r="GS434" s="246"/>
      <c r="GT434" s="246"/>
      <c r="GU434" s="246"/>
      <c r="GV434" s="246"/>
      <c r="GW434" s="246"/>
      <c r="GX434" s="246"/>
      <c r="GY434" s="246"/>
      <c r="GZ434" s="246"/>
      <c r="HA434" s="246"/>
      <c r="HB434" s="246"/>
      <c r="HC434" s="246"/>
      <c r="HD434" s="246"/>
      <c r="HE434" s="246"/>
      <c r="HF434" s="246"/>
      <c r="HG434" s="246"/>
      <c r="HH434" s="246"/>
      <c r="HI434" s="246"/>
      <c r="HJ434" s="246"/>
      <c r="HK434" s="246"/>
      <c r="HL434" s="246"/>
      <c r="HM434" s="246"/>
      <c r="HN434" s="246"/>
      <c r="HO434" s="246"/>
      <c r="HP434" s="246"/>
      <c r="HQ434" s="246"/>
      <c r="HR434" s="246"/>
      <c r="HS434" s="246"/>
      <c r="HT434" s="246"/>
      <c r="HU434" s="246"/>
      <c r="HV434" s="246"/>
      <c r="HW434" s="246"/>
      <c r="HX434" s="246"/>
      <c r="HY434" s="246"/>
      <c r="HZ434" s="246"/>
      <c r="IA434" s="246"/>
      <c r="IB434" s="246"/>
      <c r="IC434" s="246"/>
      <c r="ID434" s="246"/>
      <c r="IE434" s="246"/>
      <c r="IF434" s="246"/>
      <c r="IG434" s="246"/>
      <c r="IH434" s="246"/>
      <c r="II434" s="246"/>
      <c r="IJ434" s="246"/>
      <c r="IK434" s="246"/>
      <c r="IL434" s="246"/>
      <c r="IM434" s="246"/>
      <c r="IN434" s="246"/>
      <c r="IO434" s="246"/>
      <c r="IP434" s="246"/>
      <c r="IQ434" s="246"/>
      <c r="IR434" s="246"/>
      <c r="IS434" s="246"/>
      <c r="IT434" s="246"/>
      <c r="IU434" s="246"/>
      <c r="IV434" s="246"/>
      <c r="IW434" s="246"/>
    </row>
    <row r="435" customFormat="false" ht="12.75" hidden="false" customHeight="false" outlineLevel="0" collapsed="false">
      <c r="A435" s="225"/>
      <c r="B435" s="245"/>
      <c r="C435" s="251"/>
      <c r="D435" s="251"/>
      <c r="E435" s="251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  <c r="AJ435" s="246"/>
      <c r="AK435" s="246"/>
      <c r="AL435" s="246"/>
      <c r="AM435" s="246"/>
      <c r="AN435" s="246"/>
      <c r="AO435" s="246"/>
      <c r="AP435" s="246"/>
      <c r="AQ435" s="246"/>
      <c r="AR435" s="246"/>
      <c r="AS435" s="246"/>
      <c r="AT435" s="246"/>
      <c r="AU435" s="246"/>
      <c r="AV435" s="246"/>
      <c r="AW435" s="246"/>
      <c r="AX435" s="246"/>
      <c r="AY435" s="246"/>
      <c r="AZ435" s="246"/>
      <c r="BA435" s="246"/>
      <c r="BB435" s="246"/>
      <c r="BC435" s="246"/>
      <c r="BD435" s="246"/>
      <c r="BE435" s="246"/>
      <c r="BF435" s="246"/>
      <c r="BG435" s="246"/>
      <c r="BH435" s="246"/>
      <c r="BI435" s="246"/>
      <c r="BJ435" s="246"/>
      <c r="BK435" s="246"/>
      <c r="BL435" s="246"/>
      <c r="BM435" s="246"/>
      <c r="BN435" s="246"/>
      <c r="BO435" s="246"/>
      <c r="BP435" s="246"/>
      <c r="BQ435" s="246"/>
      <c r="BR435" s="246"/>
      <c r="BS435" s="246"/>
      <c r="BT435" s="246"/>
      <c r="BU435" s="246"/>
      <c r="BV435" s="246"/>
      <c r="BW435" s="246"/>
      <c r="BX435" s="246"/>
      <c r="BY435" s="246"/>
      <c r="BZ435" s="246"/>
      <c r="CA435" s="246"/>
      <c r="CB435" s="246"/>
      <c r="CC435" s="246"/>
      <c r="CD435" s="246"/>
      <c r="CE435" s="246"/>
      <c r="CF435" s="246"/>
      <c r="CG435" s="246"/>
      <c r="CH435" s="246"/>
      <c r="CI435" s="246"/>
      <c r="CJ435" s="246"/>
      <c r="CK435" s="246"/>
      <c r="CL435" s="246"/>
      <c r="CM435" s="246"/>
      <c r="CN435" s="246"/>
      <c r="CO435" s="246"/>
      <c r="CP435" s="246"/>
      <c r="CQ435" s="246"/>
      <c r="CR435" s="246"/>
      <c r="CS435" s="246"/>
      <c r="CT435" s="246"/>
      <c r="CU435" s="246"/>
      <c r="CV435" s="246"/>
      <c r="CW435" s="246"/>
      <c r="CX435" s="246"/>
      <c r="CY435" s="246"/>
      <c r="CZ435" s="246"/>
      <c r="DA435" s="246"/>
      <c r="DB435" s="246"/>
      <c r="DC435" s="246"/>
      <c r="DD435" s="246"/>
      <c r="DE435" s="246"/>
      <c r="DF435" s="246"/>
      <c r="DG435" s="246"/>
      <c r="DH435" s="246"/>
      <c r="DI435" s="246"/>
      <c r="DJ435" s="246"/>
      <c r="DK435" s="246"/>
      <c r="DL435" s="246"/>
      <c r="DM435" s="246"/>
      <c r="DN435" s="246"/>
      <c r="DO435" s="246"/>
      <c r="DP435" s="246"/>
      <c r="DQ435" s="246"/>
      <c r="DR435" s="246"/>
      <c r="DS435" s="246"/>
      <c r="DT435" s="246"/>
      <c r="DU435" s="246"/>
      <c r="DV435" s="246"/>
      <c r="DW435" s="246"/>
      <c r="DX435" s="246"/>
      <c r="DY435" s="246"/>
      <c r="DZ435" s="246"/>
      <c r="EA435" s="246"/>
      <c r="EB435" s="246"/>
      <c r="EC435" s="246"/>
      <c r="ED435" s="246"/>
      <c r="EE435" s="246"/>
      <c r="EF435" s="246"/>
      <c r="EG435" s="246"/>
      <c r="EH435" s="246"/>
      <c r="EI435" s="246"/>
      <c r="EJ435" s="246"/>
      <c r="EK435" s="246"/>
      <c r="EL435" s="246"/>
      <c r="EM435" s="246"/>
      <c r="EN435" s="246"/>
      <c r="EO435" s="246"/>
      <c r="EP435" s="246"/>
      <c r="EQ435" s="246"/>
      <c r="ER435" s="246"/>
      <c r="ES435" s="246"/>
      <c r="ET435" s="246"/>
      <c r="EU435" s="246"/>
      <c r="EV435" s="246"/>
      <c r="EW435" s="246"/>
      <c r="EX435" s="246"/>
      <c r="EY435" s="246"/>
      <c r="EZ435" s="246"/>
      <c r="FA435" s="246"/>
      <c r="FB435" s="246"/>
      <c r="FC435" s="246"/>
      <c r="FD435" s="246"/>
      <c r="FE435" s="246"/>
      <c r="FF435" s="246"/>
      <c r="FG435" s="246"/>
      <c r="FH435" s="246"/>
      <c r="FI435" s="246"/>
      <c r="FJ435" s="246"/>
      <c r="FK435" s="246"/>
      <c r="FL435" s="246"/>
      <c r="FM435" s="246"/>
      <c r="FN435" s="246"/>
      <c r="FO435" s="246"/>
      <c r="FP435" s="246"/>
      <c r="FQ435" s="246"/>
      <c r="FR435" s="246"/>
      <c r="FS435" s="246"/>
      <c r="FT435" s="246"/>
      <c r="FU435" s="246"/>
      <c r="FV435" s="246"/>
      <c r="FW435" s="246"/>
      <c r="FX435" s="246"/>
      <c r="FY435" s="246"/>
      <c r="FZ435" s="246"/>
      <c r="GA435" s="246"/>
      <c r="GB435" s="246"/>
      <c r="GC435" s="246"/>
      <c r="GD435" s="246"/>
      <c r="GE435" s="246"/>
      <c r="GF435" s="246"/>
      <c r="GG435" s="246"/>
      <c r="GH435" s="246"/>
      <c r="GI435" s="246"/>
      <c r="GJ435" s="246"/>
      <c r="GK435" s="246"/>
      <c r="GL435" s="246"/>
      <c r="GM435" s="246"/>
      <c r="GN435" s="246"/>
      <c r="GO435" s="246"/>
      <c r="GP435" s="246"/>
      <c r="GQ435" s="246"/>
      <c r="GR435" s="246"/>
      <c r="GS435" s="246"/>
      <c r="GT435" s="246"/>
      <c r="GU435" s="246"/>
      <c r="GV435" s="246"/>
      <c r="GW435" s="246"/>
      <c r="GX435" s="246"/>
      <c r="GY435" s="246"/>
      <c r="GZ435" s="246"/>
      <c r="HA435" s="246"/>
      <c r="HB435" s="246"/>
      <c r="HC435" s="246"/>
      <c r="HD435" s="246"/>
      <c r="HE435" s="246"/>
      <c r="HF435" s="246"/>
      <c r="HG435" s="246"/>
      <c r="HH435" s="246"/>
      <c r="HI435" s="246"/>
      <c r="HJ435" s="246"/>
      <c r="HK435" s="246"/>
      <c r="HL435" s="246"/>
      <c r="HM435" s="246"/>
      <c r="HN435" s="246"/>
      <c r="HO435" s="246"/>
      <c r="HP435" s="246"/>
      <c r="HQ435" s="246"/>
      <c r="HR435" s="246"/>
      <c r="HS435" s="246"/>
      <c r="HT435" s="246"/>
      <c r="HU435" s="246"/>
      <c r="HV435" s="246"/>
      <c r="HW435" s="246"/>
      <c r="HX435" s="246"/>
      <c r="HY435" s="246"/>
      <c r="HZ435" s="246"/>
      <c r="IA435" s="246"/>
      <c r="IB435" s="246"/>
      <c r="IC435" s="246"/>
      <c r="ID435" s="246"/>
      <c r="IE435" s="246"/>
      <c r="IF435" s="246"/>
      <c r="IG435" s="246"/>
      <c r="IH435" s="246"/>
      <c r="II435" s="246"/>
      <c r="IJ435" s="246"/>
      <c r="IK435" s="246"/>
      <c r="IL435" s="246"/>
      <c r="IM435" s="246"/>
      <c r="IN435" s="246"/>
      <c r="IO435" s="246"/>
      <c r="IP435" s="246"/>
      <c r="IQ435" s="246"/>
      <c r="IR435" s="246"/>
      <c r="IS435" s="246"/>
      <c r="IT435" s="246"/>
      <c r="IU435" s="246"/>
      <c r="IV435" s="246"/>
      <c r="IW435" s="246"/>
    </row>
    <row r="436" customFormat="false" ht="12.75" hidden="false" customHeight="false" outlineLevel="0" collapsed="false">
      <c r="A436" s="223"/>
      <c r="B436" s="245"/>
      <c r="C436" s="251"/>
      <c r="D436" s="251"/>
      <c r="E436" s="251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  <c r="AJ436" s="246"/>
      <c r="AK436" s="246"/>
      <c r="AL436" s="246"/>
      <c r="AM436" s="246"/>
      <c r="AN436" s="246"/>
      <c r="AO436" s="246"/>
      <c r="AP436" s="246"/>
      <c r="AQ436" s="246"/>
      <c r="AR436" s="246"/>
      <c r="AS436" s="246"/>
      <c r="AT436" s="246"/>
      <c r="AU436" s="246"/>
      <c r="AV436" s="246"/>
      <c r="AW436" s="246"/>
      <c r="AX436" s="246"/>
      <c r="AY436" s="246"/>
      <c r="AZ436" s="246"/>
      <c r="BA436" s="246"/>
      <c r="BB436" s="246"/>
      <c r="BC436" s="246"/>
      <c r="BD436" s="246"/>
      <c r="BE436" s="246"/>
      <c r="BF436" s="246"/>
      <c r="BG436" s="246"/>
      <c r="BH436" s="246"/>
      <c r="BI436" s="246"/>
      <c r="BJ436" s="246"/>
      <c r="BK436" s="246"/>
      <c r="BL436" s="246"/>
      <c r="BM436" s="246"/>
      <c r="BN436" s="246"/>
      <c r="BO436" s="246"/>
      <c r="BP436" s="246"/>
      <c r="BQ436" s="246"/>
      <c r="BR436" s="246"/>
      <c r="BS436" s="246"/>
      <c r="BT436" s="246"/>
      <c r="BU436" s="246"/>
      <c r="BV436" s="246"/>
      <c r="BW436" s="246"/>
      <c r="BX436" s="246"/>
      <c r="BY436" s="246"/>
      <c r="BZ436" s="246"/>
      <c r="CA436" s="246"/>
      <c r="CB436" s="246"/>
      <c r="CC436" s="246"/>
      <c r="CD436" s="246"/>
      <c r="CE436" s="246"/>
      <c r="CF436" s="246"/>
      <c r="CG436" s="246"/>
      <c r="CH436" s="246"/>
      <c r="CI436" s="246"/>
      <c r="CJ436" s="246"/>
      <c r="CK436" s="246"/>
      <c r="CL436" s="246"/>
      <c r="CM436" s="246"/>
      <c r="CN436" s="246"/>
      <c r="CO436" s="246"/>
      <c r="CP436" s="246"/>
      <c r="CQ436" s="246"/>
      <c r="CR436" s="246"/>
      <c r="CS436" s="246"/>
      <c r="CT436" s="246"/>
      <c r="CU436" s="246"/>
      <c r="CV436" s="246"/>
      <c r="CW436" s="246"/>
      <c r="CX436" s="246"/>
      <c r="CY436" s="246"/>
      <c r="CZ436" s="246"/>
      <c r="DA436" s="246"/>
      <c r="DB436" s="246"/>
      <c r="DC436" s="246"/>
      <c r="DD436" s="246"/>
      <c r="DE436" s="246"/>
      <c r="DF436" s="246"/>
      <c r="DG436" s="246"/>
      <c r="DH436" s="246"/>
      <c r="DI436" s="246"/>
      <c r="DJ436" s="246"/>
      <c r="DK436" s="246"/>
      <c r="DL436" s="246"/>
      <c r="DM436" s="246"/>
      <c r="DN436" s="246"/>
      <c r="DO436" s="246"/>
      <c r="DP436" s="246"/>
      <c r="DQ436" s="246"/>
      <c r="DR436" s="246"/>
      <c r="DS436" s="246"/>
      <c r="DT436" s="246"/>
      <c r="DU436" s="246"/>
      <c r="DV436" s="246"/>
      <c r="DW436" s="246"/>
      <c r="DX436" s="246"/>
      <c r="DY436" s="246"/>
      <c r="DZ436" s="246"/>
      <c r="EA436" s="246"/>
      <c r="EB436" s="246"/>
      <c r="EC436" s="246"/>
      <c r="ED436" s="246"/>
      <c r="EE436" s="246"/>
      <c r="EF436" s="246"/>
      <c r="EG436" s="246"/>
      <c r="EH436" s="246"/>
      <c r="EI436" s="246"/>
      <c r="EJ436" s="246"/>
      <c r="EK436" s="246"/>
      <c r="EL436" s="246"/>
      <c r="EM436" s="246"/>
      <c r="EN436" s="246"/>
      <c r="EO436" s="246"/>
      <c r="EP436" s="246"/>
      <c r="EQ436" s="246"/>
      <c r="ER436" s="246"/>
      <c r="ES436" s="246"/>
      <c r="ET436" s="246"/>
      <c r="EU436" s="246"/>
      <c r="EV436" s="246"/>
      <c r="EW436" s="246"/>
      <c r="EX436" s="246"/>
      <c r="EY436" s="246"/>
      <c r="EZ436" s="246"/>
      <c r="FA436" s="246"/>
      <c r="FB436" s="246"/>
      <c r="FC436" s="246"/>
      <c r="FD436" s="246"/>
      <c r="FE436" s="246"/>
      <c r="FF436" s="246"/>
      <c r="FG436" s="246"/>
      <c r="FH436" s="246"/>
      <c r="FI436" s="246"/>
      <c r="FJ436" s="246"/>
      <c r="FK436" s="246"/>
      <c r="FL436" s="246"/>
      <c r="FM436" s="246"/>
      <c r="FN436" s="246"/>
      <c r="FO436" s="246"/>
      <c r="FP436" s="246"/>
      <c r="FQ436" s="246"/>
      <c r="FR436" s="246"/>
      <c r="FS436" s="246"/>
      <c r="FT436" s="246"/>
      <c r="FU436" s="246"/>
      <c r="FV436" s="246"/>
      <c r="FW436" s="246"/>
      <c r="FX436" s="246"/>
      <c r="FY436" s="246"/>
      <c r="FZ436" s="246"/>
      <c r="GA436" s="246"/>
      <c r="GB436" s="246"/>
      <c r="GC436" s="246"/>
      <c r="GD436" s="246"/>
      <c r="GE436" s="246"/>
      <c r="GF436" s="246"/>
      <c r="GG436" s="246"/>
      <c r="GH436" s="246"/>
      <c r="GI436" s="246"/>
      <c r="GJ436" s="246"/>
      <c r="GK436" s="246"/>
      <c r="GL436" s="246"/>
      <c r="GM436" s="246"/>
      <c r="GN436" s="246"/>
      <c r="GO436" s="246"/>
      <c r="GP436" s="246"/>
      <c r="GQ436" s="246"/>
      <c r="GR436" s="246"/>
      <c r="GS436" s="246"/>
      <c r="GT436" s="246"/>
      <c r="GU436" s="246"/>
      <c r="GV436" s="246"/>
      <c r="GW436" s="246"/>
      <c r="GX436" s="246"/>
      <c r="GY436" s="246"/>
      <c r="GZ436" s="246"/>
      <c r="HA436" s="246"/>
      <c r="HB436" s="246"/>
      <c r="HC436" s="246"/>
      <c r="HD436" s="246"/>
      <c r="HE436" s="246"/>
      <c r="HF436" s="246"/>
      <c r="HG436" s="246"/>
      <c r="HH436" s="246"/>
      <c r="HI436" s="246"/>
      <c r="HJ436" s="246"/>
      <c r="HK436" s="246"/>
      <c r="HL436" s="246"/>
      <c r="HM436" s="246"/>
      <c r="HN436" s="246"/>
      <c r="HO436" s="246"/>
      <c r="HP436" s="246"/>
      <c r="HQ436" s="246"/>
      <c r="HR436" s="246"/>
      <c r="HS436" s="246"/>
      <c r="HT436" s="246"/>
      <c r="HU436" s="246"/>
      <c r="HV436" s="246"/>
      <c r="HW436" s="246"/>
      <c r="HX436" s="246"/>
      <c r="HY436" s="246"/>
      <c r="HZ436" s="246"/>
      <c r="IA436" s="246"/>
      <c r="IB436" s="246"/>
      <c r="IC436" s="246"/>
      <c r="ID436" s="246"/>
      <c r="IE436" s="246"/>
      <c r="IF436" s="246"/>
      <c r="IG436" s="246"/>
      <c r="IH436" s="246"/>
      <c r="II436" s="246"/>
      <c r="IJ436" s="246"/>
      <c r="IK436" s="246"/>
      <c r="IL436" s="246"/>
      <c r="IM436" s="246"/>
      <c r="IN436" s="246"/>
      <c r="IO436" s="246"/>
      <c r="IP436" s="246"/>
      <c r="IQ436" s="246"/>
      <c r="IR436" s="246"/>
      <c r="IS436" s="246"/>
      <c r="IT436" s="246"/>
      <c r="IU436" s="246"/>
      <c r="IV436" s="246"/>
      <c r="IW436" s="246"/>
    </row>
    <row r="437" customFormat="false" ht="12.75" hidden="false" customHeight="false" outlineLevel="0" collapsed="false">
      <c r="A437" s="259"/>
      <c r="B437" s="264"/>
      <c r="C437" s="251"/>
      <c r="D437" s="251"/>
      <c r="E437" s="251"/>
      <c r="F437" s="261"/>
      <c r="G437" s="261"/>
      <c r="H437" s="261"/>
      <c r="I437" s="261"/>
      <c r="J437" s="261"/>
      <c r="K437" s="261"/>
      <c r="L437" s="261"/>
      <c r="M437" s="261"/>
      <c r="N437" s="261"/>
      <c r="O437" s="261"/>
      <c r="P437" s="261"/>
      <c r="Q437" s="261"/>
      <c r="R437" s="261"/>
      <c r="S437" s="261"/>
      <c r="T437" s="261"/>
      <c r="U437" s="261"/>
      <c r="V437" s="261"/>
      <c r="W437" s="261"/>
      <c r="X437" s="261"/>
      <c r="Y437" s="261"/>
      <c r="Z437" s="261"/>
      <c r="AA437" s="261"/>
      <c r="AB437" s="261"/>
      <c r="AC437" s="261"/>
      <c r="AD437" s="261"/>
      <c r="AE437" s="261"/>
      <c r="AF437" s="261"/>
      <c r="AG437" s="261"/>
      <c r="AH437" s="261"/>
      <c r="AI437" s="261"/>
      <c r="AJ437" s="261"/>
      <c r="AK437" s="261"/>
      <c r="AL437" s="261"/>
      <c r="AM437" s="261"/>
      <c r="AN437" s="261"/>
      <c r="AO437" s="261"/>
      <c r="AP437" s="261"/>
      <c r="AQ437" s="261"/>
      <c r="AR437" s="261"/>
      <c r="AS437" s="261"/>
      <c r="AT437" s="261"/>
      <c r="AU437" s="261"/>
      <c r="AV437" s="261"/>
      <c r="AW437" s="261"/>
      <c r="AX437" s="261"/>
      <c r="AY437" s="261"/>
      <c r="AZ437" s="261"/>
      <c r="BA437" s="261"/>
      <c r="BB437" s="261"/>
      <c r="BC437" s="261"/>
      <c r="BD437" s="261"/>
      <c r="BE437" s="261"/>
      <c r="BF437" s="261"/>
      <c r="BG437" s="261"/>
      <c r="BH437" s="261"/>
      <c r="BI437" s="261"/>
      <c r="BJ437" s="261"/>
      <c r="BK437" s="261"/>
      <c r="BL437" s="261"/>
      <c r="BM437" s="261"/>
      <c r="BN437" s="261"/>
      <c r="BO437" s="261"/>
      <c r="BP437" s="261"/>
      <c r="BQ437" s="261"/>
      <c r="BR437" s="261"/>
      <c r="BS437" s="261"/>
      <c r="BT437" s="261"/>
      <c r="BU437" s="261"/>
      <c r="BV437" s="261"/>
      <c r="BW437" s="261"/>
      <c r="BX437" s="261"/>
      <c r="BY437" s="261"/>
      <c r="BZ437" s="261"/>
      <c r="CA437" s="261"/>
      <c r="CB437" s="261"/>
      <c r="CC437" s="261"/>
      <c r="CD437" s="261"/>
      <c r="CE437" s="261"/>
      <c r="CF437" s="261"/>
      <c r="CG437" s="261"/>
      <c r="CH437" s="261"/>
      <c r="CI437" s="261"/>
      <c r="CJ437" s="261"/>
      <c r="CK437" s="261"/>
      <c r="CL437" s="261"/>
      <c r="CM437" s="261"/>
      <c r="CN437" s="261"/>
      <c r="CO437" s="261"/>
      <c r="CP437" s="261"/>
      <c r="CQ437" s="261"/>
      <c r="CR437" s="261"/>
      <c r="CS437" s="261"/>
      <c r="CT437" s="261"/>
      <c r="CU437" s="261"/>
      <c r="CV437" s="261"/>
      <c r="CW437" s="261"/>
      <c r="CX437" s="261"/>
      <c r="CY437" s="261"/>
      <c r="CZ437" s="261"/>
      <c r="DA437" s="261"/>
      <c r="DB437" s="261"/>
      <c r="DC437" s="261"/>
      <c r="DD437" s="261"/>
      <c r="DE437" s="261"/>
      <c r="DF437" s="261"/>
      <c r="DG437" s="261"/>
      <c r="DH437" s="261"/>
      <c r="DI437" s="261"/>
      <c r="DJ437" s="261"/>
      <c r="DK437" s="261"/>
      <c r="DL437" s="261"/>
      <c r="DM437" s="261"/>
      <c r="DN437" s="261"/>
      <c r="DO437" s="261"/>
      <c r="DP437" s="261"/>
      <c r="DQ437" s="261"/>
      <c r="DR437" s="261"/>
      <c r="DS437" s="261"/>
      <c r="DT437" s="261"/>
      <c r="DU437" s="261"/>
      <c r="DV437" s="261"/>
      <c r="DW437" s="261"/>
      <c r="DX437" s="261"/>
      <c r="DY437" s="261"/>
      <c r="DZ437" s="261"/>
      <c r="EA437" s="261"/>
      <c r="EB437" s="261"/>
      <c r="EC437" s="261"/>
      <c r="ED437" s="261"/>
      <c r="EE437" s="261"/>
      <c r="EF437" s="261"/>
      <c r="EG437" s="261"/>
      <c r="EH437" s="261"/>
      <c r="EI437" s="261"/>
      <c r="EJ437" s="261"/>
      <c r="EK437" s="261"/>
      <c r="EL437" s="261"/>
      <c r="EM437" s="261"/>
      <c r="EN437" s="261"/>
      <c r="EO437" s="261"/>
      <c r="EP437" s="261"/>
      <c r="EQ437" s="261"/>
      <c r="ER437" s="261"/>
      <c r="ES437" s="261"/>
      <c r="ET437" s="261"/>
      <c r="EU437" s="261"/>
      <c r="EV437" s="261"/>
      <c r="EW437" s="261"/>
      <c r="EX437" s="261"/>
      <c r="EY437" s="261"/>
      <c r="EZ437" s="261"/>
      <c r="FA437" s="261"/>
      <c r="FB437" s="261"/>
      <c r="FC437" s="261"/>
      <c r="FD437" s="261"/>
      <c r="FE437" s="261"/>
      <c r="FF437" s="261"/>
      <c r="FG437" s="261"/>
      <c r="FH437" s="261"/>
      <c r="FI437" s="261"/>
      <c r="FJ437" s="261"/>
      <c r="FK437" s="261"/>
      <c r="FL437" s="261"/>
      <c r="FM437" s="261"/>
      <c r="FN437" s="261"/>
      <c r="FO437" s="261"/>
      <c r="FP437" s="261"/>
      <c r="FQ437" s="261"/>
      <c r="FR437" s="261"/>
      <c r="FS437" s="261"/>
      <c r="FT437" s="261"/>
      <c r="FU437" s="261"/>
      <c r="FV437" s="261"/>
      <c r="FW437" s="261"/>
      <c r="FX437" s="261"/>
      <c r="FY437" s="261"/>
      <c r="FZ437" s="261"/>
      <c r="GA437" s="261"/>
      <c r="GB437" s="261"/>
      <c r="GC437" s="261"/>
      <c r="GD437" s="261"/>
      <c r="GE437" s="261"/>
      <c r="GF437" s="261"/>
      <c r="GG437" s="261"/>
      <c r="GH437" s="261"/>
      <c r="GI437" s="261"/>
      <c r="GJ437" s="261"/>
      <c r="GK437" s="261"/>
      <c r="GL437" s="261"/>
      <c r="GM437" s="261"/>
      <c r="GN437" s="261"/>
      <c r="GO437" s="261"/>
      <c r="GP437" s="261"/>
      <c r="GQ437" s="261"/>
      <c r="GR437" s="261"/>
      <c r="GS437" s="261"/>
      <c r="GT437" s="261"/>
      <c r="GU437" s="261"/>
      <c r="GV437" s="261"/>
      <c r="GW437" s="261"/>
      <c r="GX437" s="261"/>
      <c r="GY437" s="261"/>
      <c r="GZ437" s="261"/>
      <c r="HA437" s="261"/>
      <c r="HB437" s="261"/>
      <c r="HC437" s="261"/>
      <c r="HD437" s="261"/>
      <c r="HE437" s="261"/>
      <c r="HF437" s="261"/>
      <c r="HG437" s="261"/>
      <c r="HH437" s="261"/>
      <c r="HI437" s="261"/>
      <c r="HJ437" s="261"/>
      <c r="HK437" s="261"/>
      <c r="HL437" s="261"/>
      <c r="HM437" s="261"/>
      <c r="HN437" s="261"/>
      <c r="HO437" s="261"/>
      <c r="HP437" s="261"/>
      <c r="HQ437" s="261"/>
      <c r="HR437" s="261"/>
      <c r="HS437" s="261"/>
      <c r="HT437" s="261"/>
      <c r="HU437" s="261"/>
      <c r="HV437" s="261"/>
      <c r="HW437" s="261"/>
      <c r="HX437" s="261"/>
      <c r="HY437" s="261"/>
      <c r="HZ437" s="261"/>
      <c r="IA437" s="261"/>
      <c r="IB437" s="261"/>
      <c r="IC437" s="261"/>
      <c r="ID437" s="261"/>
      <c r="IE437" s="261"/>
      <c r="IF437" s="261"/>
      <c r="IG437" s="261"/>
      <c r="IH437" s="261"/>
      <c r="II437" s="261"/>
      <c r="IJ437" s="261"/>
      <c r="IK437" s="261"/>
      <c r="IL437" s="261"/>
      <c r="IM437" s="261"/>
      <c r="IN437" s="261"/>
      <c r="IO437" s="261"/>
      <c r="IP437" s="261"/>
      <c r="IQ437" s="261"/>
      <c r="IR437" s="261"/>
      <c r="IS437" s="261"/>
      <c r="IT437" s="261"/>
      <c r="IU437" s="261"/>
      <c r="IV437" s="261"/>
      <c r="IW437" s="261"/>
    </row>
    <row r="438" customFormat="false" ht="12.75" hidden="false" customHeight="false" outlineLevel="0" collapsed="false">
      <c r="A438" s="223"/>
      <c r="B438" s="265"/>
      <c r="C438" s="251"/>
      <c r="D438" s="251"/>
      <c r="E438" s="251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  <c r="AJ438" s="246"/>
      <c r="AK438" s="246"/>
      <c r="AL438" s="246"/>
      <c r="AM438" s="246"/>
      <c r="AN438" s="246"/>
      <c r="AO438" s="246"/>
      <c r="AP438" s="246"/>
      <c r="AQ438" s="246"/>
      <c r="AR438" s="246"/>
      <c r="AS438" s="246"/>
      <c r="AT438" s="246"/>
      <c r="AU438" s="246"/>
      <c r="AV438" s="246"/>
      <c r="AW438" s="246"/>
      <c r="AX438" s="246"/>
      <c r="AY438" s="246"/>
      <c r="AZ438" s="246"/>
      <c r="BA438" s="246"/>
      <c r="BB438" s="246"/>
      <c r="BC438" s="246"/>
      <c r="BD438" s="246"/>
      <c r="BE438" s="246"/>
      <c r="BF438" s="246"/>
      <c r="BG438" s="246"/>
      <c r="BH438" s="246"/>
      <c r="BI438" s="246"/>
      <c r="BJ438" s="246"/>
      <c r="BK438" s="246"/>
      <c r="BL438" s="246"/>
      <c r="BM438" s="246"/>
      <c r="BN438" s="246"/>
      <c r="BO438" s="246"/>
      <c r="BP438" s="246"/>
      <c r="BQ438" s="246"/>
      <c r="BR438" s="246"/>
      <c r="BS438" s="246"/>
      <c r="BT438" s="246"/>
      <c r="BU438" s="246"/>
      <c r="BV438" s="246"/>
      <c r="BW438" s="246"/>
      <c r="BX438" s="246"/>
      <c r="BY438" s="246"/>
      <c r="BZ438" s="246"/>
      <c r="CA438" s="246"/>
      <c r="CB438" s="246"/>
      <c r="CC438" s="246"/>
      <c r="CD438" s="246"/>
      <c r="CE438" s="246"/>
      <c r="CF438" s="246"/>
      <c r="CG438" s="246"/>
      <c r="CH438" s="246"/>
      <c r="CI438" s="246"/>
      <c r="CJ438" s="246"/>
      <c r="CK438" s="246"/>
      <c r="CL438" s="246"/>
      <c r="CM438" s="246"/>
      <c r="CN438" s="246"/>
      <c r="CO438" s="246"/>
      <c r="CP438" s="246"/>
      <c r="CQ438" s="246"/>
      <c r="CR438" s="246"/>
      <c r="CS438" s="246"/>
      <c r="CT438" s="246"/>
      <c r="CU438" s="246"/>
      <c r="CV438" s="246"/>
      <c r="CW438" s="246"/>
      <c r="CX438" s="246"/>
      <c r="CY438" s="246"/>
      <c r="CZ438" s="246"/>
      <c r="DA438" s="246"/>
      <c r="DB438" s="246"/>
      <c r="DC438" s="246"/>
      <c r="DD438" s="246"/>
      <c r="DE438" s="246"/>
      <c r="DF438" s="246"/>
      <c r="DG438" s="246"/>
      <c r="DH438" s="246"/>
      <c r="DI438" s="246"/>
      <c r="DJ438" s="246"/>
      <c r="DK438" s="246"/>
      <c r="DL438" s="246"/>
      <c r="DM438" s="246"/>
      <c r="DN438" s="246"/>
      <c r="DO438" s="246"/>
      <c r="DP438" s="246"/>
      <c r="DQ438" s="246"/>
      <c r="DR438" s="246"/>
      <c r="DS438" s="246"/>
      <c r="DT438" s="246"/>
      <c r="DU438" s="246"/>
      <c r="DV438" s="246"/>
      <c r="DW438" s="246"/>
      <c r="DX438" s="246"/>
      <c r="DY438" s="246"/>
      <c r="DZ438" s="246"/>
      <c r="EA438" s="246"/>
      <c r="EB438" s="246"/>
      <c r="EC438" s="246"/>
      <c r="ED438" s="246"/>
      <c r="EE438" s="246"/>
      <c r="EF438" s="246"/>
      <c r="EG438" s="246"/>
      <c r="EH438" s="246"/>
      <c r="EI438" s="246"/>
      <c r="EJ438" s="246"/>
      <c r="EK438" s="246"/>
      <c r="EL438" s="246"/>
      <c r="EM438" s="246"/>
      <c r="EN438" s="246"/>
      <c r="EO438" s="246"/>
      <c r="EP438" s="246"/>
      <c r="EQ438" s="246"/>
      <c r="ER438" s="246"/>
      <c r="ES438" s="246"/>
      <c r="ET438" s="246"/>
      <c r="EU438" s="246"/>
      <c r="EV438" s="246"/>
      <c r="EW438" s="246"/>
      <c r="EX438" s="246"/>
      <c r="EY438" s="246"/>
      <c r="EZ438" s="246"/>
      <c r="FA438" s="246"/>
      <c r="FB438" s="246"/>
      <c r="FC438" s="246"/>
      <c r="FD438" s="246"/>
      <c r="FE438" s="246"/>
      <c r="FF438" s="246"/>
      <c r="FG438" s="246"/>
      <c r="FH438" s="246"/>
      <c r="FI438" s="246"/>
      <c r="FJ438" s="246"/>
      <c r="FK438" s="246"/>
      <c r="FL438" s="246"/>
      <c r="FM438" s="246"/>
      <c r="FN438" s="246"/>
      <c r="FO438" s="246"/>
      <c r="FP438" s="246"/>
      <c r="FQ438" s="246"/>
      <c r="FR438" s="246"/>
      <c r="FS438" s="246"/>
      <c r="FT438" s="246"/>
      <c r="FU438" s="246"/>
      <c r="FV438" s="246"/>
      <c r="FW438" s="246"/>
      <c r="FX438" s="246"/>
      <c r="FY438" s="246"/>
      <c r="FZ438" s="246"/>
      <c r="GA438" s="246"/>
      <c r="GB438" s="246"/>
      <c r="GC438" s="246"/>
      <c r="GD438" s="246"/>
      <c r="GE438" s="246"/>
      <c r="GF438" s="246"/>
      <c r="GG438" s="246"/>
      <c r="GH438" s="246"/>
      <c r="GI438" s="246"/>
      <c r="GJ438" s="246"/>
      <c r="GK438" s="246"/>
      <c r="GL438" s="246"/>
      <c r="GM438" s="246"/>
      <c r="GN438" s="246"/>
      <c r="GO438" s="246"/>
      <c r="GP438" s="246"/>
      <c r="GQ438" s="246"/>
      <c r="GR438" s="246"/>
      <c r="GS438" s="246"/>
      <c r="GT438" s="246"/>
      <c r="GU438" s="246"/>
      <c r="GV438" s="246"/>
      <c r="GW438" s="246"/>
      <c r="GX438" s="246"/>
      <c r="GY438" s="246"/>
      <c r="GZ438" s="246"/>
      <c r="HA438" s="246"/>
      <c r="HB438" s="246"/>
      <c r="HC438" s="246"/>
      <c r="HD438" s="246"/>
      <c r="HE438" s="246"/>
      <c r="HF438" s="246"/>
      <c r="HG438" s="246"/>
      <c r="HH438" s="246"/>
      <c r="HI438" s="246"/>
      <c r="HJ438" s="246"/>
      <c r="HK438" s="246"/>
      <c r="HL438" s="246"/>
      <c r="HM438" s="246"/>
      <c r="HN438" s="246"/>
      <c r="HO438" s="246"/>
      <c r="HP438" s="246"/>
      <c r="HQ438" s="246"/>
      <c r="HR438" s="246"/>
      <c r="HS438" s="246"/>
      <c r="HT438" s="246"/>
      <c r="HU438" s="246"/>
      <c r="HV438" s="246"/>
      <c r="HW438" s="246"/>
      <c r="HX438" s="246"/>
      <c r="HY438" s="246"/>
      <c r="HZ438" s="246"/>
      <c r="IA438" s="246"/>
      <c r="IB438" s="246"/>
      <c r="IC438" s="246"/>
      <c r="ID438" s="246"/>
      <c r="IE438" s="246"/>
      <c r="IF438" s="246"/>
      <c r="IG438" s="246"/>
      <c r="IH438" s="246"/>
      <c r="II438" s="246"/>
      <c r="IJ438" s="246"/>
      <c r="IK438" s="246"/>
      <c r="IL438" s="246"/>
      <c r="IM438" s="246"/>
      <c r="IN438" s="246"/>
      <c r="IO438" s="246"/>
      <c r="IP438" s="246"/>
      <c r="IQ438" s="246"/>
      <c r="IR438" s="246"/>
      <c r="IS438" s="246"/>
      <c r="IT438" s="246"/>
      <c r="IU438" s="246"/>
      <c r="IV438" s="246"/>
      <c r="IW438" s="246"/>
    </row>
    <row r="439" customFormat="false" ht="12.75" hidden="false" customHeight="false" outlineLevel="0" collapsed="false">
      <c r="A439" s="225"/>
      <c r="B439" s="265"/>
      <c r="C439" s="251"/>
      <c r="D439" s="251"/>
      <c r="E439" s="251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  <c r="AJ439" s="246"/>
      <c r="AK439" s="246"/>
      <c r="AL439" s="246"/>
      <c r="AM439" s="246"/>
      <c r="AN439" s="246"/>
      <c r="AO439" s="246"/>
      <c r="AP439" s="246"/>
      <c r="AQ439" s="246"/>
      <c r="AR439" s="246"/>
      <c r="AS439" s="246"/>
      <c r="AT439" s="246"/>
      <c r="AU439" s="246"/>
      <c r="AV439" s="246"/>
      <c r="AW439" s="246"/>
      <c r="AX439" s="246"/>
      <c r="AY439" s="246"/>
      <c r="AZ439" s="246"/>
      <c r="BA439" s="246"/>
      <c r="BB439" s="246"/>
      <c r="BC439" s="246"/>
      <c r="BD439" s="246"/>
      <c r="BE439" s="246"/>
      <c r="BF439" s="246"/>
      <c r="BG439" s="246"/>
      <c r="BH439" s="246"/>
      <c r="BI439" s="246"/>
      <c r="BJ439" s="246"/>
      <c r="BK439" s="246"/>
      <c r="BL439" s="246"/>
      <c r="BM439" s="246"/>
      <c r="BN439" s="246"/>
      <c r="BO439" s="246"/>
      <c r="BP439" s="246"/>
      <c r="BQ439" s="246"/>
      <c r="BR439" s="246"/>
      <c r="BS439" s="246"/>
      <c r="BT439" s="246"/>
      <c r="BU439" s="246"/>
      <c r="BV439" s="246"/>
      <c r="BW439" s="246"/>
      <c r="BX439" s="246"/>
      <c r="BY439" s="246"/>
      <c r="BZ439" s="246"/>
      <c r="CA439" s="246"/>
      <c r="CB439" s="246"/>
      <c r="CC439" s="246"/>
      <c r="CD439" s="246"/>
      <c r="CE439" s="246"/>
      <c r="CF439" s="246"/>
      <c r="CG439" s="246"/>
      <c r="CH439" s="246"/>
      <c r="CI439" s="246"/>
      <c r="CJ439" s="246"/>
      <c r="CK439" s="246"/>
      <c r="CL439" s="246"/>
      <c r="CM439" s="246"/>
      <c r="CN439" s="246"/>
      <c r="CO439" s="246"/>
      <c r="CP439" s="246"/>
      <c r="CQ439" s="246"/>
      <c r="CR439" s="246"/>
      <c r="CS439" s="246"/>
      <c r="CT439" s="246"/>
      <c r="CU439" s="246"/>
      <c r="CV439" s="246"/>
      <c r="CW439" s="246"/>
      <c r="CX439" s="246"/>
      <c r="CY439" s="246"/>
      <c r="CZ439" s="246"/>
      <c r="DA439" s="246"/>
      <c r="DB439" s="246"/>
      <c r="DC439" s="246"/>
      <c r="DD439" s="246"/>
      <c r="DE439" s="246"/>
      <c r="DF439" s="246"/>
      <c r="DG439" s="246"/>
      <c r="DH439" s="246"/>
      <c r="DI439" s="246"/>
      <c r="DJ439" s="246"/>
      <c r="DK439" s="246"/>
      <c r="DL439" s="246"/>
      <c r="DM439" s="246"/>
      <c r="DN439" s="246"/>
      <c r="DO439" s="246"/>
      <c r="DP439" s="246"/>
      <c r="DQ439" s="246"/>
      <c r="DR439" s="246"/>
      <c r="DS439" s="246"/>
      <c r="DT439" s="246"/>
      <c r="DU439" s="246"/>
      <c r="DV439" s="246"/>
      <c r="DW439" s="246"/>
      <c r="DX439" s="246"/>
      <c r="DY439" s="246"/>
      <c r="DZ439" s="246"/>
      <c r="EA439" s="246"/>
      <c r="EB439" s="246"/>
      <c r="EC439" s="246"/>
      <c r="ED439" s="246"/>
      <c r="EE439" s="246"/>
      <c r="EF439" s="246"/>
      <c r="EG439" s="246"/>
      <c r="EH439" s="246"/>
      <c r="EI439" s="246"/>
      <c r="EJ439" s="246"/>
      <c r="EK439" s="246"/>
      <c r="EL439" s="246"/>
      <c r="EM439" s="246"/>
      <c r="EN439" s="246"/>
      <c r="EO439" s="246"/>
      <c r="EP439" s="246"/>
      <c r="EQ439" s="246"/>
      <c r="ER439" s="246"/>
      <c r="ES439" s="246"/>
      <c r="ET439" s="246"/>
      <c r="EU439" s="246"/>
      <c r="EV439" s="246"/>
      <c r="EW439" s="246"/>
      <c r="EX439" s="246"/>
      <c r="EY439" s="246"/>
      <c r="EZ439" s="246"/>
      <c r="FA439" s="246"/>
      <c r="FB439" s="246"/>
      <c r="FC439" s="246"/>
      <c r="FD439" s="246"/>
      <c r="FE439" s="246"/>
      <c r="FF439" s="246"/>
      <c r="FG439" s="246"/>
      <c r="FH439" s="246"/>
      <c r="FI439" s="246"/>
      <c r="FJ439" s="246"/>
      <c r="FK439" s="246"/>
      <c r="FL439" s="246"/>
      <c r="FM439" s="246"/>
      <c r="FN439" s="246"/>
      <c r="FO439" s="246"/>
      <c r="FP439" s="246"/>
      <c r="FQ439" s="246"/>
      <c r="FR439" s="246"/>
      <c r="FS439" s="246"/>
      <c r="FT439" s="246"/>
      <c r="FU439" s="246"/>
      <c r="FV439" s="246"/>
      <c r="FW439" s="246"/>
      <c r="FX439" s="246"/>
      <c r="FY439" s="246"/>
      <c r="FZ439" s="246"/>
      <c r="GA439" s="246"/>
      <c r="GB439" s="246"/>
      <c r="GC439" s="246"/>
      <c r="GD439" s="246"/>
      <c r="GE439" s="246"/>
      <c r="GF439" s="246"/>
      <c r="GG439" s="246"/>
      <c r="GH439" s="246"/>
      <c r="GI439" s="246"/>
      <c r="GJ439" s="246"/>
      <c r="GK439" s="246"/>
      <c r="GL439" s="246"/>
      <c r="GM439" s="246"/>
      <c r="GN439" s="246"/>
      <c r="GO439" s="246"/>
      <c r="GP439" s="246"/>
      <c r="GQ439" s="246"/>
      <c r="GR439" s="246"/>
      <c r="GS439" s="246"/>
      <c r="GT439" s="246"/>
      <c r="GU439" s="246"/>
      <c r="GV439" s="246"/>
      <c r="GW439" s="246"/>
      <c r="GX439" s="246"/>
      <c r="GY439" s="246"/>
      <c r="GZ439" s="246"/>
      <c r="HA439" s="246"/>
      <c r="HB439" s="246"/>
      <c r="HC439" s="246"/>
      <c r="HD439" s="246"/>
      <c r="HE439" s="246"/>
      <c r="HF439" s="246"/>
      <c r="HG439" s="246"/>
      <c r="HH439" s="246"/>
      <c r="HI439" s="246"/>
      <c r="HJ439" s="246"/>
      <c r="HK439" s="246"/>
      <c r="HL439" s="246"/>
      <c r="HM439" s="246"/>
      <c r="HN439" s="246"/>
      <c r="HO439" s="246"/>
      <c r="HP439" s="246"/>
      <c r="HQ439" s="246"/>
      <c r="HR439" s="246"/>
      <c r="HS439" s="246"/>
      <c r="HT439" s="246"/>
      <c r="HU439" s="246"/>
      <c r="HV439" s="246"/>
      <c r="HW439" s="246"/>
      <c r="HX439" s="246"/>
      <c r="HY439" s="246"/>
      <c r="HZ439" s="246"/>
      <c r="IA439" s="246"/>
      <c r="IB439" s="246"/>
      <c r="IC439" s="246"/>
      <c r="ID439" s="246"/>
      <c r="IE439" s="246"/>
      <c r="IF439" s="246"/>
      <c r="IG439" s="246"/>
      <c r="IH439" s="246"/>
      <c r="II439" s="246"/>
      <c r="IJ439" s="246"/>
      <c r="IK439" s="246"/>
      <c r="IL439" s="246"/>
      <c r="IM439" s="246"/>
      <c r="IN439" s="246"/>
      <c r="IO439" s="246"/>
      <c r="IP439" s="246"/>
      <c r="IQ439" s="246"/>
      <c r="IR439" s="246"/>
      <c r="IS439" s="246"/>
      <c r="IT439" s="246"/>
      <c r="IU439" s="246"/>
      <c r="IV439" s="246"/>
      <c r="IW439" s="246"/>
    </row>
    <row r="440" customFormat="false" ht="12.75" hidden="false" customHeight="false" outlineLevel="0" collapsed="false">
      <c r="A440" s="224"/>
      <c r="B440" s="258"/>
      <c r="C440" s="251"/>
      <c r="D440" s="251"/>
      <c r="E440" s="251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  <c r="AJ440" s="246"/>
      <c r="AK440" s="246"/>
      <c r="AL440" s="246"/>
      <c r="AM440" s="246"/>
      <c r="AN440" s="246"/>
      <c r="AO440" s="246"/>
      <c r="AP440" s="246"/>
      <c r="AQ440" s="246"/>
      <c r="AR440" s="246"/>
      <c r="AS440" s="246"/>
      <c r="AT440" s="246"/>
      <c r="AU440" s="246"/>
      <c r="AV440" s="246"/>
      <c r="AW440" s="246"/>
      <c r="AX440" s="246"/>
      <c r="AY440" s="246"/>
      <c r="AZ440" s="246"/>
      <c r="BA440" s="246"/>
      <c r="BB440" s="246"/>
      <c r="BC440" s="246"/>
      <c r="BD440" s="246"/>
      <c r="BE440" s="246"/>
      <c r="BF440" s="246"/>
      <c r="BG440" s="246"/>
      <c r="BH440" s="246"/>
      <c r="BI440" s="246"/>
      <c r="BJ440" s="246"/>
      <c r="BK440" s="246"/>
      <c r="BL440" s="246"/>
      <c r="BM440" s="246"/>
      <c r="BN440" s="246"/>
      <c r="BO440" s="246"/>
      <c r="BP440" s="246"/>
      <c r="BQ440" s="246"/>
      <c r="BR440" s="246"/>
      <c r="BS440" s="246"/>
      <c r="BT440" s="246"/>
      <c r="BU440" s="246"/>
      <c r="BV440" s="246"/>
      <c r="BW440" s="246"/>
      <c r="BX440" s="246"/>
      <c r="BY440" s="246"/>
      <c r="BZ440" s="246"/>
      <c r="CA440" s="246"/>
      <c r="CB440" s="246"/>
      <c r="CC440" s="246"/>
      <c r="CD440" s="246"/>
      <c r="CE440" s="246"/>
      <c r="CF440" s="246"/>
      <c r="CG440" s="246"/>
      <c r="CH440" s="246"/>
      <c r="CI440" s="246"/>
      <c r="CJ440" s="246"/>
      <c r="CK440" s="246"/>
      <c r="CL440" s="246"/>
      <c r="CM440" s="246"/>
      <c r="CN440" s="246"/>
      <c r="CO440" s="246"/>
      <c r="CP440" s="246"/>
      <c r="CQ440" s="246"/>
      <c r="CR440" s="246"/>
      <c r="CS440" s="246"/>
      <c r="CT440" s="246"/>
      <c r="CU440" s="246"/>
      <c r="CV440" s="246"/>
      <c r="CW440" s="246"/>
      <c r="CX440" s="246"/>
      <c r="CY440" s="246"/>
      <c r="CZ440" s="246"/>
      <c r="DA440" s="246"/>
      <c r="DB440" s="246"/>
      <c r="DC440" s="246"/>
      <c r="DD440" s="246"/>
      <c r="DE440" s="246"/>
      <c r="DF440" s="246"/>
      <c r="DG440" s="246"/>
      <c r="DH440" s="246"/>
      <c r="DI440" s="246"/>
      <c r="DJ440" s="246"/>
      <c r="DK440" s="246"/>
      <c r="DL440" s="246"/>
      <c r="DM440" s="246"/>
      <c r="DN440" s="246"/>
      <c r="DO440" s="246"/>
      <c r="DP440" s="246"/>
      <c r="DQ440" s="246"/>
      <c r="DR440" s="246"/>
      <c r="DS440" s="246"/>
      <c r="DT440" s="246"/>
      <c r="DU440" s="246"/>
      <c r="DV440" s="246"/>
      <c r="DW440" s="246"/>
      <c r="DX440" s="246"/>
      <c r="DY440" s="246"/>
      <c r="DZ440" s="246"/>
      <c r="EA440" s="246"/>
      <c r="EB440" s="246"/>
      <c r="EC440" s="246"/>
      <c r="ED440" s="246"/>
      <c r="EE440" s="246"/>
      <c r="EF440" s="246"/>
      <c r="EG440" s="246"/>
      <c r="EH440" s="246"/>
      <c r="EI440" s="246"/>
      <c r="EJ440" s="246"/>
      <c r="EK440" s="246"/>
      <c r="EL440" s="246"/>
      <c r="EM440" s="246"/>
      <c r="EN440" s="246"/>
      <c r="EO440" s="246"/>
      <c r="EP440" s="246"/>
      <c r="EQ440" s="246"/>
      <c r="ER440" s="246"/>
      <c r="ES440" s="246"/>
      <c r="ET440" s="246"/>
      <c r="EU440" s="246"/>
      <c r="EV440" s="246"/>
      <c r="EW440" s="246"/>
      <c r="EX440" s="246"/>
      <c r="EY440" s="246"/>
      <c r="EZ440" s="246"/>
      <c r="FA440" s="246"/>
      <c r="FB440" s="246"/>
      <c r="FC440" s="246"/>
      <c r="FD440" s="246"/>
      <c r="FE440" s="246"/>
      <c r="FF440" s="246"/>
      <c r="FG440" s="246"/>
      <c r="FH440" s="246"/>
      <c r="FI440" s="246"/>
      <c r="FJ440" s="246"/>
      <c r="FK440" s="246"/>
      <c r="FL440" s="246"/>
      <c r="FM440" s="246"/>
      <c r="FN440" s="246"/>
      <c r="FO440" s="246"/>
      <c r="FP440" s="246"/>
      <c r="FQ440" s="246"/>
      <c r="FR440" s="246"/>
      <c r="FS440" s="246"/>
      <c r="FT440" s="246"/>
      <c r="FU440" s="246"/>
      <c r="FV440" s="246"/>
      <c r="FW440" s="246"/>
      <c r="FX440" s="246"/>
      <c r="FY440" s="246"/>
      <c r="FZ440" s="246"/>
      <c r="GA440" s="246"/>
      <c r="GB440" s="246"/>
      <c r="GC440" s="246"/>
      <c r="GD440" s="246"/>
      <c r="GE440" s="246"/>
      <c r="GF440" s="246"/>
      <c r="GG440" s="246"/>
      <c r="GH440" s="246"/>
      <c r="GI440" s="246"/>
      <c r="GJ440" s="246"/>
      <c r="GK440" s="246"/>
      <c r="GL440" s="246"/>
      <c r="GM440" s="246"/>
      <c r="GN440" s="246"/>
      <c r="GO440" s="246"/>
      <c r="GP440" s="246"/>
      <c r="GQ440" s="246"/>
      <c r="GR440" s="246"/>
      <c r="GS440" s="246"/>
      <c r="GT440" s="246"/>
      <c r="GU440" s="246"/>
      <c r="GV440" s="246"/>
      <c r="GW440" s="246"/>
      <c r="GX440" s="246"/>
      <c r="GY440" s="246"/>
      <c r="GZ440" s="246"/>
      <c r="HA440" s="246"/>
      <c r="HB440" s="246"/>
      <c r="HC440" s="246"/>
      <c r="HD440" s="246"/>
      <c r="HE440" s="246"/>
      <c r="HF440" s="246"/>
      <c r="HG440" s="246"/>
      <c r="HH440" s="246"/>
      <c r="HI440" s="246"/>
      <c r="HJ440" s="246"/>
      <c r="HK440" s="246"/>
      <c r="HL440" s="246"/>
      <c r="HM440" s="246"/>
      <c r="HN440" s="246"/>
      <c r="HO440" s="246"/>
      <c r="HP440" s="246"/>
      <c r="HQ440" s="246"/>
      <c r="HR440" s="246"/>
      <c r="HS440" s="246"/>
      <c r="HT440" s="246"/>
      <c r="HU440" s="246"/>
      <c r="HV440" s="246"/>
      <c r="HW440" s="246"/>
      <c r="HX440" s="246"/>
      <c r="HY440" s="246"/>
      <c r="HZ440" s="246"/>
      <c r="IA440" s="246"/>
      <c r="IB440" s="246"/>
      <c r="IC440" s="246"/>
      <c r="ID440" s="246"/>
      <c r="IE440" s="246"/>
      <c r="IF440" s="246"/>
      <c r="IG440" s="246"/>
      <c r="IH440" s="246"/>
      <c r="II440" s="246"/>
      <c r="IJ440" s="246"/>
      <c r="IK440" s="246"/>
      <c r="IL440" s="246"/>
      <c r="IM440" s="246"/>
      <c r="IN440" s="246"/>
      <c r="IO440" s="246"/>
      <c r="IP440" s="246"/>
      <c r="IQ440" s="246"/>
      <c r="IR440" s="246"/>
      <c r="IS440" s="246"/>
      <c r="IT440" s="246"/>
      <c r="IU440" s="246"/>
      <c r="IV440" s="246"/>
      <c r="IW440" s="246"/>
    </row>
    <row r="441" customFormat="false" ht="12.75" hidden="false" customHeight="false" outlineLevel="0" collapsed="false">
      <c r="A441" s="263"/>
      <c r="B441" s="264"/>
      <c r="C441" s="251"/>
      <c r="D441" s="251"/>
      <c r="E441" s="251"/>
      <c r="F441" s="261"/>
      <c r="G441" s="261"/>
      <c r="H441" s="261"/>
      <c r="I441" s="261"/>
      <c r="J441" s="261"/>
      <c r="K441" s="261"/>
      <c r="L441" s="261"/>
      <c r="M441" s="261"/>
      <c r="N441" s="261"/>
      <c r="O441" s="261"/>
      <c r="P441" s="261"/>
      <c r="Q441" s="261"/>
      <c r="R441" s="261"/>
      <c r="S441" s="261"/>
      <c r="T441" s="261"/>
      <c r="U441" s="261"/>
      <c r="V441" s="261"/>
      <c r="W441" s="261"/>
      <c r="X441" s="261"/>
      <c r="Y441" s="261"/>
      <c r="Z441" s="261"/>
      <c r="AA441" s="261"/>
      <c r="AB441" s="261"/>
      <c r="AC441" s="261"/>
      <c r="AD441" s="261"/>
      <c r="AE441" s="261"/>
      <c r="AF441" s="261"/>
      <c r="AG441" s="261"/>
      <c r="AH441" s="261"/>
      <c r="AI441" s="261"/>
      <c r="AJ441" s="261"/>
      <c r="AK441" s="261"/>
      <c r="AL441" s="261"/>
      <c r="AM441" s="261"/>
      <c r="AN441" s="261"/>
      <c r="AO441" s="261"/>
      <c r="AP441" s="261"/>
      <c r="AQ441" s="261"/>
      <c r="AR441" s="261"/>
      <c r="AS441" s="261"/>
      <c r="AT441" s="261"/>
      <c r="AU441" s="261"/>
      <c r="AV441" s="261"/>
      <c r="AW441" s="261"/>
      <c r="AX441" s="261"/>
      <c r="AY441" s="261"/>
      <c r="AZ441" s="261"/>
      <c r="BA441" s="261"/>
      <c r="BB441" s="261"/>
      <c r="BC441" s="261"/>
      <c r="BD441" s="261"/>
      <c r="BE441" s="261"/>
      <c r="BF441" s="261"/>
      <c r="BG441" s="261"/>
      <c r="BH441" s="261"/>
      <c r="BI441" s="261"/>
      <c r="BJ441" s="261"/>
      <c r="BK441" s="261"/>
      <c r="BL441" s="261"/>
      <c r="BM441" s="261"/>
      <c r="BN441" s="261"/>
      <c r="BO441" s="261"/>
      <c r="BP441" s="261"/>
      <c r="BQ441" s="261"/>
      <c r="BR441" s="261"/>
      <c r="BS441" s="261"/>
      <c r="BT441" s="261"/>
      <c r="BU441" s="261"/>
      <c r="BV441" s="261"/>
      <c r="BW441" s="261"/>
      <c r="BX441" s="261"/>
      <c r="BY441" s="261"/>
      <c r="BZ441" s="261"/>
      <c r="CA441" s="261"/>
      <c r="CB441" s="261"/>
      <c r="CC441" s="261"/>
      <c r="CD441" s="261"/>
      <c r="CE441" s="261"/>
      <c r="CF441" s="261"/>
      <c r="CG441" s="261"/>
      <c r="CH441" s="261"/>
      <c r="CI441" s="261"/>
      <c r="CJ441" s="261"/>
      <c r="CK441" s="261"/>
      <c r="CL441" s="261"/>
      <c r="CM441" s="261"/>
      <c r="CN441" s="261"/>
      <c r="CO441" s="261"/>
      <c r="CP441" s="261"/>
      <c r="CQ441" s="261"/>
      <c r="CR441" s="261"/>
      <c r="CS441" s="261"/>
      <c r="CT441" s="261"/>
      <c r="CU441" s="261"/>
      <c r="CV441" s="261"/>
      <c r="CW441" s="261"/>
      <c r="CX441" s="261"/>
      <c r="CY441" s="261"/>
      <c r="CZ441" s="261"/>
      <c r="DA441" s="261"/>
      <c r="DB441" s="261"/>
      <c r="DC441" s="261"/>
      <c r="DD441" s="261"/>
      <c r="DE441" s="261"/>
      <c r="DF441" s="261"/>
      <c r="DG441" s="261"/>
      <c r="DH441" s="261"/>
      <c r="DI441" s="261"/>
      <c r="DJ441" s="261"/>
      <c r="DK441" s="261"/>
      <c r="DL441" s="261"/>
      <c r="DM441" s="261"/>
      <c r="DN441" s="261"/>
      <c r="DO441" s="261"/>
      <c r="DP441" s="261"/>
      <c r="DQ441" s="261"/>
      <c r="DR441" s="261"/>
      <c r="DS441" s="261"/>
      <c r="DT441" s="261"/>
      <c r="DU441" s="261"/>
      <c r="DV441" s="261"/>
      <c r="DW441" s="261"/>
      <c r="DX441" s="261"/>
      <c r="DY441" s="261"/>
      <c r="DZ441" s="261"/>
      <c r="EA441" s="261"/>
      <c r="EB441" s="261"/>
      <c r="EC441" s="261"/>
      <c r="ED441" s="261"/>
      <c r="EE441" s="261"/>
      <c r="EF441" s="261"/>
      <c r="EG441" s="261"/>
      <c r="EH441" s="261"/>
      <c r="EI441" s="261"/>
      <c r="EJ441" s="261"/>
      <c r="EK441" s="261"/>
      <c r="EL441" s="261"/>
      <c r="EM441" s="261"/>
      <c r="EN441" s="261"/>
      <c r="EO441" s="261"/>
      <c r="EP441" s="261"/>
      <c r="EQ441" s="261"/>
      <c r="ER441" s="261"/>
      <c r="ES441" s="261"/>
      <c r="ET441" s="261"/>
      <c r="EU441" s="261"/>
      <c r="EV441" s="261"/>
      <c r="EW441" s="261"/>
      <c r="EX441" s="261"/>
      <c r="EY441" s="261"/>
      <c r="EZ441" s="261"/>
      <c r="FA441" s="261"/>
      <c r="FB441" s="261"/>
      <c r="FC441" s="261"/>
      <c r="FD441" s="261"/>
      <c r="FE441" s="261"/>
      <c r="FF441" s="261"/>
      <c r="FG441" s="261"/>
      <c r="FH441" s="261"/>
      <c r="FI441" s="261"/>
      <c r="FJ441" s="261"/>
      <c r="FK441" s="261"/>
      <c r="FL441" s="261"/>
      <c r="FM441" s="261"/>
      <c r="FN441" s="261"/>
      <c r="FO441" s="261"/>
      <c r="FP441" s="261"/>
      <c r="FQ441" s="261"/>
      <c r="FR441" s="261"/>
      <c r="FS441" s="261"/>
      <c r="FT441" s="261"/>
      <c r="FU441" s="261"/>
      <c r="FV441" s="261"/>
      <c r="FW441" s="261"/>
      <c r="FX441" s="261"/>
      <c r="FY441" s="261"/>
      <c r="FZ441" s="261"/>
      <c r="GA441" s="261"/>
      <c r="GB441" s="261"/>
      <c r="GC441" s="261"/>
      <c r="GD441" s="261"/>
      <c r="GE441" s="261"/>
      <c r="GF441" s="261"/>
      <c r="GG441" s="261"/>
      <c r="GH441" s="261"/>
      <c r="GI441" s="261"/>
      <c r="GJ441" s="261"/>
      <c r="GK441" s="261"/>
      <c r="GL441" s="261"/>
      <c r="GM441" s="261"/>
      <c r="GN441" s="261"/>
      <c r="GO441" s="261"/>
      <c r="GP441" s="261"/>
      <c r="GQ441" s="261"/>
      <c r="GR441" s="261"/>
      <c r="GS441" s="261"/>
      <c r="GT441" s="261"/>
      <c r="GU441" s="261"/>
      <c r="GV441" s="261"/>
      <c r="GW441" s="261"/>
      <c r="GX441" s="261"/>
      <c r="GY441" s="261"/>
      <c r="GZ441" s="261"/>
      <c r="HA441" s="261"/>
      <c r="HB441" s="261"/>
      <c r="HC441" s="261"/>
      <c r="HD441" s="261"/>
      <c r="HE441" s="261"/>
      <c r="HF441" s="261"/>
      <c r="HG441" s="261"/>
      <c r="HH441" s="261"/>
      <c r="HI441" s="261"/>
      <c r="HJ441" s="261"/>
      <c r="HK441" s="261"/>
      <c r="HL441" s="261"/>
      <c r="HM441" s="261"/>
      <c r="HN441" s="261"/>
      <c r="HO441" s="261"/>
      <c r="HP441" s="261"/>
      <c r="HQ441" s="261"/>
      <c r="HR441" s="261"/>
      <c r="HS441" s="261"/>
      <c r="HT441" s="261"/>
      <c r="HU441" s="261"/>
      <c r="HV441" s="261"/>
      <c r="HW441" s="261"/>
      <c r="HX441" s="261"/>
      <c r="HY441" s="261"/>
      <c r="HZ441" s="261"/>
      <c r="IA441" s="261"/>
      <c r="IB441" s="261"/>
      <c r="IC441" s="261"/>
      <c r="ID441" s="261"/>
      <c r="IE441" s="261"/>
      <c r="IF441" s="261"/>
      <c r="IG441" s="261"/>
      <c r="IH441" s="261"/>
      <c r="II441" s="261"/>
      <c r="IJ441" s="261"/>
      <c r="IK441" s="261"/>
      <c r="IL441" s="261"/>
      <c r="IM441" s="261"/>
      <c r="IN441" s="261"/>
      <c r="IO441" s="261"/>
      <c r="IP441" s="261"/>
      <c r="IQ441" s="261"/>
      <c r="IR441" s="261"/>
      <c r="IS441" s="261"/>
      <c r="IT441" s="261"/>
      <c r="IU441" s="261"/>
      <c r="IV441" s="261"/>
      <c r="IW441" s="261"/>
    </row>
    <row r="442" customFormat="false" ht="12.75" hidden="false" customHeight="false" outlineLevel="0" collapsed="false">
      <c r="A442" s="217"/>
      <c r="B442" s="245"/>
      <c r="C442" s="251"/>
      <c r="D442" s="251"/>
      <c r="E442" s="251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  <c r="AJ442" s="246"/>
      <c r="AK442" s="246"/>
      <c r="AL442" s="246"/>
      <c r="AM442" s="246"/>
      <c r="AN442" s="246"/>
      <c r="AO442" s="246"/>
      <c r="AP442" s="246"/>
      <c r="AQ442" s="246"/>
      <c r="AR442" s="246"/>
      <c r="AS442" s="246"/>
      <c r="AT442" s="246"/>
      <c r="AU442" s="246"/>
      <c r="AV442" s="246"/>
      <c r="AW442" s="246"/>
      <c r="AX442" s="246"/>
      <c r="AY442" s="246"/>
      <c r="AZ442" s="246"/>
      <c r="BA442" s="246"/>
      <c r="BB442" s="246"/>
      <c r="BC442" s="246"/>
      <c r="BD442" s="246"/>
      <c r="BE442" s="246"/>
      <c r="BF442" s="246"/>
      <c r="BG442" s="246"/>
      <c r="BH442" s="246"/>
      <c r="BI442" s="246"/>
      <c r="BJ442" s="246"/>
      <c r="BK442" s="246"/>
      <c r="BL442" s="246"/>
      <c r="BM442" s="246"/>
      <c r="BN442" s="246"/>
      <c r="BO442" s="246"/>
      <c r="BP442" s="246"/>
      <c r="BQ442" s="246"/>
      <c r="BR442" s="246"/>
      <c r="BS442" s="246"/>
      <c r="BT442" s="246"/>
      <c r="BU442" s="246"/>
      <c r="BV442" s="246"/>
      <c r="BW442" s="246"/>
      <c r="BX442" s="246"/>
      <c r="BY442" s="246"/>
      <c r="BZ442" s="246"/>
      <c r="CA442" s="246"/>
      <c r="CB442" s="246"/>
      <c r="CC442" s="246"/>
      <c r="CD442" s="246"/>
      <c r="CE442" s="246"/>
      <c r="CF442" s="246"/>
      <c r="CG442" s="246"/>
      <c r="CH442" s="246"/>
      <c r="CI442" s="246"/>
      <c r="CJ442" s="246"/>
      <c r="CK442" s="246"/>
      <c r="CL442" s="246"/>
      <c r="CM442" s="246"/>
      <c r="CN442" s="246"/>
      <c r="CO442" s="246"/>
      <c r="CP442" s="246"/>
      <c r="CQ442" s="246"/>
      <c r="CR442" s="246"/>
      <c r="CS442" s="246"/>
      <c r="CT442" s="246"/>
      <c r="CU442" s="246"/>
      <c r="CV442" s="246"/>
      <c r="CW442" s="246"/>
      <c r="CX442" s="246"/>
      <c r="CY442" s="246"/>
      <c r="CZ442" s="246"/>
      <c r="DA442" s="246"/>
      <c r="DB442" s="246"/>
      <c r="DC442" s="246"/>
      <c r="DD442" s="246"/>
      <c r="DE442" s="246"/>
      <c r="DF442" s="246"/>
      <c r="DG442" s="246"/>
      <c r="DH442" s="246"/>
      <c r="DI442" s="246"/>
      <c r="DJ442" s="246"/>
      <c r="DK442" s="246"/>
      <c r="DL442" s="246"/>
      <c r="DM442" s="246"/>
      <c r="DN442" s="246"/>
      <c r="DO442" s="246"/>
      <c r="DP442" s="246"/>
      <c r="DQ442" s="246"/>
      <c r="DR442" s="246"/>
      <c r="DS442" s="246"/>
      <c r="DT442" s="246"/>
      <c r="DU442" s="246"/>
      <c r="DV442" s="246"/>
      <c r="DW442" s="246"/>
      <c r="DX442" s="246"/>
      <c r="DY442" s="246"/>
      <c r="DZ442" s="246"/>
      <c r="EA442" s="246"/>
      <c r="EB442" s="246"/>
      <c r="EC442" s="246"/>
      <c r="ED442" s="246"/>
      <c r="EE442" s="246"/>
      <c r="EF442" s="246"/>
      <c r="EG442" s="246"/>
      <c r="EH442" s="246"/>
      <c r="EI442" s="246"/>
      <c r="EJ442" s="246"/>
      <c r="EK442" s="246"/>
      <c r="EL442" s="246"/>
      <c r="EM442" s="246"/>
      <c r="EN442" s="246"/>
      <c r="EO442" s="246"/>
      <c r="EP442" s="246"/>
      <c r="EQ442" s="246"/>
      <c r="ER442" s="246"/>
      <c r="ES442" s="246"/>
      <c r="ET442" s="246"/>
      <c r="EU442" s="246"/>
      <c r="EV442" s="246"/>
      <c r="EW442" s="246"/>
      <c r="EX442" s="246"/>
      <c r="EY442" s="246"/>
      <c r="EZ442" s="246"/>
      <c r="FA442" s="246"/>
      <c r="FB442" s="246"/>
      <c r="FC442" s="246"/>
      <c r="FD442" s="246"/>
      <c r="FE442" s="246"/>
      <c r="FF442" s="246"/>
      <c r="FG442" s="246"/>
      <c r="FH442" s="246"/>
      <c r="FI442" s="246"/>
      <c r="FJ442" s="246"/>
      <c r="FK442" s="246"/>
      <c r="FL442" s="246"/>
      <c r="FM442" s="246"/>
      <c r="FN442" s="246"/>
      <c r="FO442" s="246"/>
      <c r="FP442" s="246"/>
      <c r="FQ442" s="246"/>
      <c r="FR442" s="246"/>
      <c r="FS442" s="246"/>
      <c r="FT442" s="246"/>
      <c r="FU442" s="246"/>
      <c r="FV442" s="246"/>
      <c r="FW442" s="246"/>
      <c r="FX442" s="246"/>
      <c r="FY442" s="246"/>
      <c r="FZ442" s="246"/>
      <c r="GA442" s="246"/>
      <c r="GB442" s="246"/>
      <c r="GC442" s="246"/>
      <c r="GD442" s="246"/>
      <c r="GE442" s="246"/>
      <c r="GF442" s="246"/>
      <c r="GG442" s="246"/>
      <c r="GH442" s="246"/>
      <c r="GI442" s="246"/>
      <c r="GJ442" s="246"/>
      <c r="GK442" s="246"/>
      <c r="GL442" s="246"/>
      <c r="GM442" s="246"/>
      <c r="GN442" s="246"/>
      <c r="GO442" s="246"/>
      <c r="GP442" s="246"/>
      <c r="GQ442" s="246"/>
      <c r="GR442" s="246"/>
      <c r="GS442" s="246"/>
      <c r="GT442" s="246"/>
      <c r="GU442" s="246"/>
      <c r="GV442" s="246"/>
      <c r="GW442" s="246"/>
      <c r="GX442" s="246"/>
      <c r="GY442" s="246"/>
      <c r="GZ442" s="246"/>
      <c r="HA442" s="246"/>
      <c r="HB442" s="246"/>
      <c r="HC442" s="246"/>
      <c r="HD442" s="246"/>
      <c r="HE442" s="246"/>
      <c r="HF442" s="246"/>
      <c r="HG442" s="246"/>
      <c r="HH442" s="246"/>
      <c r="HI442" s="246"/>
      <c r="HJ442" s="246"/>
      <c r="HK442" s="246"/>
      <c r="HL442" s="246"/>
      <c r="HM442" s="246"/>
      <c r="HN442" s="246"/>
      <c r="HO442" s="246"/>
      <c r="HP442" s="246"/>
      <c r="HQ442" s="246"/>
      <c r="HR442" s="246"/>
      <c r="HS442" s="246"/>
      <c r="HT442" s="246"/>
      <c r="HU442" s="246"/>
      <c r="HV442" s="246"/>
      <c r="HW442" s="246"/>
      <c r="HX442" s="246"/>
      <c r="HY442" s="246"/>
      <c r="HZ442" s="246"/>
      <c r="IA442" s="246"/>
      <c r="IB442" s="246"/>
      <c r="IC442" s="246"/>
      <c r="ID442" s="246"/>
      <c r="IE442" s="246"/>
      <c r="IF442" s="246"/>
      <c r="IG442" s="246"/>
      <c r="IH442" s="246"/>
      <c r="II442" s="246"/>
      <c r="IJ442" s="246"/>
      <c r="IK442" s="246"/>
      <c r="IL442" s="246"/>
      <c r="IM442" s="246"/>
      <c r="IN442" s="246"/>
      <c r="IO442" s="246"/>
      <c r="IP442" s="246"/>
      <c r="IQ442" s="246"/>
      <c r="IR442" s="246"/>
      <c r="IS442" s="246"/>
      <c r="IT442" s="246"/>
      <c r="IU442" s="246"/>
      <c r="IV442" s="246"/>
      <c r="IW442" s="246"/>
    </row>
    <row r="443" customFormat="false" ht="12.75" hidden="false" customHeight="false" outlineLevel="0" collapsed="false">
      <c r="A443" s="263"/>
      <c r="B443" s="264"/>
      <c r="C443" s="251"/>
      <c r="D443" s="251"/>
      <c r="E443" s="251"/>
      <c r="F443" s="261"/>
      <c r="G443" s="261"/>
      <c r="H443" s="261"/>
      <c r="I443" s="261"/>
      <c r="J443" s="261"/>
      <c r="K443" s="261"/>
      <c r="L443" s="261"/>
      <c r="M443" s="261"/>
      <c r="N443" s="261"/>
      <c r="O443" s="261"/>
      <c r="P443" s="261"/>
      <c r="Q443" s="261"/>
      <c r="R443" s="261"/>
      <c r="S443" s="261"/>
      <c r="T443" s="261"/>
      <c r="U443" s="261"/>
      <c r="V443" s="261"/>
      <c r="W443" s="261"/>
      <c r="X443" s="261"/>
      <c r="Y443" s="261"/>
      <c r="Z443" s="261"/>
      <c r="AA443" s="261"/>
      <c r="AB443" s="261"/>
      <c r="AC443" s="261"/>
      <c r="AD443" s="261"/>
      <c r="AE443" s="261"/>
      <c r="AF443" s="261"/>
      <c r="AG443" s="261"/>
      <c r="AH443" s="261"/>
      <c r="AI443" s="261"/>
      <c r="AJ443" s="261"/>
      <c r="AK443" s="261"/>
      <c r="AL443" s="261"/>
      <c r="AM443" s="261"/>
      <c r="AN443" s="261"/>
      <c r="AO443" s="261"/>
      <c r="AP443" s="261"/>
      <c r="AQ443" s="261"/>
      <c r="AR443" s="261"/>
      <c r="AS443" s="261"/>
      <c r="AT443" s="261"/>
      <c r="AU443" s="261"/>
      <c r="AV443" s="261"/>
      <c r="AW443" s="261"/>
      <c r="AX443" s="261"/>
      <c r="AY443" s="261"/>
      <c r="AZ443" s="261"/>
      <c r="BA443" s="261"/>
      <c r="BB443" s="261"/>
      <c r="BC443" s="261"/>
      <c r="BD443" s="261"/>
      <c r="BE443" s="261"/>
      <c r="BF443" s="261"/>
      <c r="BG443" s="261"/>
      <c r="BH443" s="261"/>
      <c r="BI443" s="261"/>
      <c r="BJ443" s="261"/>
      <c r="BK443" s="261"/>
      <c r="BL443" s="261"/>
      <c r="BM443" s="261"/>
      <c r="BN443" s="261"/>
      <c r="BO443" s="261"/>
      <c r="BP443" s="261"/>
      <c r="BQ443" s="261"/>
      <c r="BR443" s="261"/>
      <c r="BS443" s="261"/>
      <c r="BT443" s="261"/>
      <c r="BU443" s="261"/>
      <c r="BV443" s="261"/>
      <c r="BW443" s="261"/>
      <c r="BX443" s="261"/>
      <c r="BY443" s="261"/>
      <c r="BZ443" s="261"/>
      <c r="CA443" s="261"/>
      <c r="CB443" s="261"/>
      <c r="CC443" s="261"/>
      <c r="CD443" s="261"/>
      <c r="CE443" s="261"/>
      <c r="CF443" s="261"/>
      <c r="CG443" s="261"/>
      <c r="CH443" s="261"/>
      <c r="CI443" s="261"/>
      <c r="CJ443" s="261"/>
      <c r="CK443" s="261"/>
      <c r="CL443" s="261"/>
      <c r="CM443" s="261"/>
      <c r="CN443" s="261"/>
      <c r="CO443" s="261"/>
      <c r="CP443" s="261"/>
      <c r="CQ443" s="261"/>
      <c r="CR443" s="261"/>
      <c r="CS443" s="261"/>
      <c r="CT443" s="261"/>
      <c r="CU443" s="261"/>
      <c r="CV443" s="261"/>
      <c r="CW443" s="261"/>
      <c r="CX443" s="261"/>
      <c r="CY443" s="261"/>
      <c r="CZ443" s="261"/>
      <c r="DA443" s="261"/>
      <c r="DB443" s="261"/>
      <c r="DC443" s="261"/>
      <c r="DD443" s="261"/>
      <c r="DE443" s="261"/>
      <c r="DF443" s="261"/>
      <c r="DG443" s="261"/>
      <c r="DH443" s="261"/>
      <c r="DI443" s="261"/>
      <c r="DJ443" s="261"/>
      <c r="DK443" s="261"/>
      <c r="DL443" s="261"/>
      <c r="DM443" s="261"/>
      <c r="DN443" s="261"/>
      <c r="DO443" s="261"/>
      <c r="DP443" s="261"/>
      <c r="DQ443" s="261"/>
      <c r="DR443" s="261"/>
      <c r="DS443" s="261"/>
      <c r="DT443" s="261"/>
      <c r="DU443" s="261"/>
      <c r="DV443" s="261"/>
      <c r="DW443" s="261"/>
      <c r="DX443" s="261"/>
      <c r="DY443" s="261"/>
      <c r="DZ443" s="261"/>
      <c r="EA443" s="261"/>
      <c r="EB443" s="261"/>
      <c r="EC443" s="261"/>
      <c r="ED443" s="261"/>
      <c r="EE443" s="261"/>
      <c r="EF443" s="261"/>
      <c r="EG443" s="261"/>
      <c r="EH443" s="261"/>
      <c r="EI443" s="261"/>
      <c r="EJ443" s="261"/>
      <c r="EK443" s="261"/>
      <c r="EL443" s="261"/>
      <c r="EM443" s="261"/>
      <c r="EN443" s="261"/>
      <c r="EO443" s="261"/>
      <c r="EP443" s="261"/>
      <c r="EQ443" s="261"/>
      <c r="ER443" s="261"/>
      <c r="ES443" s="261"/>
      <c r="ET443" s="261"/>
      <c r="EU443" s="261"/>
      <c r="EV443" s="261"/>
      <c r="EW443" s="261"/>
      <c r="EX443" s="261"/>
      <c r="EY443" s="261"/>
      <c r="EZ443" s="261"/>
      <c r="FA443" s="261"/>
      <c r="FB443" s="261"/>
      <c r="FC443" s="261"/>
      <c r="FD443" s="261"/>
      <c r="FE443" s="261"/>
      <c r="FF443" s="261"/>
      <c r="FG443" s="261"/>
      <c r="FH443" s="261"/>
      <c r="FI443" s="261"/>
      <c r="FJ443" s="261"/>
      <c r="FK443" s="261"/>
      <c r="FL443" s="261"/>
      <c r="FM443" s="261"/>
      <c r="FN443" s="261"/>
      <c r="FO443" s="261"/>
      <c r="FP443" s="261"/>
      <c r="FQ443" s="261"/>
      <c r="FR443" s="261"/>
      <c r="FS443" s="261"/>
      <c r="FT443" s="261"/>
      <c r="FU443" s="261"/>
      <c r="FV443" s="261"/>
      <c r="FW443" s="261"/>
      <c r="FX443" s="261"/>
      <c r="FY443" s="261"/>
      <c r="FZ443" s="261"/>
      <c r="GA443" s="261"/>
      <c r="GB443" s="261"/>
      <c r="GC443" s="261"/>
      <c r="GD443" s="261"/>
      <c r="GE443" s="261"/>
      <c r="GF443" s="261"/>
      <c r="GG443" s="261"/>
      <c r="GH443" s="261"/>
      <c r="GI443" s="261"/>
      <c r="GJ443" s="261"/>
      <c r="GK443" s="261"/>
      <c r="GL443" s="261"/>
      <c r="GM443" s="261"/>
      <c r="GN443" s="261"/>
      <c r="GO443" s="261"/>
      <c r="GP443" s="261"/>
      <c r="GQ443" s="261"/>
      <c r="GR443" s="261"/>
      <c r="GS443" s="261"/>
      <c r="GT443" s="261"/>
      <c r="GU443" s="261"/>
      <c r="GV443" s="261"/>
      <c r="GW443" s="261"/>
      <c r="GX443" s="261"/>
      <c r="GY443" s="261"/>
      <c r="GZ443" s="261"/>
      <c r="HA443" s="261"/>
      <c r="HB443" s="261"/>
      <c r="HC443" s="261"/>
      <c r="HD443" s="261"/>
      <c r="HE443" s="261"/>
      <c r="HF443" s="261"/>
      <c r="HG443" s="261"/>
      <c r="HH443" s="261"/>
      <c r="HI443" s="261"/>
      <c r="HJ443" s="261"/>
      <c r="HK443" s="261"/>
      <c r="HL443" s="261"/>
      <c r="HM443" s="261"/>
      <c r="HN443" s="261"/>
      <c r="HO443" s="261"/>
      <c r="HP443" s="261"/>
      <c r="HQ443" s="261"/>
      <c r="HR443" s="261"/>
      <c r="HS443" s="261"/>
      <c r="HT443" s="261"/>
      <c r="HU443" s="261"/>
      <c r="HV443" s="261"/>
      <c r="HW443" s="261"/>
      <c r="HX443" s="261"/>
      <c r="HY443" s="261"/>
      <c r="HZ443" s="261"/>
      <c r="IA443" s="261"/>
      <c r="IB443" s="261"/>
      <c r="IC443" s="261"/>
      <c r="ID443" s="261"/>
      <c r="IE443" s="261"/>
      <c r="IF443" s="261"/>
      <c r="IG443" s="261"/>
      <c r="IH443" s="261"/>
      <c r="II443" s="261"/>
      <c r="IJ443" s="261"/>
      <c r="IK443" s="261"/>
      <c r="IL443" s="261"/>
      <c r="IM443" s="261"/>
      <c r="IN443" s="261"/>
      <c r="IO443" s="261"/>
      <c r="IP443" s="261"/>
      <c r="IQ443" s="261"/>
      <c r="IR443" s="261"/>
      <c r="IS443" s="261"/>
      <c r="IT443" s="261"/>
      <c r="IU443" s="261"/>
      <c r="IV443" s="261"/>
      <c r="IW443" s="261"/>
    </row>
    <row r="444" customFormat="false" ht="12.75" hidden="false" customHeight="false" outlineLevel="0" collapsed="false">
      <c r="A444" s="217"/>
      <c r="B444" s="258"/>
      <c r="C444" s="251"/>
      <c r="D444" s="251"/>
      <c r="E444" s="251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  <c r="AJ444" s="246"/>
      <c r="AK444" s="246"/>
      <c r="AL444" s="246"/>
      <c r="AM444" s="246"/>
      <c r="AN444" s="246"/>
      <c r="AO444" s="246"/>
      <c r="AP444" s="246"/>
      <c r="AQ444" s="246"/>
      <c r="AR444" s="246"/>
      <c r="AS444" s="246"/>
      <c r="AT444" s="246"/>
      <c r="AU444" s="246"/>
      <c r="AV444" s="246"/>
      <c r="AW444" s="246"/>
      <c r="AX444" s="246"/>
      <c r="AY444" s="246"/>
      <c r="AZ444" s="246"/>
      <c r="BA444" s="246"/>
      <c r="BB444" s="246"/>
      <c r="BC444" s="246"/>
      <c r="BD444" s="246"/>
      <c r="BE444" s="246"/>
      <c r="BF444" s="246"/>
      <c r="BG444" s="246"/>
      <c r="BH444" s="246"/>
      <c r="BI444" s="246"/>
      <c r="BJ444" s="246"/>
      <c r="BK444" s="246"/>
      <c r="BL444" s="246"/>
      <c r="BM444" s="246"/>
      <c r="BN444" s="246"/>
      <c r="BO444" s="246"/>
      <c r="BP444" s="246"/>
      <c r="BQ444" s="246"/>
      <c r="BR444" s="246"/>
      <c r="BS444" s="246"/>
      <c r="BT444" s="246"/>
      <c r="BU444" s="246"/>
      <c r="BV444" s="246"/>
      <c r="BW444" s="246"/>
      <c r="BX444" s="246"/>
      <c r="BY444" s="246"/>
      <c r="BZ444" s="246"/>
      <c r="CA444" s="246"/>
      <c r="CB444" s="246"/>
      <c r="CC444" s="246"/>
      <c r="CD444" s="246"/>
      <c r="CE444" s="246"/>
      <c r="CF444" s="246"/>
      <c r="CG444" s="246"/>
      <c r="CH444" s="246"/>
      <c r="CI444" s="246"/>
      <c r="CJ444" s="246"/>
      <c r="CK444" s="246"/>
      <c r="CL444" s="246"/>
      <c r="CM444" s="246"/>
      <c r="CN444" s="246"/>
      <c r="CO444" s="246"/>
      <c r="CP444" s="246"/>
      <c r="CQ444" s="246"/>
      <c r="CR444" s="246"/>
      <c r="CS444" s="246"/>
      <c r="CT444" s="246"/>
      <c r="CU444" s="246"/>
      <c r="CV444" s="246"/>
      <c r="CW444" s="246"/>
      <c r="CX444" s="246"/>
      <c r="CY444" s="246"/>
      <c r="CZ444" s="246"/>
      <c r="DA444" s="246"/>
      <c r="DB444" s="246"/>
      <c r="DC444" s="246"/>
      <c r="DD444" s="246"/>
      <c r="DE444" s="246"/>
      <c r="DF444" s="246"/>
      <c r="DG444" s="246"/>
      <c r="DH444" s="246"/>
      <c r="DI444" s="246"/>
      <c r="DJ444" s="246"/>
      <c r="DK444" s="246"/>
      <c r="DL444" s="246"/>
      <c r="DM444" s="246"/>
      <c r="DN444" s="246"/>
      <c r="DO444" s="246"/>
      <c r="DP444" s="246"/>
      <c r="DQ444" s="246"/>
      <c r="DR444" s="246"/>
      <c r="DS444" s="246"/>
      <c r="DT444" s="246"/>
      <c r="DU444" s="246"/>
      <c r="DV444" s="246"/>
      <c r="DW444" s="246"/>
      <c r="DX444" s="246"/>
      <c r="DY444" s="246"/>
      <c r="DZ444" s="246"/>
      <c r="EA444" s="246"/>
      <c r="EB444" s="246"/>
      <c r="EC444" s="246"/>
      <c r="ED444" s="246"/>
      <c r="EE444" s="246"/>
      <c r="EF444" s="246"/>
      <c r="EG444" s="246"/>
      <c r="EH444" s="246"/>
      <c r="EI444" s="246"/>
      <c r="EJ444" s="246"/>
      <c r="EK444" s="246"/>
      <c r="EL444" s="246"/>
      <c r="EM444" s="246"/>
      <c r="EN444" s="246"/>
      <c r="EO444" s="246"/>
      <c r="EP444" s="246"/>
      <c r="EQ444" s="246"/>
      <c r="ER444" s="246"/>
      <c r="ES444" s="246"/>
      <c r="ET444" s="246"/>
      <c r="EU444" s="246"/>
      <c r="EV444" s="246"/>
      <c r="EW444" s="246"/>
      <c r="EX444" s="246"/>
      <c r="EY444" s="246"/>
      <c r="EZ444" s="246"/>
      <c r="FA444" s="246"/>
      <c r="FB444" s="246"/>
      <c r="FC444" s="246"/>
      <c r="FD444" s="246"/>
      <c r="FE444" s="246"/>
      <c r="FF444" s="246"/>
      <c r="FG444" s="246"/>
      <c r="FH444" s="246"/>
      <c r="FI444" s="246"/>
      <c r="FJ444" s="246"/>
      <c r="FK444" s="246"/>
      <c r="FL444" s="246"/>
      <c r="FM444" s="246"/>
      <c r="FN444" s="246"/>
      <c r="FO444" s="246"/>
      <c r="FP444" s="246"/>
      <c r="FQ444" s="246"/>
      <c r="FR444" s="246"/>
      <c r="FS444" s="246"/>
      <c r="FT444" s="246"/>
      <c r="FU444" s="246"/>
      <c r="FV444" s="246"/>
      <c r="FW444" s="246"/>
      <c r="FX444" s="246"/>
      <c r="FY444" s="246"/>
      <c r="FZ444" s="246"/>
      <c r="GA444" s="246"/>
      <c r="GB444" s="246"/>
      <c r="GC444" s="246"/>
      <c r="GD444" s="246"/>
      <c r="GE444" s="246"/>
      <c r="GF444" s="246"/>
      <c r="GG444" s="246"/>
      <c r="GH444" s="246"/>
      <c r="GI444" s="246"/>
      <c r="GJ444" s="246"/>
      <c r="GK444" s="246"/>
      <c r="GL444" s="246"/>
      <c r="GM444" s="246"/>
      <c r="GN444" s="246"/>
      <c r="GO444" s="246"/>
      <c r="GP444" s="246"/>
      <c r="GQ444" s="246"/>
      <c r="GR444" s="246"/>
      <c r="GS444" s="246"/>
      <c r="GT444" s="246"/>
      <c r="GU444" s="246"/>
      <c r="GV444" s="246"/>
      <c r="GW444" s="246"/>
      <c r="GX444" s="246"/>
      <c r="GY444" s="246"/>
      <c r="GZ444" s="246"/>
      <c r="HA444" s="246"/>
      <c r="HB444" s="246"/>
      <c r="HC444" s="246"/>
      <c r="HD444" s="246"/>
      <c r="HE444" s="246"/>
      <c r="HF444" s="246"/>
      <c r="HG444" s="246"/>
      <c r="HH444" s="246"/>
      <c r="HI444" s="246"/>
      <c r="HJ444" s="246"/>
      <c r="HK444" s="246"/>
      <c r="HL444" s="246"/>
      <c r="HM444" s="246"/>
      <c r="HN444" s="246"/>
      <c r="HO444" s="246"/>
      <c r="HP444" s="246"/>
      <c r="HQ444" s="246"/>
      <c r="HR444" s="246"/>
      <c r="HS444" s="246"/>
      <c r="HT444" s="246"/>
      <c r="HU444" s="246"/>
      <c r="HV444" s="246"/>
      <c r="HW444" s="246"/>
      <c r="HX444" s="246"/>
      <c r="HY444" s="246"/>
      <c r="HZ444" s="246"/>
      <c r="IA444" s="246"/>
      <c r="IB444" s="246"/>
      <c r="IC444" s="246"/>
      <c r="ID444" s="246"/>
      <c r="IE444" s="246"/>
      <c r="IF444" s="246"/>
      <c r="IG444" s="246"/>
      <c r="IH444" s="246"/>
      <c r="II444" s="246"/>
      <c r="IJ444" s="246"/>
      <c r="IK444" s="246"/>
      <c r="IL444" s="246"/>
      <c r="IM444" s="246"/>
      <c r="IN444" s="246"/>
      <c r="IO444" s="246"/>
      <c r="IP444" s="246"/>
      <c r="IQ444" s="246"/>
      <c r="IR444" s="246"/>
      <c r="IS444" s="246"/>
      <c r="IT444" s="246"/>
      <c r="IU444" s="246"/>
      <c r="IV444" s="246"/>
      <c r="IW444" s="246"/>
    </row>
    <row r="445" customFormat="false" ht="12.75" hidden="false" customHeight="false" outlineLevel="0" collapsed="false">
      <c r="A445" s="217"/>
      <c r="B445" s="258"/>
      <c r="C445" s="251"/>
      <c r="D445" s="251"/>
      <c r="E445" s="251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  <c r="AJ445" s="246"/>
      <c r="AK445" s="246"/>
      <c r="AL445" s="246"/>
      <c r="AM445" s="246"/>
      <c r="AN445" s="246"/>
      <c r="AO445" s="246"/>
      <c r="AP445" s="246"/>
      <c r="AQ445" s="246"/>
      <c r="AR445" s="246"/>
      <c r="AS445" s="246"/>
      <c r="AT445" s="246"/>
      <c r="AU445" s="246"/>
      <c r="AV445" s="246"/>
      <c r="AW445" s="246"/>
      <c r="AX445" s="246"/>
      <c r="AY445" s="246"/>
      <c r="AZ445" s="246"/>
      <c r="BA445" s="246"/>
      <c r="BB445" s="246"/>
      <c r="BC445" s="246"/>
      <c r="BD445" s="246"/>
      <c r="BE445" s="246"/>
      <c r="BF445" s="246"/>
      <c r="BG445" s="246"/>
      <c r="BH445" s="246"/>
      <c r="BI445" s="246"/>
      <c r="BJ445" s="246"/>
      <c r="BK445" s="246"/>
      <c r="BL445" s="246"/>
      <c r="BM445" s="246"/>
      <c r="BN445" s="246"/>
      <c r="BO445" s="246"/>
      <c r="BP445" s="246"/>
      <c r="BQ445" s="246"/>
      <c r="BR445" s="246"/>
      <c r="BS445" s="246"/>
      <c r="BT445" s="246"/>
      <c r="BU445" s="246"/>
      <c r="BV445" s="246"/>
      <c r="BW445" s="246"/>
      <c r="BX445" s="246"/>
      <c r="BY445" s="246"/>
      <c r="BZ445" s="246"/>
      <c r="CA445" s="246"/>
      <c r="CB445" s="246"/>
      <c r="CC445" s="246"/>
      <c r="CD445" s="246"/>
      <c r="CE445" s="246"/>
      <c r="CF445" s="246"/>
      <c r="CG445" s="246"/>
      <c r="CH445" s="246"/>
      <c r="CI445" s="246"/>
      <c r="CJ445" s="246"/>
      <c r="CK445" s="246"/>
      <c r="CL445" s="246"/>
      <c r="CM445" s="246"/>
      <c r="CN445" s="246"/>
      <c r="CO445" s="246"/>
      <c r="CP445" s="246"/>
      <c r="CQ445" s="246"/>
      <c r="CR445" s="246"/>
      <c r="CS445" s="246"/>
      <c r="CT445" s="246"/>
      <c r="CU445" s="246"/>
      <c r="CV445" s="246"/>
      <c r="CW445" s="246"/>
      <c r="CX445" s="246"/>
      <c r="CY445" s="246"/>
      <c r="CZ445" s="246"/>
      <c r="DA445" s="246"/>
      <c r="DB445" s="246"/>
      <c r="DC445" s="246"/>
      <c r="DD445" s="246"/>
      <c r="DE445" s="246"/>
      <c r="DF445" s="246"/>
      <c r="DG445" s="246"/>
      <c r="DH445" s="246"/>
      <c r="DI445" s="246"/>
      <c r="DJ445" s="246"/>
      <c r="DK445" s="246"/>
      <c r="DL445" s="246"/>
      <c r="DM445" s="246"/>
      <c r="DN445" s="246"/>
      <c r="DO445" s="246"/>
      <c r="DP445" s="246"/>
      <c r="DQ445" s="246"/>
      <c r="DR445" s="246"/>
      <c r="DS445" s="246"/>
      <c r="DT445" s="246"/>
      <c r="DU445" s="246"/>
      <c r="DV445" s="246"/>
      <c r="DW445" s="246"/>
      <c r="DX445" s="246"/>
      <c r="DY445" s="246"/>
      <c r="DZ445" s="246"/>
      <c r="EA445" s="246"/>
      <c r="EB445" s="246"/>
      <c r="EC445" s="246"/>
      <c r="ED445" s="246"/>
      <c r="EE445" s="246"/>
      <c r="EF445" s="246"/>
      <c r="EG445" s="246"/>
      <c r="EH445" s="246"/>
      <c r="EI445" s="246"/>
      <c r="EJ445" s="246"/>
      <c r="EK445" s="246"/>
      <c r="EL445" s="246"/>
      <c r="EM445" s="246"/>
      <c r="EN445" s="246"/>
      <c r="EO445" s="246"/>
      <c r="EP445" s="246"/>
      <c r="EQ445" s="246"/>
      <c r="ER445" s="246"/>
      <c r="ES445" s="246"/>
      <c r="ET445" s="246"/>
      <c r="EU445" s="246"/>
      <c r="EV445" s="246"/>
      <c r="EW445" s="246"/>
      <c r="EX445" s="246"/>
      <c r="EY445" s="246"/>
      <c r="EZ445" s="246"/>
      <c r="FA445" s="246"/>
      <c r="FB445" s="246"/>
      <c r="FC445" s="246"/>
      <c r="FD445" s="246"/>
      <c r="FE445" s="246"/>
      <c r="FF445" s="246"/>
      <c r="FG445" s="246"/>
      <c r="FH445" s="246"/>
      <c r="FI445" s="246"/>
      <c r="FJ445" s="246"/>
      <c r="FK445" s="246"/>
      <c r="FL445" s="246"/>
      <c r="FM445" s="246"/>
      <c r="FN445" s="246"/>
      <c r="FO445" s="246"/>
      <c r="FP445" s="246"/>
      <c r="FQ445" s="246"/>
      <c r="FR445" s="246"/>
      <c r="FS445" s="246"/>
      <c r="FT445" s="246"/>
      <c r="FU445" s="246"/>
      <c r="FV445" s="246"/>
      <c r="FW445" s="246"/>
      <c r="FX445" s="246"/>
      <c r="FY445" s="246"/>
      <c r="FZ445" s="246"/>
      <c r="GA445" s="246"/>
      <c r="GB445" s="246"/>
      <c r="GC445" s="246"/>
      <c r="GD445" s="246"/>
      <c r="GE445" s="246"/>
      <c r="GF445" s="246"/>
      <c r="GG445" s="246"/>
      <c r="GH445" s="246"/>
      <c r="GI445" s="246"/>
      <c r="GJ445" s="246"/>
      <c r="GK445" s="246"/>
      <c r="GL445" s="246"/>
      <c r="GM445" s="246"/>
      <c r="GN445" s="246"/>
      <c r="GO445" s="246"/>
      <c r="GP445" s="246"/>
      <c r="GQ445" s="246"/>
      <c r="GR445" s="246"/>
      <c r="GS445" s="246"/>
      <c r="GT445" s="246"/>
      <c r="GU445" s="246"/>
      <c r="GV445" s="246"/>
      <c r="GW445" s="246"/>
      <c r="GX445" s="246"/>
      <c r="GY445" s="246"/>
      <c r="GZ445" s="246"/>
      <c r="HA445" s="246"/>
      <c r="HB445" s="246"/>
      <c r="HC445" s="246"/>
      <c r="HD445" s="246"/>
      <c r="HE445" s="246"/>
      <c r="HF445" s="246"/>
      <c r="HG445" s="246"/>
      <c r="HH445" s="246"/>
      <c r="HI445" s="246"/>
      <c r="HJ445" s="246"/>
      <c r="HK445" s="246"/>
      <c r="HL445" s="246"/>
      <c r="HM445" s="246"/>
      <c r="HN445" s="246"/>
      <c r="HO445" s="246"/>
      <c r="HP445" s="246"/>
      <c r="HQ445" s="246"/>
      <c r="HR445" s="246"/>
      <c r="HS445" s="246"/>
      <c r="HT445" s="246"/>
      <c r="HU445" s="246"/>
      <c r="HV445" s="246"/>
      <c r="HW445" s="246"/>
      <c r="HX445" s="246"/>
      <c r="HY445" s="246"/>
      <c r="HZ445" s="246"/>
      <c r="IA445" s="246"/>
      <c r="IB445" s="246"/>
      <c r="IC445" s="246"/>
      <c r="ID445" s="246"/>
      <c r="IE445" s="246"/>
      <c r="IF445" s="246"/>
      <c r="IG445" s="246"/>
      <c r="IH445" s="246"/>
      <c r="II445" s="246"/>
      <c r="IJ445" s="246"/>
      <c r="IK445" s="246"/>
      <c r="IL445" s="246"/>
      <c r="IM445" s="246"/>
      <c r="IN445" s="246"/>
      <c r="IO445" s="246"/>
      <c r="IP445" s="246"/>
      <c r="IQ445" s="246"/>
      <c r="IR445" s="246"/>
      <c r="IS445" s="246"/>
      <c r="IT445" s="246"/>
      <c r="IU445" s="246"/>
      <c r="IV445" s="246"/>
      <c r="IW445" s="246"/>
    </row>
    <row r="446" customFormat="false" ht="12.75" hidden="false" customHeight="false" outlineLevel="0" collapsed="false">
      <c r="A446" s="217"/>
      <c r="B446" s="258"/>
      <c r="C446" s="251"/>
      <c r="D446" s="251"/>
      <c r="E446" s="251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  <c r="AJ446" s="246"/>
      <c r="AK446" s="246"/>
      <c r="AL446" s="246"/>
      <c r="AM446" s="246"/>
      <c r="AN446" s="246"/>
      <c r="AO446" s="246"/>
      <c r="AP446" s="246"/>
      <c r="AQ446" s="246"/>
      <c r="AR446" s="246"/>
      <c r="AS446" s="246"/>
      <c r="AT446" s="246"/>
      <c r="AU446" s="246"/>
      <c r="AV446" s="246"/>
      <c r="AW446" s="246"/>
      <c r="AX446" s="246"/>
      <c r="AY446" s="246"/>
      <c r="AZ446" s="246"/>
      <c r="BA446" s="246"/>
      <c r="BB446" s="246"/>
      <c r="BC446" s="246"/>
      <c r="BD446" s="246"/>
      <c r="BE446" s="246"/>
      <c r="BF446" s="246"/>
      <c r="BG446" s="246"/>
      <c r="BH446" s="246"/>
      <c r="BI446" s="246"/>
      <c r="BJ446" s="246"/>
      <c r="BK446" s="246"/>
      <c r="BL446" s="246"/>
      <c r="BM446" s="246"/>
      <c r="BN446" s="246"/>
      <c r="BO446" s="246"/>
      <c r="BP446" s="246"/>
      <c r="BQ446" s="246"/>
      <c r="BR446" s="246"/>
      <c r="BS446" s="246"/>
      <c r="BT446" s="246"/>
      <c r="BU446" s="246"/>
      <c r="BV446" s="246"/>
      <c r="BW446" s="246"/>
      <c r="BX446" s="246"/>
      <c r="BY446" s="246"/>
      <c r="BZ446" s="246"/>
      <c r="CA446" s="246"/>
      <c r="CB446" s="246"/>
      <c r="CC446" s="246"/>
      <c r="CD446" s="246"/>
      <c r="CE446" s="246"/>
      <c r="CF446" s="246"/>
      <c r="CG446" s="246"/>
      <c r="CH446" s="246"/>
      <c r="CI446" s="246"/>
      <c r="CJ446" s="246"/>
      <c r="CK446" s="246"/>
      <c r="CL446" s="246"/>
      <c r="CM446" s="246"/>
      <c r="CN446" s="246"/>
      <c r="CO446" s="246"/>
      <c r="CP446" s="246"/>
      <c r="CQ446" s="246"/>
      <c r="CR446" s="246"/>
      <c r="CS446" s="246"/>
      <c r="CT446" s="246"/>
      <c r="CU446" s="246"/>
      <c r="CV446" s="246"/>
      <c r="CW446" s="246"/>
      <c r="CX446" s="246"/>
      <c r="CY446" s="246"/>
      <c r="CZ446" s="246"/>
      <c r="DA446" s="246"/>
      <c r="DB446" s="246"/>
      <c r="DC446" s="246"/>
      <c r="DD446" s="246"/>
      <c r="DE446" s="246"/>
      <c r="DF446" s="246"/>
      <c r="DG446" s="246"/>
      <c r="DH446" s="246"/>
      <c r="DI446" s="246"/>
      <c r="DJ446" s="246"/>
      <c r="DK446" s="246"/>
      <c r="DL446" s="246"/>
      <c r="DM446" s="246"/>
      <c r="DN446" s="246"/>
      <c r="DO446" s="246"/>
      <c r="DP446" s="246"/>
      <c r="DQ446" s="246"/>
      <c r="DR446" s="246"/>
      <c r="DS446" s="246"/>
      <c r="DT446" s="246"/>
      <c r="DU446" s="246"/>
      <c r="DV446" s="246"/>
      <c r="DW446" s="246"/>
      <c r="DX446" s="246"/>
      <c r="DY446" s="246"/>
      <c r="DZ446" s="246"/>
      <c r="EA446" s="246"/>
      <c r="EB446" s="246"/>
      <c r="EC446" s="246"/>
      <c r="ED446" s="246"/>
      <c r="EE446" s="246"/>
      <c r="EF446" s="246"/>
      <c r="EG446" s="246"/>
      <c r="EH446" s="246"/>
      <c r="EI446" s="246"/>
      <c r="EJ446" s="246"/>
      <c r="EK446" s="246"/>
      <c r="EL446" s="246"/>
      <c r="EM446" s="246"/>
      <c r="EN446" s="246"/>
      <c r="EO446" s="246"/>
      <c r="EP446" s="246"/>
      <c r="EQ446" s="246"/>
      <c r="ER446" s="246"/>
      <c r="ES446" s="246"/>
      <c r="ET446" s="246"/>
      <c r="EU446" s="246"/>
      <c r="EV446" s="246"/>
      <c r="EW446" s="246"/>
      <c r="EX446" s="246"/>
      <c r="EY446" s="246"/>
      <c r="EZ446" s="246"/>
      <c r="FA446" s="246"/>
      <c r="FB446" s="246"/>
      <c r="FC446" s="246"/>
      <c r="FD446" s="246"/>
      <c r="FE446" s="246"/>
      <c r="FF446" s="246"/>
      <c r="FG446" s="246"/>
      <c r="FH446" s="246"/>
      <c r="FI446" s="246"/>
      <c r="FJ446" s="246"/>
      <c r="FK446" s="246"/>
      <c r="FL446" s="246"/>
      <c r="FM446" s="246"/>
      <c r="FN446" s="246"/>
      <c r="FO446" s="246"/>
      <c r="FP446" s="246"/>
      <c r="FQ446" s="246"/>
      <c r="FR446" s="246"/>
      <c r="FS446" s="246"/>
      <c r="FT446" s="246"/>
      <c r="FU446" s="246"/>
      <c r="FV446" s="246"/>
      <c r="FW446" s="246"/>
      <c r="FX446" s="246"/>
      <c r="FY446" s="246"/>
      <c r="FZ446" s="246"/>
      <c r="GA446" s="246"/>
      <c r="GB446" s="246"/>
      <c r="GC446" s="246"/>
      <c r="GD446" s="246"/>
      <c r="GE446" s="246"/>
      <c r="GF446" s="246"/>
      <c r="GG446" s="246"/>
      <c r="GH446" s="246"/>
      <c r="GI446" s="246"/>
      <c r="GJ446" s="246"/>
      <c r="GK446" s="246"/>
      <c r="GL446" s="246"/>
      <c r="GM446" s="246"/>
      <c r="GN446" s="246"/>
      <c r="GO446" s="246"/>
      <c r="GP446" s="246"/>
      <c r="GQ446" s="246"/>
      <c r="GR446" s="246"/>
      <c r="GS446" s="246"/>
      <c r="GT446" s="246"/>
      <c r="GU446" s="246"/>
      <c r="GV446" s="246"/>
      <c r="GW446" s="246"/>
      <c r="GX446" s="246"/>
      <c r="GY446" s="246"/>
      <c r="GZ446" s="246"/>
      <c r="HA446" s="246"/>
      <c r="HB446" s="246"/>
      <c r="HC446" s="246"/>
      <c r="HD446" s="246"/>
      <c r="HE446" s="246"/>
      <c r="HF446" s="246"/>
      <c r="HG446" s="246"/>
      <c r="HH446" s="246"/>
      <c r="HI446" s="246"/>
      <c r="HJ446" s="246"/>
      <c r="HK446" s="246"/>
      <c r="HL446" s="246"/>
      <c r="HM446" s="246"/>
      <c r="HN446" s="246"/>
      <c r="HO446" s="246"/>
      <c r="HP446" s="246"/>
      <c r="HQ446" s="246"/>
      <c r="HR446" s="246"/>
      <c r="HS446" s="246"/>
      <c r="HT446" s="246"/>
      <c r="HU446" s="246"/>
      <c r="HV446" s="246"/>
      <c r="HW446" s="246"/>
      <c r="HX446" s="246"/>
      <c r="HY446" s="246"/>
      <c r="HZ446" s="246"/>
      <c r="IA446" s="246"/>
      <c r="IB446" s="246"/>
      <c r="IC446" s="246"/>
      <c r="ID446" s="246"/>
      <c r="IE446" s="246"/>
      <c r="IF446" s="246"/>
      <c r="IG446" s="246"/>
      <c r="IH446" s="246"/>
      <c r="II446" s="246"/>
      <c r="IJ446" s="246"/>
      <c r="IK446" s="246"/>
      <c r="IL446" s="246"/>
      <c r="IM446" s="246"/>
      <c r="IN446" s="246"/>
      <c r="IO446" s="246"/>
      <c r="IP446" s="246"/>
      <c r="IQ446" s="246"/>
      <c r="IR446" s="246"/>
      <c r="IS446" s="246"/>
      <c r="IT446" s="246"/>
      <c r="IU446" s="246"/>
      <c r="IV446" s="246"/>
      <c r="IW446" s="246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2.75" hidden="false" customHeight="false" outlineLevel="0" collapsed="false">
      <c r="A449" s="2"/>
      <c r="B449" s="2"/>
      <c r="C449" s="2"/>
      <c r="D449" s="2"/>
      <c r="E449" s="2"/>
    </row>
    <row r="450" customFormat="false" ht="18.75" hidden="false" customHeight="false" outlineLevel="0" collapsed="false">
      <c r="A450" s="227"/>
      <c r="B450" s="2"/>
      <c r="C450" s="2"/>
      <c r="D450" s="2"/>
      <c r="E450" s="2"/>
    </row>
    <row r="451" customFormat="false" ht="12.75" hidden="false" customHeight="false" outlineLevel="0" collapsed="false">
      <c r="A451" s="220"/>
      <c r="B451" s="2"/>
      <c r="C451" s="2"/>
      <c r="D451" s="2"/>
      <c r="E451" s="2"/>
    </row>
    <row r="452" customFormat="false" ht="12.75" hidden="false" customHeight="false" outlineLevel="0" collapsed="false">
      <c r="A452" s="266"/>
      <c r="B452" s="2"/>
      <c r="C452" s="2"/>
      <c r="D452" s="236"/>
      <c r="E452" s="236"/>
    </row>
    <row r="453" customFormat="false" ht="12.75" hidden="false" customHeight="false" outlineLevel="0" collapsed="false">
      <c r="A453" s="2"/>
      <c r="B453" s="2"/>
      <c r="C453" s="2"/>
      <c r="D453" s="2"/>
      <c r="E453" s="2"/>
    </row>
    <row r="454" customFormat="false" ht="12.75" hidden="false" customHeight="false" outlineLevel="0" collapsed="false">
      <c r="A454" s="221"/>
      <c r="B454" s="221"/>
      <c r="C454" s="222"/>
      <c r="D454" s="222"/>
      <c r="E454" s="222"/>
    </row>
    <row r="455" customFormat="false" ht="12.75" hidden="false" customHeight="false" outlineLevel="0" collapsed="false">
      <c r="A455" s="220"/>
      <c r="B455" s="2"/>
      <c r="C455" s="2"/>
      <c r="D455" s="2"/>
      <c r="E455" s="2"/>
    </row>
    <row r="456" customFormat="false" ht="12.75" hidden="false" customHeight="false" outlineLevel="0" collapsed="false">
      <c r="A456" s="229"/>
      <c r="B456" s="2"/>
      <c r="C456" s="2"/>
      <c r="D456" s="230"/>
      <c r="E456" s="230"/>
    </row>
    <row r="457" customFormat="false" ht="12.75" hidden="false" customHeight="false" outlineLevel="0" collapsed="false">
      <c r="A457" s="229"/>
      <c r="B457" s="2"/>
      <c r="C457" s="2"/>
      <c r="D457" s="230"/>
      <c r="E457" s="230"/>
    </row>
    <row r="458" customFormat="false" ht="12.75" hidden="false" customHeight="false" outlineLevel="0" collapsed="false">
      <c r="A458" s="267"/>
      <c r="B458" s="2"/>
      <c r="C458" s="2"/>
      <c r="D458" s="230"/>
      <c r="E458" s="230"/>
    </row>
    <row r="459" customFormat="false" ht="12.75" hidden="false" customHeight="false" outlineLevel="0" collapsed="false">
      <c r="A459" s="229"/>
      <c r="B459" s="2"/>
      <c r="C459" s="2"/>
      <c r="D459" s="230"/>
      <c r="E459" s="230"/>
    </row>
    <row r="460" customFormat="false" ht="12.75" hidden="false" customHeight="false" outlineLevel="0" collapsed="false">
      <c r="A460" s="2"/>
      <c r="B460" s="2"/>
      <c r="C460" s="2"/>
      <c r="D460" s="230"/>
      <c r="E460" s="230"/>
    </row>
    <row r="461" customFormat="false" ht="12.75" hidden="false" customHeight="false" outlineLevel="0" collapsed="false">
      <c r="A461" s="220"/>
      <c r="B461" s="2"/>
      <c r="C461" s="2"/>
      <c r="D461" s="230"/>
      <c r="E461" s="230"/>
    </row>
    <row r="462" customFormat="false" ht="12.75" hidden="false" customHeight="false" outlineLevel="0" collapsed="false">
      <c r="A462" s="229"/>
      <c r="B462" s="2"/>
      <c r="C462" s="2"/>
      <c r="D462" s="230"/>
      <c r="E462" s="230"/>
    </row>
    <row r="463" customFormat="false" ht="12.75" hidden="false" customHeight="false" outlineLevel="0" collapsed="false">
      <c r="A463" s="229"/>
      <c r="B463" s="2"/>
      <c r="C463" s="2"/>
      <c r="D463" s="230"/>
      <c r="E463" s="230"/>
    </row>
    <row r="464" customFormat="false" ht="12.75" hidden="false" customHeight="false" outlineLevel="0" collapsed="false">
      <c r="A464" s="229"/>
      <c r="B464" s="2"/>
      <c r="C464" s="2"/>
      <c r="D464" s="230"/>
      <c r="E464" s="230"/>
    </row>
    <row r="465" customFormat="false" ht="12.75" hidden="false" customHeight="false" outlineLevel="0" collapsed="false">
      <c r="A465" s="229"/>
      <c r="B465" s="2"/>
      <c r="C465" s="2"/>
      <c r="D465" s="230"/>
      <c r="E465" s="230"/>
    </row>
    <row r="466" customFormat="false" ht="12.75" hidden="false" customHeight="false" outlineLevel="0" collapsed="false">
      <c r="A466" s="229"/>
      <c r="B466" s="2"/>
      <c r="C466" s="2"/>
      <c r="D466" s="230"/>
      <c r="E466" s="230"/>
    </row>
    <row r="467" customFormat="false" ht="12.75" hidden="false" customHeight="false" outlineLevel="0" collapsed="false">
      <c r="A467" s="229"/>
      <c r="B467" s="2"/>
      <c r="C467" s="2"/>
      <c r="D467" s="230"/>
      <c r="E467" s="230"/>
    </row>
    <row r="468" customFormat="false" ht="12.75" hidden="false" customHeight="false" outlineLevel="0" collapsed="false">
      <c r="A468" s="229"/>
      <c r="B468" s="2"/>
      <c r="C468" s="2"/>
      <c r="D468" s="230"/>
      <c r="E468" s="230"/>
    </row>
    <row r="469" customFormat="false" ht="12.75" hidden="false" customHeight="false" outlineLevel="0" collapsed="false">
      <c r="A469" s="229"/>
      <c r="B469" s="2"/>
      <c r="C469" s="2"/>
      <c r="D469" s="230"/>
      <c r="E469" s="230"/>
    </row>
    <row r="470" customFormat="false" ht="12.75" hidden="false" customHeight="false" outlineLevel="0" collapsed="false">
      <c r="A470" s="229"/>
      <c r="B470" s="2"/>
      <c r="C470" s="2"/>
      <c r="D470" s="230"/>
      <c r="E470" s="230"/>
    </row>
    <row r="471" customFormat="false" ht="12.75" hidden="false" customHeight="false" outlineLevel="0" collapsed="false">
      <c r="A471" s="229"/>
      <c r="B471" s="2"/>
      <c r="C471" s="2"/>
      <c r="D471" s="230"/>
      <c r="E471" s="230"/>
    </row>
    <row r="472" customFormat="false" ht="12.75" hidden="false" customHeight="false" outlineLevel="0" collapsed="false">
      <c r="A472" s="2"/>
      <c r="B472" s="2"/>
      <c r="C472" s="2"/>
      <c r="D472" s="230"/>
      <c r="E472" s="230"/>
    </row>
    <row r="473" customFormat="false" ht="12.75" hidden="false" customHeight="false" outlineLevel="0" collapsed="false">
      <c r="A473" s="2"/>
      <c r="B473" s="2"/>
      <c r="C473" s="2"/>
      <c r="D473" s="230"/>
      <c r="E473" s="230"/>
    </row>
    <row r="474" customFormat="false" ht="12.75" hidden="false" customHeight="false" outlineLevel="0" collapsed="false">
      <c r="A474" s="2"/>
      <c r="B474" s="2"/>
      <c r="C474" s="2"/>
      <c r="D474" s="230"/>
      <c r="E474" s="230"/>
    </row>
    <row r="475" customFormat="false" ht="12.75" hidden="false" customHeight="false" outlineLevel="0" collapsed="false">
      <c r="A475" s="229"/>
      <c r="B475" s="2"/>
      <c r="C475" s="2"/>
      <c r="D475" s="230"/>
      <c r="E475" s="230"/>
    </row>
    <row r="476" customFormat="false" ht="12.75" hidden="false" customHeight="false" outlineLevel="0" collapsed="false">
      <c r="A476" s="2"/>
      <c r="B476" s="2"/>
      <c r="C476" s="2"/>
      <c r="D476" s="230"/>
      <c r="E476" s="230"/>
    </row>
    <row r="477" customFormat="false" ht="12.75" hidden="false" customHeight="false" outlineLevel="0" collapsed="false">
      <c r="A477" s="2"/>
      <c r="B477" s="2"/>
      <c r="C477" s="2"/>
      <c r="D477" s="230"/>
      <c r="E477" s="230"/>
    </row>
    <row r="478" customFormat="false" ht="12.75" hidden="false" customHeight="false" outlineLevel="0" collapsed="false">
      <c r="A478" s="220"/>
      <c r="B478" s="2"/>
      <c r="C478" s="2"/>
      <c r="D478" s="230"/>
      <c r="E478" s="230"/>
    </row>
    <row r="479" customFormat="false" ht="12.75" hidden="false" customHeight="false" outlineLevel="0" collapsed="false">
      <c r="A479" s="229"/>
      <c r="B479" s="2"/>
      <c r="C479" s="2"/>
      <c r="D479" s="230"/>
      <c r="E479" s="230"/>
    </row>
    <row r="480" customFormat="false" ht="12.75" hidden="false" customHeight="false" outlineLevel="0" collapsed="false">
      <c r="A480" s="220"/>
      <c r="B480" s="2"/>
      <c r="C480" s="2"/>
      <c r="D480" s="230"/>
      <c r="E480" s="230"/>
    </row>
    <row r="481" customFormat="false" ht="12.75" hidden="false" customHeight="false" outlineLevel="0" collapsed="false">
      <c r="A481" s="220"/>
      <c r="B481" s="2"/>
      <c r="C481" s="2"/>
      <c r="D481" s="230"/>
      <c r="E481" s="230"/>
    </row>
    <row r="482" customFormat="false" ht="12.75" hidden="false" customHeight="false" outlineLevel="0" collapsed="false">
      <c r="A482" s="220"/>
      <c r="B482" s="2"/>
      <c r="C482" s="2"/>
      <c r="D482" s="230"/>
      <c r="E482" s="230"/>
    </row>
    <row r="483" customFormat="false" ht="12.75" hidden="false" customHeight="false" outlineLevel="0" collapsed="false">
      <c r="A483" s="2"/>
      <c r="B483" s="2"/>
      <c r="C483" s="2"/>
      <c r="D483" s="230"/>
      <c r="E483" s="230"/>
    </row>
    <row r="484" customFormat="false" ht="12.75" hidden="false" customHeight="false" outlineLevel="0" collapsed="false">
      <c r="A484" s="2"/>
      <c r="B484" s="2"/>
      <c r="C484" s="2"/>
      <c r="D484" s="230"/>
      <c r="E484" s="230"/>
    </row>
    <row r="485" customFormat="false" ht="12.75" hidden="false" customHeight="false" outlineLevel="0" collapsed="false">
      <c r="A485" s="220"/>
      <c r="B485" s="2"/>
      <c r="C485" s="2"/>
      <c r="D485" s="230"/>
      <c r="E485" s="230"/>
    </row>
    <row r="486" customFormat="false" ht="12.75" hidden="false" customHeight="false" outlineLevel="0" collapsed="false">
      <c r="A486" s="220"/>
      <c r="B486" s="2"/>
      <c r="C486" s="2"/>
      <c r="D486" s="230"/>
      <c r="E486" s="230"/>
    </row>
    <row r="487" customFormat="false" ht="12.75" hidden="false" customHeight="false" outlineLevel="0" collapsed="false">
      <c r="A487" s="220"/>
      <c r="B487" s="2"/>
      <c r="C487" s="2"/>
      <c r="D487" s="230"/>
      <c r="E487" s="230"/>
    </row>
    <row r="488" customFormat="false" ht="12.75" hidden="false" customHeight="false" outlineLevel="0" collapsed="false">
      <c r="A488" s="220"/>
      <c r="B488" s="2"/>
      <c r="C488" s="2"/>
      <c r="D488" s="230"/>
      <c r="E488" s="230"/>
    </row>
    <row r="489" customFormat="false" ht="12.75" hidden="false" customHeight="false" outlineLevel="0" collapsed="false">
      <c r="A489" s="2"/>
      <c r="B489" s="2"/>
      <c r="C489" s="2"/>
      <c r="D489" s="2"/>
      <c r="E489" s="2"/>
    </row>
    <row r="490" customFormat="false" ht="12.75" hidden="false" customHeight="false" outlineLevel="0" collapsed="false">
      <c r="A490" s="2"/>
      <c r="B490" s="2"/>
      <c r="C490" s="2"/>
      <c r="D490" s="2"/>
      <c r="E490" s="2"/>
    </row>
    <row r="491" customFormat="false" ht="12.75" hidden="false" customHeight="false" outlineLevel="0" collapsed="false">
      <c r="A491" s="2"/>
      <c r="B491" s="2"/>
      <c r="C491" s="2"/>
      <c r="D491" s="2"/>
      <c r="E491" s="2"/>
    </row>
    <row r="492" customFormat="false" ht="12.75" hidden="false" customHeight="false" outlineLevel="0" collapsed="false">
      <c r="A492" s="2"/>
      <c r="B492" s="2"/>
      <c r="C492" s="2"/>
      <c r="D492" s="2"/>
      <c r="E492" s="2"/>
    </row>
    <row r="493" customFormat="false" ht="12.75" hidden="false" customHeight="false" outlineLevel="0" collapsed="false">
      <c r="A493" s="2"/>
      <c r="B493" s="2"/>
      <c r="C493" s="2"/>
      <c r="D493" s="2"/>
      <c r="E493" s="2"/>
    </row>
    <row r="494" customFormat="false" ht="12.75" hidden="false" customHeight="false" outlineLevel="0" collapsed="false">
      <c r="A494" s="2"/>
      <c r="B494" s="2"/>
      <c r="C494" s="2"/>
      <c r="D494" s="2"/>
      <c r="E494" s="2"/>
    </row>
    <row r="495" customFormat="false" ht="12.75" hidden="false" customHeight="false" outlineLevel="0" collapsed="false">
      <c r="A495" s="2"/>
      <c r="B495" s="2"/>
      <c r="C495" s="2"/>
      <c r="D495" s="2"/>
      <c r="E495" s="2"/>
    </row>
    <row r="496" customFormat="false" ht="12.75" hidden="false" customHeight="false" outlineLevel="0" collapsed="false">
      <c r="A496" s="2"/>
      <c r="B496" s="2"/>
      <c r="C496" s="2"/>
      <c r="D496" s="2"/>
      <c r="E496" s="2"/>
    </row>
    <row r="497" customFormat="false" ht="12.75" hidden="false" customHeight="false" outlineLevel="0" collapsed="false">
      <c r="A497" s="2"/>
      <c r="B497" s="2"/>
      <c r="C497" s="2"/>
      <c r="D497" s="2"/>
      <c r="E497" s="2"/>
    </row>
    <row r="498" customFormat="false" ht="12.75" hidden="false" customHeight="false" outlineLevel="0" collapsed="false">
      <c r="A498" s="2"/>
      <c r="B498" s="2"/>
      <c r="C498" s="2"/>
      <c r="D498" s="2"/>
      <c r="E498" s="2"/>
    </row>
    <row r="499" customFormat="false" ht="12.75" hidden="false" customHeight="false" outlineLevel="0" collapsed="false">
      <c r="A499" s="2"/>
      <c r="B499" s="2"/>
      <c r="C499" s="2"/>
      <c r="D499" s="2"/>
      <c r="E499" s="2"/>
    </row>
    <row r="500" customFormat="false" ht="12.75" hidden="false" customHeight="false" outlineLevel="0" collapsed="false">
      <c r="A500" s="2"/>
      <c r="B500" s="2"/>
      <c r="C500" s="2"/>
      <c r="D500" s="2"/>
      <c r="E500" s="2"/>
    </row>
    <row r="501" customFormat="false" ht="12.75" hidden="false" customHeight="false" outlineLevel="0" collapsed="false">
      <c r="A501" s="2"/>
      <c r="B501" s="2"/>
      <c r="C501" s="2"/>
      <c r="D501" s="2"/>
      <c r="E501" s="2"/>
    </row>
    <row r="502" customFormat="false" ht="12.75" hidden="false" customHeight="false" outlineLevel="0" collapsed="false">
      <c r="A502" s="2"/>
      <c r="B502" s="2"/>
      <c r="C502" s="2"/>
      <c r="D502" s="2"/>
      <c r="E502" s="2"/>
    </row>
    <row r="503" customFormat="false" ht="12.75" hidden="false" customHeight="false" outlineLevel="0" collapsed="false">
      <c r="A503" s="2"/>
      <c r="B503" s="2"/>
      <c r="C503" s="2"/>
      <c r="D503" s="2"/>
      <c r="E503" s="2"/>
    </row>
    <row r="504" customFormat="false" ht="12.75" hidden="false" customHeight="false" outlineLevel="0" collapsed="false">
      <c r="A504" s="2"/>
      <c r="B504" s="2"/>
      <c r="C504" s="2"/>
      <c r="D504" s="2"/>
      <c r="E504" s="2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2.75" hidden="false" customHeight="false" outlineLevel="0" collapsed="false">
      <c r="A508" s="2"/>
      <c r="B508" s="2"/>
      <c r="C508" s="2"/>
      <c r="D508" s="2"/>
      <c r="E508" s="2"/>
    </row>
    <row r="509" customFormat="false" ht="12.75" hidden="false" customHeight="false" outlineLevel="0" collapsed="false">
      <c r="A509" s="2"/>
      <c r="B509" s="2"/>
      <c r="C509" s="2"/>
      <c r="D509" s="2"/>
      <c r="E509" s="2"/>
    </row>
    <row r="510" customFormat="false" ht="12.75" hidden="false" customHeight="false" outlineLevel="0" collapsed="false">
      <c r="A510" s="2"/>
      <c r="B510" s="2"/>
      <c r="C510" s="2"/>
      <c r="D510" s="2"/>
      <c r="E510" s="2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"/>
      <c r="B512" s="2"/>
      <c r="C512" s="2"/>
      <c r="D512" s="2"/>
      <c r="E512" s="2"/>
    </row>
    <row r="513" customFormat="false" ht="12.75" hidden="false" customHeight="false" outlineLevel="0" collapsed="false">
      <c r="A513" s="2"/>
      <c r="B513" s="2"/>
      <c r="C513" s="2"/>
      <c r="D513" s="2"/>
      <c r="E513" s="2"/>
    </row>
    <row r="514" customFormat="false" ht="12.75" hidden="false" customHeight="false" outlineLevel="0" collapsed="false">
      <c r="A514" s="2"/>
      <c r="B514" s="2"/>
      <c r="C514" s="2"/>
      <c r="D514" s="2"/>
      <c r="E514" s="2"/>
    </row>
    <row r="515" customFormat="false" ht="12.75" hidden="false" customHeight="false" outlineLevel="0" collapsed="false">
      <c r="A515" s="2"/>
      <c r="B515" s="2"/>
      <c r="C515" s="2"/>
      <c r="D515" s="2"/>
      <c r="E515" s="2"/>
    </row>
    <row r="516" customFormat="false" ht="12.75" hidden="false" customHeight="false" outlineLevel="0" collapsed="false">
      <c r="A516" s="2"/>
      <c r="B516" s="2"/>
      <c r="C516" s="2"/>
      <c r="D516" s="2"/>
      <c r="E516" s="2"/>
    </row>
    <row r="517" customFormat="false" ht="12.75" hidden="false" customHeight="false" outlineLevel="0" collapsed="false">
      <c r="A517" s="2"/>
      <c r="B517" s="2"/>
      <c r="C517" s="2"/>
      <c r="D517" s="2"/>
      <c r="E517" s="2"/>
    </row>
    <row r="518" customFormat="false" ht="12.75" hidden="false" customHeight="false" outlineLevel="0" collapsed="false">
      <c r="A518" s="2"/>
      <c r="B518" s="2"/>
      <c r="C518" s="2"/>
      <c r="D518" s="2"/>
      <c r="E518" s="2"/>
    </row>
    <row r="519" customFormat="false" ht="12.75" hidden="false" customHeight="false" outlineLevel="0" collapsed="false">
      <c r="A519" s="2"/>
      <c r="B519" s="2"/>
      <c r="C519" s="2"/>
      <c r="D519" s="2"/>
      <c r="E519" s="2"/>
    </row>
    <row r="520" customFormat="false" ht="12.75" hidden="false" customHeight="false" outlineLevel="0" collapsed="false">
      <c r="A520" s="2"/>
      <c r="B520" s="2"/>
      <c r="C520" s="2"/>
      <c r="D520" s="2"/>
      <c r="E520" s="2"/>
    </row>
    <row r="521" customFormat="false" ht="12.75" hidden="false" customHeight="false" outlineLevel="0" collapsed="false">
      <c r="A521" s="2"/>
      <c r="B521" s="2"/>
      <c r="C521" s="2"/>
      <c r="D521" s="2"/>
      <c r="E521" s="2"/>
    </row>
    <row r="522" customFormat="false" ht="12.75" hidden="false" customHeight="false" outlineLevel="0" collapsed="false">
      <c r="A522" s="2"/>
      <c r="B522" s="2"/>
      <c r="C522" s="2"/>
      <c r="D522" s="2"/>
      <c r="E522" s="2"/>
    </row>
    <row r="523" customFormat="false" ht="12.75" hidden="false" customHeight="false" outlineLevel="0" collapsed="false">
      <c r="A523" s="2"/>
      <c r="B523" s="2"/>
      <c r="C523" s="2"/>
      <c r="D523" s="2"/>
      <c r="E523" s="2"/>
    </row>
    <row r="524" customFormat="false" ht="12.75" hidden="false" customHeight="false" outlineLevel="0" collapsed="false">
      <c r="A524" s="2"/>
      <c r="B524" s="2"/>
      <c r="C524" s="2"/>
      <c r="D524" s="2"/>
      <c r="E524" s="2"/>
    </row>
    <row r="525" customFormat="false" ht="12.75" hidden="false" customHeight="false" outlineLevel="0" collapsed="false">
      <c r="A525" s="2"/>
      <c r="B525" s="2"/>
      <c r="C525" s="2"/>
      <c r="D525" s="2"/>
      <c r="E525" s="2"/>
    </row>
    <row r="526" customFormat="false" ht="12.75" hidden="false" customHeight="false" outlineLevel="0" collapsed="false">
      <c r="A526" s="2"/>
      <c r="B526" s="2"/>
      <c r="C526" s="2"/>
      <c r="D526" s="2"/>
      <c r="E526" s="2"/>
    </row>
    <row r="527" customFormat="false" ht="12.75" hidden="false" customHeight="false" outlineLevel="0" collapsed="false">
      <c r="A527" s="2"/>
      <c r="B527" s="2"/>
      <c r="C527" s="2"/>
      <c r="D527" s="2"/>
      <c r="E527" s="2"/>
    </row>
    <row r="528" customFormat="false" ht="12.75" hidden="false" customHeight="false" outlineLevel="0" collapsed="false">
      <c r="A528" s="2"/>
      <c r="B528" s="2"/>
      <c r="C528" s="2"/>
      <c r="D528" s="2"/>
      <c r="E528" s="2"/>
    </row>
    <row r="529" customFormat="false" ht="12.75" hidden="false" customHeight="false" outlineLevel="0" collapsed="false">
      <c r="A529" s="2"/>
      <c r="B529" s="2"/>
      <c r="C529" s="2"/>
      <c r="D529" s="2"/>
      <c r="E529" s="2"/>
    </row>
    <row r="530" customFormat="false" ht="12.75" hidden="false" customHeight="false" outlineLevel="0" collapsed="false">
      <c r="A530" s="2"/>
      <c r="B530" s="2"/>
      <c r="C530" s="2"/>
      <c r="D530" s="2"/>
      <c r="E530" s="2"/>
    </row>
    <row r="531" customFormat="false" ht="12.75" hidden="false" customHeight="false" outlineLevel="0" collapsed="false">
      <c r="A531" s="2"/>
      <c r="B531" s="2"/>
      <c r="C531" s="2"/>
      <c r="D531" s="2"/>
      <c r="E531" s="2"/>
    </row>
    <row r="532" customFormat="false" ht="12.75" hidden="false" customHeight="false" outlineLevel="0" collapsed="false">
      <c r="A532" s="2"/>
      <c r="B532" s="2"/>
      <c r="C532" s="2"/>
      <c r="D532" s="2"/>
      <c r="E532" s="2"/>
    </row>
    <row r="533" customFormat="false" ht="12.75" hidden="false" customHeight="false" outlineLevel="0" collapsed="false">
      <c r="A533" s="2"/>
      <c r="B533" s="2"/>
      <c r="C533" s="2"/>
      <c r="D533" s="2"/>
      <c r="E533" s="2"/>
    </row>
    <row r="534" customFormat="false" ht="12.75" hidden="false" customHeight="false" outlineLevel="0" collapsed="false">
      <c r="A534" s="2"/>
      <c r="B534" s="2"/>
      <c r="C534" s="2"/>
      <c r="D534" s="2"/>
      <c r="E534" s="2"/>
    </row>
    <row r="535" customFormat="false" ht="12.75" hidden="false" customHeight="false" outlineLevel="0" collapsed="false">
      <c r="A535" s="2"/>
      <c r="B535" s="2"/>
      <c r="C535" s="2"/>
      <c r="D535" s="2"/>
      <c r="E535" s="2"/>
    </row>
    <row r="536" customFormat="false" ht="12.75" hidden="false" customHeight="false" outlineLevel="0" collapsed="false">
      <c r="A536" s="2"/>
      <c r="B536" s="2"/>
      <c r="C536" s="2"/>
      <c r="D536" s="2"/>
      <c r="E536" s="2"/>
    </row>
    <row r="537" customFormat="false" ht="12.75" hidden="false" customHeight="false" outlineLevel="0" collapsed="false">
      <c r="A537" s="2"/>
      <c r="B537" s="2"/>
      <c r="C537" s="2"/>
      <c r="D537" s="2"/>
      <c r="E537" s="2"/>
    </row>
    <row r="538" customFormat="false" ht="12.75" hidden="false" customHeight="false" outlineLevel="0" collapsed="false">
      <c r="A538" s="2"/>
      <c r="B538" s="2"/>
      <c r="C538" s="2"/>
      <c r="D538" s="2"/>
      <c r="E538" s="2"/>
    </row>
    <row r="539" customFormat="false" ht="12.75" hidden="false" customHeight="false" outlineLevel="0" collapsed="false">
      <c r="A539" s="2"/>
      <c r="B539" s="2"/>
      <c r="C539" s="2"/>
      <c r="D539" s="2"/>
      <c r="E539" s="2"/>
    </row>
    <row r="540" customFormat="false" ht="12.75" hidden="false" customHeight="false" outlineLevel="0" collapsed="false">
      <c r="A540" s="2"/>
      <c r="B540" s="2"/>
      <c r="C540" s="2"/>
      <c r="D540" s="2"/>
      <c r="E540" s="2"/>
    </row>
    <row r="541" customFormat="false" ht="12.75" hidden="false" customHeight="false" outlineLevel="0" collapsed="false">
      <c r="A541" s="2"/>
      <c r="B541" s="2"/>
      <c r="C541" s="2"/>
      <c r="D541" s="2"/>
      <c r="E541" s="2"/>
    </row>
    <row r="542" customFormat="false" ht="12.75" hidden="false" customHeight="false" outlineLevel="0" collapsed="false">
      <c r="A542" s="2"/>
      <c r="B542" s="2"/>
      <c r="C542" s="2"/>
      <c r="D542" s="2"/>
      <c r="E542" s="2"/>
    </row>
    <row r="543" customFormat="false" ht="12.75" hidden="false" customHeight="false" outlineLevel="0" collapsed="false">
      <c r="A543" s="2"/>
      <c r="B543" s="2"/>
      <c r="C543" s="2"/>
      <c r="D543" s="2"/>
      <c r="E543" s="2"/>
    </row>
    <row r="544" customFormat="false" ht="12.75" hidden="false" customHeight="false" outlineLevel="0" collapsed="false">
      <c r="A544" s="2"/>
      <c r="B544" s="2"/>
      <c r="C544" s="2"/>
      <c r="D544" s="2"/>
      <c r="E544" s="2"/>
    </row>
    <row r="545" customFormat="false" ht="12.75" hidden="false" customHeight="false" outlineLevel="0" collapsed="false">
      <c r="A545" s="2"/>
      <c r="B545" s="2"/>
      <c r="C545" s="2"/>
      <c r="D545" s="2"/>
      <c r="E545" s="2"/>
    </row>
    <row r="546" customFormat="false" ht="12.75" hidden="false" customHeight="false" outlineLevel="0" collapsed="false">
      <c r="A546" s="2"/>
      <c r="B546" s="2"/>
      <c r="C546" s="2"/>
      <c r="D546" s="2"/>
      <c r="E546" s="2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58.41"/>
    <col collapsed="false" customWidth="true" hidden="false" outlineLevel="0" max="5" min="2" style="6" width="15.7"/>
    <col collapsed="false" customWidth="true" hidden="false" outlineLevel="0" max="37" min="6" style="2" width="15.7"/>
    <col collapsed="false" customWidth="true" hidden="false" outlineLevel="0" max="38" min="38" style="2" width="15.85"/>
    <col collapsed="false" customWidth="false" hidden="false" outlineLevel="0" max="257" min="39" style="2" width="9.14"/>
  </cols>
  <sheetData>
    <row r="2" customFormat="false" ht="20.25" hidden="false" customHeight="false" outlineLevel="0" collapsed="false">
      <c r="A2" s="311" t="s">
        <v>196</v>
      </c>
      <c r="C2" s="312"/>
      <c r="D2" s="312"/>
      <c r="E2" s="312"/>
    </row>
    <row r="3" customFormat="false" ht="12.75" hidden="false" customHeight="false" outlineLevel="0" collapsed="false">
      <c r="A3" s="118"/>
    </row>
    <row r="4" customFormat="false" ht="13.5" hidden="false" customHeight="false" outlineLevel="0" collapsed="false">
      <c r="A4" s="313" t="s">
        <v>174</v>
      </c>
      <c r="B4" s="314" t="n">
        <v>36526</v>
      </c>
      <c r="C4" s="314" t="n">
        <v>36891</v>
      </c>
      <c r="D4" s="314" t="n">
        <v>37256</v>
      </c>
      <c r="E4" s="314" t="n">
        <v>37621</v>
      </c>
      <c r="G4" s="334" t="s">
        <v>170</v>
      </c>
    </row>
    <row r="5" customFormat="false" ht="12.75" hidden="false" customHeight="false" outlineLevel="0" collapsed="false">
      <c r="A5" s="221"/>
      <c r="B5" s="222"/>
      <c r="C5" s="222"/>
      <c r="D5" s="222"/>
      <c r="E5" s="222"/>
    </row>
    <row r="6" customFormat="false" ht="12.75" hidden="false" customHeight="false" outlineLevel="0" collapsed="false">
      <c r="A6" s="221" t="s">
        <v>175</v>
      </c>
      <c r="B6" s="222"/>
      <c r="C6" s="63" t="n">
        <f aca="false">'Spark-Spread'!B91</f>
        <v>6.41565723004482</v>
      </c>
      <c r="D6" s="63" t="n">
        <f aca="false">'Spark-Spread'!C91</f>
        <v>6.59573237569077</v>
      </c>
      <c r="E6" s="63" t="n">
        <f aca="false">'Spark-Spread'!D91</f>
        <v>5.02690677014031</v>
      </c>
    </row>
    <row r="7" customFormat="false" ht="12.75" hidden="false" customHeight="false" outlineLevel="0" collapsed="false">
      <c r="A7" s="221"/>
      <c r="B7" s="222"/>
      <c r="C7" s="222"/>
      <c r="D7" s="222"/>
      <c r="E7" s="222"/>
    </row>
    <row r="8" customFormat="false" ht="12.75" hidden="false" customHeight="false" outlineLevel="0" collapsed="false">
      <c r="A8" s="221" t="s">
        <v>109</v>
      </c>
      <c r="B8" s="1"/>
      <c r="C8" s="90" t="n">
        <f aca="false">'Spark-Spread'!B69</f>
        <v>20698.9284849145</v>
      </c>
      <c r="D8" s="90" t="n">
        <f aca="false">'Spark-Spread'!C69</f>
        <v>29302.6015476546</v>
      </c>
      <c r="E8" s="90" t="n">
        <f aca="false">'Spark-Spread'!D69</f>
        <v>20825.6145730361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2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221" t="s">
        <v>117</v>
      </c>
      <c r="B10" s="1"/>
      <c r="C10" s="99" t="n">
        <f aca="false">'Spark-Spread'!B80</f>
        <v>20863.7173121058</v>
      </c>
      <c r="D10" s="99" t="n">
        <f aca="false">'Spark-Spread'!C80</f>
        <v>31540.7922205533</v>
      </c>
      <c r="E10" s="99" t="n">
        <f aca="false">'Spark-Spread'!D80</f>
        <v>24038.668174811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21"/>
      <c r="B11" s="90"/>
      <c r="C11" s="90"/>
      <c r="D11" s="90"/>
      <c r="E11" s="90"/>
    </row>
    <row r="12" customFormat="false" ht="12.75" hidden="false" customHeight="false" outlineLevel="0" collapsed="false">
      <c r="A12" s="118" t="s">
        <v>176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7" t="s">
        <v>177</v>
      </c>
      <c r="B13" s="1"/>
      <c r="C13" s="90" t="n">
        <f aca="false">Assumptions!G35</f>
        <v>1580.424</v>
      </c>
      <c r="D13" s="90" t="n">
        <v>0</v>
      </c>
      <c r="E13" s="90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29" t="s">
        <v>178</v>
      </c>
      <c r="B14" s="1"/>
      <c r="C14" s="90" t="n">
        <f aca="false">Assumptions!G36</f>
        <v>1515.79028571429</v>
      </c>
      <c r="D14" s="90" t="n">
        <f aca="false">C14*(1+Assumptions!$B$33)</f>
        <v>1561.26399428571</v>
      </c>
      <c r="E14" s="90" t="n">
        <f aca="false">D14*(1+Assumptions!$B$33)</f>
        <v>1608.10191411429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29" t="s">
        <v>179</v>
      </c>
      <c r="B15" s="1"/>
      <c r="C15" s="90" t="n">
        <f aca="false">Assumptions!G37</f>
        <v>446.16</v>
      </c>
      <c r="D15" s="90" t="n">
        <f aca="false">C15*(1+Assumptions!$B$33)</f>
        <v>459.5448</v>
      </c>
      <c r="E15" s="90" t="n">
        <f aca="false">D15*(1+Assumptions!$B$33)</f>
        <v>473.331144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7" t="s">
        <v>180</v>
      </c>
      <c r="B16" s="1"/>
      <c r="C16" s="90" t="n">
        <f aca="false">Assumptions!G38</f>
        <v>1028.57142857143</v>
      </c>
      <c r="D16" s="90" t="n">
        <f aca="false">C16*(1+Assumptions!$B$33)</f>
        <v>1059.42857142857</v>
      </c>
      <c r="E16" s="90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7" t="s">
        <v>181</v>
      </c>
      <c r="B17" s="1"/>
      <c r="C17" s="90" t="n">
        <f aca="false">Assumptions!G39</f>
        <v>342.857142857143</v>
      </c>
      <c r="D17" s="90" t="n">
        <f aca="false">C17*(1+Assumptions!$B$33)</f>
        <v>353.142857142857</v>
      </c>
      <c r="E17" s="90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7" t="s">
        <v>182</v>
      </c>
      <c r="B18" s="1"/>
      <c r="C18" s="90" t="n">
        <f aca="false">Assumptions!G40</f>
        <v>306.267714285714</v>
      </c>
      <c r="D18" s="90" t="n">
        <f aca="false">C18*(1+Assumptions!$B$33)</f>
        <v>315.455745714286</v>
      </c>
      <c r="E18" s="90" t="n">
        <f aca="false">D18*(1+Assumptions!$B$33)</f>
        <v>324.919418085714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7" t="s">
        <v>183</v>
      </c>
      <c r="B19" s="1"/>
      <c r="C19" s="90" t="n">
        <f aca="false">Assumptions!G41</f>
        <v>174.234857142857</v>
      </c>
      <c r="D19" s="90" t="n">
        <f aca="false">C19</f>
        <v>174.234857142857</v>
      </c>
      <c r="E19" s="90" t="n">
        <f aca="false">D19</f>
        <v>174.234857142857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18" t="s">
        <v>184</v>
      </c>
      <c r="B20" s="319"/>
      <c r="C20" s="319" t="n">
        <f aca="false">SUM(C13:C19)</f>
        <v>5394.30542857143</v>
      </c>
      <c r="D20" s="319" t="n">
        <f aca="false">SUM(D13:D19)</f>
        <v>3923.07082571429</v>
      </c>
      <c r="E20" s="319" t="n">
        <f aca="false">SUM(E13:E19)</f>
        <v>4035.53590477143</v>
      </c>
      <c r="F20" s="1"/>
      <c r="G20" s="317" t="n">
        <f aca="false">'00 Acct Sumry'!D52/1000/7*12</f>
        <v>5394.30542857143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20"/>
      <c r="B21" s="321"/>
      <c r="C21" s="321"/>
      <c r="D21" s="322"/>
      <c r="E21" s="32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323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323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323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323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</row>
    <row r="22" customFormat="false" ht="12.75" hidden="false" customHeight="false" outlineLevel="0" collapsed="false">
      <c r="A22" s="118" t="s">
        <v>185</v>
      </c>
      <c r="B22" s="324"/>
      <c r="C22" s="324" t="n">
        <f aca="false">C10-C20</f>
        <v>15469.4118835343</v>
      </c>
      <c r="D22" s="324" t="n">
        <f aca="false">D10-D20</f>
        <v>27617.721394839</v>
      </c>
      <c r="E22" s="324" t="n">
        <f aca="false">E10-E20</f>
        <v>20003.1322700396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12.75" hidden="false" customHeight="false" outlineLevel="0" collapsed="false">
      <c r="A23" s="325"/>
      <c r="B23" s="326"/>
      <c r="C23" s="326"/>
      <c r="D23" s="326"/>
      <c r="E23" s="326"/>
    </row>
    <row r="24" customFormat="false" ht="12.75" hidden="false" customHeight="false" outlineLevel="0" collapsed="false">
      <c r="A24" s="64"/>
      <c r="B24" s="90"/>
      <c r="C24" s="90"/>
      <c r="D24" s="90"/>
      <c r="E24" s="90"/>
    </row>
    <row r="25" customFormat="false" ht="12.75" hidden="false" customHeight="false" outlineLevel="0" collapsed="false">
      <c r="A25" s="1" t="s">
        <v>186</v>
      </c>
      <c r="B25" s="1"/>
      <c r="C25" s="90" t="n">
        <v>0</v>
      </c>
      <c r="D25" s="90" t="n">
        <v>0</v>
      </c>
      <c r="E25" s="90" t="n">
        <f aca="false">Summary!$B$28*Assumptions!$G$9</f>
        <v>156002.860177297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90"/>
      <c r="D26" s="90"/>
      <c r="E26" s="9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27" t="s">
        <v>187</v>
      </c>
      <c r="B27" s="1"/>
      <c r="C27" s="328"/>
      <c r="D27" s="328"/>
      <c r="E27" s="32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188</v>
      </c>
      <c r="B28" s="90" t="n">
        <v>0</v>
      </c>
      <c r="C28" s="329" t="n">
        <f aca="false">C22</f>
        <v>15469.4118835343</v>
      </c>
      <c r="D28" s="329" t="n">
        <f aca="false">D22</f>
        <v>27617.721394839</v>
      </c>
      <c r="E28" s="329" t="n">
        <f aca="false">E22</f>
        <v>20003.1322700396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28"/>
      <c r="D29" s="328"/>
      <c r="E29" s="328"/>
    </row>
    <row r="30" customFormat="false" ht="12.75" hidden="false" customHeight="false" outlineLevel="0" collapsed="false">
      <c r="A30" s="1" t="s">
        <v>189</v>
      </c>
      <c r="B30" s="120" t="n">
        <f aca="false">Summary!$F$25</f>
        <v>0.144985</v>
      </c>
      <c r="C30" s="2"/>
      <c r="D30" s="2"/>
      <c r="E30" s="2"/>
    </row>
    <row r="31" customFormat="false" ht="13.5" hidden="false" customHeight="false" outlineLevel="0" collapsed="false">
      <c r="A31" s="1"/>
      <c r="B31" s="1"/>
      <c r="C31" s="328"/>
      <c r="D31" s="328"/>
      <c r="E31" s="328"/>
    </row>
    <row r="32" customFormat="false" ht="16.5" hidden="false" customHeight="false" outlineLevel="0" collapsed="false">
      <c r="A32" s="330" t="s">
        <v>190</v>
      </c>
      <c r="B32" s="331" t="n">
        <f aca="false">XNPV(B30,B28:E28,B$4:E$4)</f>
        <v>47902.8430387906</v>
      </c>
      <c r="C32" s="328"/>
      <c r="D32" s="328"/>
      <c r="E32" s="328"/>
    </row>
    <row r="33" customFormat="false" ht="12.75" hidden="false" customHeight="false" outlineLevel="0" collapsed="false">
      <c r="A33" s="1"/>
      <c r="B33" s="1"/>
      <c r="C33" s="328"/>
      <c r="D33" s="328"/>
      <c r="E33" s="328"/>
    </row>
    <row r="34" customFormat="false" ht="12.75" hidden="false" customHeight="false" outlineLevel="0" collapsed="false">
      <c r="A34" s="1"/>
      <c r="B34" s="332"/>
      <c r="C34" s="328"/>
      <c r="D34" s="328"/>
      <c r="E34" s="328"/>
    </row>
    <row r="35" customFormat="false" ht="12.75" hidden="false" customHeight="false" outlineLevel="0" collapsed="false">
      <c r="A35" s="327" t="s">
        <v>191</v>
      </c>
      <c r="B35" s="332"/>
      <c r="C35" s="328"/>
      <c r="D35" s="328"/>
      <c r="E35" s="328"/>
    </row>
    <row r="36" customFormat="false" ht="12.75" hidden="false" customHeight="false" outlineLevel="0" collapsed="false">
      <c r="A36" s="1" t="s">
        <v>188</v>
      </c>
      <c r="B36" s="90" t="n">
        <v>0</v>
      </c>
      <c r="C36" s="329" t="n">
        <f aca="false">C28+C25</f>
        <v>15469.4118835343</v>
      </c>
      <c r="D36" s="329" t="n">
        <f aca="false">D28+D25</f>
        <v>27617.721394839</v>
      </c>
      <c r="E36" s="329" t="n">
        <f aca="false">E28+E25</f>
        <v>176005.992447336</v>
      </c>
    </row>
    <row r="37" customFormat="false" ht="12.75" hidden="false" customHeight="false" outlineLevel="0" collapsed="false">
      <c r="A37" s="1"/>
      <c r="B37" s="1"/>
      <c r="C37" s="328"/>
      <c r="D37" s="328"/>
      <c r="E37" s="328"/>
    </row>
    <row r="38" customFormat="false" ht="12.75" hidden="false" customHeight="false" outlineLevel="0" collapsed="false">
      <c r="A38" s="1" t="s">
        <v>189</v>
      </c>
      <c r="B38" s="120" t="n">
        <f aca="false">Summary!$F$25</f>
        <v>0.144985</v>
      </c>
      <c r="C38" s="2"/>
      <c r="D38" s="2"/>
      <c r="E38" s="2"/>
    </row>
    <row r="39" customFormat="false" ht="13.5" hidden="false" customHeight="false" outlineLevel="0" collapsed="false">
      <c r="A39" s="1"/>
      <c r="B39" s="1"/>
      <c r="C39" s="328"/>
      <c r="D39" s="328"/>
      <c r="E39" s="328"/>
    </row>
    <row r="40" customFormat="false" ht="16.5" hidden="false" customHeight="false" outlineLevel="0" collapsed="false">
      <c r="A40" s="330" t="s">
        <v>190</v>
      </c>
      <c r="B40" s="331" t="n">
        <f aca="false">XNPV(B38,B36:E36,B$4:E$4)</f>
        <v>151830.986501802</v>
      </c>
      <c r="C40" s="328"/>
      <c r="D40" s="328"/>
      <c r="E40" s="328"/>
    </row>
    <row r="41" customFormat="false" ht="12.75" hidden="false" customHeight="false" outlineLevel="0" collapsed="false">
      <c r="A41" s="1"/>
      <c r="B41" s="1"/>
      <c r="C41" s="333"/>
      <c r="D41" s="2"/>
      <c r="E41" s="2"/>
    </row>
    <row r="42" customFormat="false" ht="12.75" hidden="false" customHeight="false" outlineLevel="0" collapsed="false">
      <c r="A42" s="1"/>
      <c r="B42" s="1"/>
      <c r="C42" s="2"/>
      <c r="D42" s="2"/>
      <c r="E42" s="2"/>
    </row>
    <row r="43" customFormat="false" ht="12.75" hidden="false" customHeight="false" outlineLevel="0" collapsed="false">
      <c r="A43" s="223"/>
      <c r="B43" s="2"/>
      <c r="C43" s="90"/>
      <c r="D43" s="90"/>
      <c r="E43" s="90"/>
    </row>
    <row r="44" customFormat="false" ht="12.75" hidden="false" customHeight="false" outlineLevel="0" collapsed="false">
      <c r="A44" s="223"/>
      <c r="B44" s="2"/>
      <c r="C44" s="90"/>
      <c r="D44" s="90"/>
      <c r="E44" s="90"/>
    </row>
    <row r="45" customFormat="false" ht="12.75" hidden="false" customHeight="false" outlineLevel="0" collapsed="false">
      <c r="A45" s="223"/>
      <c r="B45" s="2"/>
      <c r="C45" s="90"/>
      <c r="D45" s="90"/>
      <c r="E45" s="90"/>
    </row>
    <row r="46" customFormat="false" ht="12.75" hidden="false" customHeight="false" outlineLevel="0" collapsed="false">
      <c r="A46" s="223"/>
      <c r="B46" s="2"/>
      <c r="C46" s="90"/>
      <c r="D46" s="90"/>
      <c r="E46" s="90"/>
    </row>
    <row r="47" customFormat="false" ht="12.75" hidden="false" customHeight="false" outlineLevel="0" collapsed="false">
      <c r="A47" s="223"/>
      <c r="B47" s="2"/>
      <c r="C47" s="90"/>
      <c r="D47" s="90"/>
      <c r="E47" s="90"/>
    </row>
    <row r="48" customFormat="false" ht="12.75" hidden="false" customHeight="false" outlineLevel="0" collapsed="false">
      <c r="A48" s="223"/>
      <c r="B48" s="2"/>
      <c r="C48" s="90"/>
      <c r="D48" s="90"/>
      <c r="E48" s="90"/>
    </row>
    <row r="49" customFormat="false" ht="12.75" hidden="false" customHeight="false" outlineLevel="0" collapsed="false">
      <c r="A49" s="223"/>
      <c r="B49" s="2"/>
      <c r="C49" s="90"/>
      <c r="D49" s="90"/>
      <c r="E49" s="90"/>
    </row>
    <row r="50" customFormat="false" ht="12.75" hidden="false" customHeight="false" outlineLevel="0" collapsed="false">
      <c r="A50" s="217"/>
      <c r="B50" s="2"/>
      <c r="C50" s="90"/>
      <c r="D50" s="90"/>
      <c r="E50" s="90"/>
    </row>
    <row r="51" customFormat="false" ht="12.75" hidden="false" customHeight="false" outlineLevel="0" collapsed="false">
      <c r="A51" s="226"/>
      <c r="B51" s="2"/>
      <c r="C51" s="90"/>
      <c r="D51" s="90"/>
      <c r="E51" s="90"/>
    </row>
    <row r="52" customFormat="false" ht="12.75" hidden="false" customHeight="false" outlineLevel="0" collapsed="false">
      <c r="A52" s="223"/>
      <c r="B52" s="2"/>
      <c r="C52" s="90"/>
      <c r="D52" s="90"/>
      <c r="E52" s="90"/>
    </row>
    <row r="53" customFormat="false" ht="12.75" hidden="false" customHeight="false" outlineLevel="0" collapsed="false">
      <c r="A53" s="223"/>
      <c r="B53" s="2"/>
      <c r="C53" s="90"/>
      <c r="D53" s="90"/>
      <c r="E53" s="90"/>
    </row>
    <row r="54" customFormat="false" ht="12.75" hidden="false" customHeight="false" outlineLevel="0" collapsed="false">
      <c r="A54" s="225"/>
      <c r="B54" s="2"/>
      <c r="C54" s="90"/>
      <c r="D54" s="90"/>
      <c r="E54" s="90"/>
    </row>
    <row r="55" customFormat="false" ht="12.75" hidden="false" customHeight="false" outlineLevel="0" collapsed="false">
      <c r="A55" s="225"/>
      <c r="B55" s="2"/>
      <c r="C55" s="90"/>
      <c r="D55" s="90"/>
      <c r="E55" s="90"/>
    </row>
    <row r="56" customFormat="false" ht="12.75" hidden="false" customHeight="false" outlineLevel="0" collapsed="false">
      <c r="A56" s="223"/>
      <c r="B56" s="2"/>
      <c r="C56" s="90"/>
      <c r="D56" s="90"/>
      <c r="E56" s="90"/>
    </row>
    <row r="57" customFormat="false" ht="12.75" hidden="false" customHeight="false" outlineLevel="0" collapsed="false">
      <c r="A57" s="225"/>
      <c r="B57" s="2"/>
      <c r="C57" s="90"/>
      <c r="D57" s="90"/>
      <c r="E57" s="90"/>
    </row>
    <row r="58" customFormat="false" ht="12.75" hidden="false" customHeight="false" outlineLevel="0" collapsed="false">
      <c r="A58" s="223"/>
      <c r="B58" s="2"/>
      <c r="C58" s="90"/>
      <c r="D58" s="90"/>
      <c r="E58" s="90"/>
    </row>
    <row r="59" customFormat="false" ht="12.75" hidden="false" customHeight="false" outlineLevel="0" collapsed="false">
      <c r="A59" s="223"/>
      <c r="B59" s="2"/>
      <c r="C59" s="90"/>
      <c r="D59" s="90"/>
      <c r="E59" s="90"/>
    </row>
    <row r="60" customFormat="false" ht="12.75" hidden="false" customHeight="false" outlineLevel="0" collapsed="false">
      <c r="A60" s="223"/>
      <c r="B60" s="2"/>
      <c r="C60" s="90"/>
      <c r="D60" s="90"/>
      <c r="E60" s="90"/>
    </row>
    <row r="61" customFormat="false" ht="12.75" hidden="false" customHeight="false" outlineLevel="0" collapsed="false">
      <c r="A61" s="225"/>
      <c r="B61" s="2"/>
      <c r="C61" s="90"/>
      <c r="D61" s="90"/>
      <c r="E61" s="90"/>
    </row>
    <row r="62" customFormat="false" ht="12.75" hidden="false" customHeight="false" outlineLevel="0" collapsed="false">
      <c r="A62" s="224"/>
      <c r="B62" s="2"/>
      <c r="C62" s="90"/>
      <c r="D62" s="90"/>
      <c r="E62" s="90"/>
    </row>
    <row r="63" customFormat="false" ht="12.75" hidden="false" customHeight="false" outlineLevel="0" collapsed="false">
      <c r="A63" s="217"/>
      <c r="B63" s="2"/>
      <c r="C63" s="90"/>
      <c r="D63" s="90"/>
      <c r="E63" s="90"/>
    </row>
    <row r="64" customFormat="false" ht="12.75" hidden="false" customHeight="false" outlineLevel="0" collapsed="false">
      <c r="A64" s="217"/>
      <c r="B64" s="2"/>
      <c r="C64" s="90"/>
      <c r="D64" s="90"/>
      <c r="E64" s="90"/>
    </row>
    <row r="65" customFormat="false" ht="15" hidden="false" customHeight="true" outlineLevel="0" collapsed="false">
      <c r="A65" s="217"/>
      <c r="B65" s="2"/>
      <c r="C65" s="2"/>
      <c r="D65" s="64"/>
      <c r="E65" s="64"/>
    </row>
    <row r="66" customFormat="false" ht="12.75" hidden="false" customHeight="false" outlineLevel="0" collapsed="false">
      <c r="A66" s="217"/>
      <c r="B66" s="2"/>
      <c r="C66" s="2"/>
      <c r="D66" s="64"/>
      <c r="E66" s="64"/>
    </row>
    <row r="67" customFormat="false" ht="14.25" hidden="false" customHeight="true" outlineLevel="0" collapsed="false">
      <c r="A67" s="217"/>
      <c r="B67" s="2"/>
      <c r="C67" s="2"/>
      <c r="D67" s="64"/>
      <c r="E67" s="64"/>
    </row>
    <row r="68" customFormat="false" ht="12.75" hidden="false" customHeight="false" outlineLevel="0" collapsed="false">
      <c r="A68" s="217"/>
      <c r="B68" s="2"/>
      <c r="C68" s="2"/>
      <c r="D68" s="64"/>
      <c r="E68" s="64"/>
    </row>
    <row r="69" customFormat="false" ht="12.75" hidden="false" customHeight="false" outlineLevel="0" collapsed="false">
      <c r="A69" s="217"/>
      <c r="B69" s="2"/>
      <c r="C69" s="2"/>
      <c r="D69" s="64"/>
      <c r="E69" s="64"/>
    </row>
    <row r="70" customFormat="false" ht="12.75" hidden="false" customHeight="false" outlineLevel="0" collapsed="false">
      <c r="A70" s="218"/>
      <c r="B70" s="2"/>
      <c r="C70" s="2"/>
      <c r="D70" s="64"/>
      <c r="E70" s="64"/>
    </row>
    <row r="71" customFormat="false" ht="12.75" hidden="false" customHeight="false" outlineLevel="0" collapsed="false">
      <c r="A71" s="218"/>
      <c r="B71" s="2"/>
      <c r="C71" s="2"/>
      <c r="D71" s="64"/>
      <c r="E71" s="64"/>
    </row>
    <row r="72" customFormat="false" ht="12.75" hidden="false" customHeight="false" outlineLevel="0" collapsed="false">
      <c r="A72" s="218"/>
      <c r="B72" s="2"/>
      <c r="C72" s="2"/>
      <c r="D72" s="64"/>
      <c r="E72" s="64"/>
    </row>
    <row r="73" customFormat="false" ht="12.75" hidden="false" customHeight="false" outlineLevel="0" collapsed="false">
      <c r="A73" s="64"/>
      <c r="B73" s="2"/>
      <c r="C73" s="2"/>
      <c r="D73" s="64"/>
      <c r="E73" s="64"/>
    </row>
    <row r="74" customFormat="false" ht="12.75" hidden="false" customHeight="false" outlineLevel="0" collapsed="false">
      <c r="A74" s="2"/>
      <c r="B74" s="2"/>
      <c r="C74" s="2"/>
      <c r="D74" s="64"/>
      <c r="E74" s="64"/>
    </row>
    <row r="75" customFormat="false" ht="12.75" hidden="false" customHeight="false" outlineLevel="0" collapsed="false">
      <c r="A75" s="2"/>
      <c r="B75" s="2"/>
      <c r="C75" s="2"/>
      <c r="D75" s="64"/>
      <c r="E75" s="64"/>
    </row>
    <row r="76" customFormat="false" ht="12.75" hidden="false" customHeight="false" outlineLevel="0" collapsed="false">
      <c r="A76" s="2"/>
      <c r="B76" s="2"/>
      <c r="C76" s="2"/>
      <c r="D76" s="64"/>
      <c r="E76" s="64"/>
    </row>
    <row r="77" customFormat="false" ht="18.75" hidden="false" customHeight="false" outlineLevel="0" collapsed="false">
      <c r="A77" s="219"/>
      <c r="B77" s="2"/>
      <c r="C77" s="2"/>
      <c r="D77" s="64"/>
      <c r="E77" s="64"/>
    </row>
    <row r="78" customFormat="false" ht="12.75" hidden="false" customHeight="false" outlineLevel="0" collapsed="false">
      <c r="A78" s="220"/>
      <c r="B78" s="2"/>
      <c r="C78" s="2"/>
      <c r="D78" s="64"/>
      <c r="E78" s="64"/>
    </row>
    <row r="79" customFormat="false" ht="12.75" hidden="false" customHeight="false" outlineLevel="0" collapsed="false">
      <c r="A79" s="220"/>
      <c r="B79" s="2"/>
      <c r="C79" s="2"/>
      <c r="D79" s="64"/>
      <c r="E79" s="64"/>
    </row>
    <row r="80" customFormat="false" ht="12.75" hidden="false" customHeight="false" outlineLevel="0" collapsed="false">
      <c r="A80" s="2"/>
      <c r="B80" s="2"/>
      <c r="C80" s="2"/>
      <c r="D80" s="64"/>
      <c r="E80" s="64"/>
    </row>
    <row r="81" customFormat="false" ht="12.75" hidden="false" customHeight="false" outlineLevel="0" collapsed="false">
      <c r="A81" s="2"/>
      <c r="B81" s="2"/>
      <c r="C81" s="2"/>
      <c r="D81" s="64"/>
      <c r="E81" s="64"/>
    </row>
    <row r="82" customFormat="false" ht="12.75" hidden="false" customHeight="false" outlineLevel="0" collapsed="false">
      <c r="A82" s="221"/>
      <c r="B82" s="221"/>
      <c r="C82" s="222"/>
      <c r="D82" s="222"/>
      <c r="E82" s="222"/>
    </row>
    <row r="83" customFormat="false" ht="12.75" hidden="false" customHeight="false" outlineLevel="0" collapsed="false">
      <c r="A83" s="217"/>
      <c r="B83" s="2"/>
      <c r="C83" s="2"/>
      <c r="D83" s="64"/>
      <c r="E83" s="64"/>
    </row>
    <row r="84" customFormat="false" ht="12.75" hidden="false" customHeight="false" outlineLevel="0" collapsed="false">
      <c r="A84" s="223"/>
      <c r="B84" s="2"/>
      <c r="C84" s="2"/>
      <c r="D84" s="64"/>
      <c r="E84" s="64"/>
    </row>
    <row r="85" customFormat="false" ht="12.75" hidden="false" customHeight="false" outlineLevel="0" collapsed="false">
      <c r="A85" s="223"/>
      <c r="B85" s="2"/>
      <c r="C85" s="2"/>
      <c r="D85" s="64"/>
      <c r="E85" s="64"/>
    </row>
    <row r="86" customFormat="false" ht="12.75" hidden="false" customHeight="false" outlineLevel="0" collapsed="false">
      <c r="A86" s="224"/>
      <c r="B86" s="2"/>
      <c r="C86" s="2"/>
      <c r="D86" s="64"/>
      <c r="E86" s="64"/>
    </row>
    <row r="87" customFormat="false" ht="12.75" hidden="false" customHeight="false" outlineLevel="0" collapsed="false">
      <c r="A87" s="64"/>
      <c r="B87" s="2"/>
      <c r="C87" s="2"/>
      <c r="D87" s="64"/>
      <c r="E87" s="64"/>
    </row>
    <row r="88" customFormat="false" ht="12.75" hidden="false" customHeight="false" outlineLevel="0" collapsed="false">
      <c r="A88" s="217"/>
      <c r="B88" s="2"/>
      <c r="C88" s="2"/>
      <c r="D88" s="64"/>
      <c r="E88" s="64"/>
    </row>
    <row r="89" customFormat="false" ht="12.75" hidden="false" customHeight="false" outlineLevel="0" collapsed="false">
      <c r="A89" s="223"/>
      <c r="B89" s="2"/>
      <c r="C89" s="2"/>
      <c r="D89" s="64"/>
      <c r="E89" s="64"/>
    </row>
    <row r="90" customFormat="false" ht="12.75" hidden="false" customHeight="false" outlineLevel="0" collapsed="false">
      <c r="A90" s="223"/>
      <c r="B90" s="2"/>
      <c r="C90" s="2"/>
      <c r="D90" s="64"/>
      <c r="E90" s="64"/>
    </row>
    <row r="91" customFormat="false" ht="12.75" hidden="false" customHeight="false" outlineLevel="0" collapsed="false">
      <c r="A91" s="223"/>
      <c r="B91" s="2"/>
      <c r="C91" s="90"/>
      <c r="D91" s="64"/>
      <c r="E91" s="64"/>
    </row>
    <row r="92" customFormat="false" ht="12.75" hidden="false" customHeight="false" outlineLevel="0" collapsed="false">
      <c r="A92" s="223"/>
      <c r="B92" s="2"/>
      <c r="C92" s="2"/>
      <c r="D92" s="64"/>
      <c r="E92" s="64"/>
    </row>
    <row r="93" customFormat="false" ht="12.75" hidden="false" customHeight="false" outlineLevel="0" collapsed="false">
      <c r="A93" s="64"/>
      <c r="B93" s="2"/>
      <c r="C93" s="2"/>
      <c r="D93" s="64"/>
      <c r="E93" s="64"/>
    </row>
    <row r="94" customFormat="false" ht="12.75" hidden="false" customHeight="false" outlineLevel="0" collapsed="false">
      <c r="A94" s="217"/>
      <c r="B94" s="2"/>
      <c r="C94" s="2"/>
      <c r="D94" s="64"/>
      <c r="E94" s="64"/>
    </row>
    <row r="95" customFormat="false" ht="12.75" hidden="false" customHeight="false" outlineLevel="0" collapsed="false">
      <c r="A95" s="64"/>
      <c r="B95" s="2"/>
      <c r="C95" s="2"/>
      <c r="D95" s="64"/>
      <c r="E95" s="64"/>
    </row>
    <row r="96" customFormat="false" ht="12.75" hidden="false" customHeight="false" outlineLevel="0" collapsed="false">
      <c r="A96" s="217"/>
      <c r="B96" s="2"/>
      <c r="C96" s="2"/>
      <c r="D96" s="64"/>
      <c r="E96" s="64"/>
    </row>
    <row r="97" customFormat="false" ht="12.75" hidden="false" customHeight="false" outlineLevel="0" collapsed="false">
      <c r="A97" s="223"/>
      <c r="B97" s="2"/>
      <c r="C97" s="2"/>
      <c r="D97" s="64"/>
      <c r="E97" s="64"/>
    </row>
    <row r="98" customFormat="false" ht="12.75" hidden="false" customHeight="false" outlineLevel="0" collapsed="false">
      <c r="A98" s="217"/>
      <c r="B98" s="2"/>
      <c r="C98" s="2"/>
      <c r="D98" s="64"/>
      <c r="E98" s="64"/>
    </row>
    <row r="99" customFormat="false" ht="12.75" hidden="false" customHeight="false" outlineLevel="0" collapsed="false">
      <c r="A99" s="225"/>
      <c r="B99" s="2"/>
      <c r="C99" s="2"/>
      <c r="D99" s="64"/>
      <c r="E99" s="64"/>
    </row>
    <row r="100" customFormat="false" ht="12.75" hidden="false" customHeight="false" outlineLevel="0" collapsed="false">
      <c r="A100" s="223"/>
      <c r="B100" s="2"/>
      <c r="C100" s="2"/>
      <c r="D100" s="64"/>
      <c r="E100" s="64"/>
    </row>
    <row r="101" customFormat="false" ht="12.75" hidden="false" customHeight="false" outlineLevel="0" collapsed="false">
      <c r="A101" s="224"/>
      <c r="B101" s="2"/>
      <c r="C101" s="2"/>
      <c r="D101" s="64"/>
      <c r="E101" s="64"/>
    </row>
    <row r="102" customFormat="false" ht="12.75" hidden="false" customHeight="false" outlineLevel="0" collapsed="false">
      <c r="A102" s="223"/>
      <c r="B102" s="2"/>
      <c r="C102" s="2"/>
      <c r="D102" s="64"/>
      <c r="E102" s="64"/>
    </row>
    <row r="103" customFormat="false" ht="12.75" hidden="false" customHeight="false" outlineLevel="0" collapsed="false">
      <c r="A103" s="224"/>
      <c r="B103" s="2"/>
      <c r="C103" s="2"/>
      <c r="D103" s="64"/>
      <c r="E103" s="64"/>
    </row>
    <row r="104" customFormat="false" ht="12.75" hidden="false" customHeight="false" outlineLevel="0" collapsed="false">
      <c r="A104" s="223"/>
      <c r="B104" s="2"/>
      <c r="C104" s="2"/>
      <c r="D104" s="64"/>
      <c r="E104" s="64"/>
    </row>
    <row r="105" customFormat="false" ht="12.75" hidden="false" customHeight="false" outlineLevel="0" collapsed="false">
      <c r="A105" s="223"/>
      <c r="B105" s="2"/>
      <c r="C105" s="2"/>
      <c r="D105" s="64"/>
      <c r="E105" s="64"/>
    </row>
    <row r="106" customFormat="false" ht="12.75" hidden="false" customHeight="false" outlineLevel="0" collapsed="false">
      <c r="A106" s="223"/>
      <c r="B106" s="2"/>
      <c r="C106" s="2"/>
      <c r="D106" s="64"/>
      <c r="E106" s="64"/>
    </row>
    <row r="107" customFormat="false" ht="12.75" hidden="false" customHeight="false" outlineLevel="0" collapsed="false">
      <c r="A107" s="223"/>
      <c r="B107" s="2"/>
      <c r="C107" s="2"/>
      <c r="D107" s="64"/>
      <c r="E107" s="64"/>
    </row>
    <row r="108" customFormat="false" ht="12.75" hidden="false" customHeight="false" outlineLevel="0" collapsed="false">
      <c r="A108" s="223"/>
      <c r="B108" s="2"/>
      <c r="C108" s="2"/>
      <c r="D108" s="64"/>
      <c r="E108" s="64"/>
    </row>
    <row r="109" customFormat="false" ht="12.75" hidden="false" customHeight="false" outlineLevel="0" collapsed="false">
      <c r="A109" s="223"/>
      <c r="B109" s="2"/>
      <c r="C109" s="2"/>
      <c r="D109" s="64"/>
      <c r="E109" s="64"/>
    </row>
    <row r="110" customFormat="false" ht="12.75" hidden="false" customHeight="false" outlineLevel="0" collapsed="false">
      <c r="A110" s="217"/>
      <c r="B110" s="2"/>
      <c r="C110" s="2"/>
      <c r="D110" s="64"/>
      <c r="E110" s="64"/>
    </row>
    <row r="111" customFormat="false" ht="12.75" hidden="false" customHeight="false" outlineLevel="0" collapsed="false">
      <c r="A111" s="226"/>
      <c r="B111" s="2"/>
      <c r="C111" s="2"/>
      <c r="D111" s="64"/>
      <c r="E111" s="64"/>
    </row>
    <row r="112" customFormat="false" ht="12.75" hidden="false" customHeight="false" outlineLevel="0" collapsed="false">
      <c r="A112" s="223"/>
      <c r="B112" s="2"/>
      <c r="C112" s="2"/>
      <c r="D112" s="64"/>
      <c r="E112" s="64"/>
    </row>
    <row r="113" customFormat="false" ht="12.75" hidden="false" customHeight="false" outlineLevel="0" collapsed="false">
      <c r="A113" s="225"/>
      <c r="B113" s="2"/>
      <c r="C113" s="2"/>
      <c r="D113" s="64"/>
      <c r="E113" s="64"/>
    </row>
    <row r="114" customFormat="false" ht="12.75" hidden="false" customHeight="false" outlineLevel="0" collapsed="false">
      <c r="A114" s="225"/>
      <c r="B114" s="2"/>
      <c r="C114" s="2"/>
      <c r="D114" s="64"/>
      <c r="E114" s="64"/>
    </row>
    <row r="115" customFormat="false" ht="12.75" hidden="false" customHeight="false" outlineLevel="0" collapsed="false">
      <c r="A115" s="223"/>
      <c r="B115" s="2"/>
      <c r="C115" s="2"/>
      <c r="D115" s="64"/>
      <c r="E115" s="64"/>
    </row>
    <row r="116" customFormat="false" ht="12.75" hidden="false" customHeight="false" outlineLevel="0" collapsed="false">
      <c r="A116" s="223"/>
      <c r="B116" s="2"/>
      <c r="C116" s="2"/>
      <c r="D116" s="64"/>
      <c r="E116" s="64"/>
    </row>
    <row r="117" customFormat="false" ht="12.75" hidden="false" customHeight="false" outlineLevel="0" collapsed="false">
      <c r="A117" s="224"/>
      <c r="B117" s="2"/>
      <c r="C117" s="2"/>
      <c r="D117" s="64"/>
      <c r="E117" s="64"/>
    </row>
    <row r="118" customFormat="false" ht="12.75" hidden="false" customHeight="false" outlineLevel="0" collapsed="false">
      <c r="A118" s="217"/>
      <c r="B118" s="2"/>
      <c r="C118" s="2"/>
      <c r="D118" s="64"/>
      <c r="E118" s="64"/>
    </row>
    <row r="119" customFormat="false" ht="12.75" hidden="false" customHeight="false" outlineLevel="0" collapsed="false">
      <c r="A119" s="217"/>
      <c r="B119" s="2"/>
      <c r="C119" s="2"/>
      <c r="D119" s="64"/>
      <c r="E119" s="64"/>
    </row>
    <row r="120" customFormat="false" ht="12.75" hidden="false" customHeight="false" outlineLevel="0" collapsed="false">
      <c r="A120" s="217"/>
      <c r="B120" s="2"/>
      <c r="C120" s="2"/>
      <c r="D120" s="64"/>
      <c r="E120" s="64"/>
    </row>
    <row r="121" customFormat="false" ht="12.75" hidden="false" customHeight="false" outlineLevel="0" collapsed="false">
      <c r="A121" s="217"/>
      <c r="B121" s="2"/>
      <c r="C121" s="2"/>
      <c r="D121" s="64"/>
      <c r="E121" s="64"/>
    </row>
    <row r="122" customFormat="false" ht="12.75" hidden="false" customHeight="false" outlineLevel="0" collapsed="false">
      <c r="A122" s="217"/>
      <c r="B122" s="2"/>
      <c r="C122" s="2"/>
      <c r="D122" s="64"/>
      <c r="E122" s="64"/>
    </row>
    <row r="123" customFormat="false" ht="12.75" hidden="false" customHeight="fals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2.75" hidden="false" customHeight="false" outlineLevel="0" collapsed="false">
      <c r="A125" s="2"/>
      <c r="B125" s="2"/>
      <c r="C125" s="2"/>
      <c r="D125" s="64"/>
      <c r="E125" s="64"/>
    </row>
    <row r="126" customFormat="false" ht="12.75" hidden="false" customHeight="false" outlineLevel="0" collapsed="false">
      <c r="A126" s="2"/>
      <c r="B126" s="2"/>
      <c r="C126" s="2"/>
      <c r="D126" s="64"/>
      <c r="E126" s="64"/>
    </row>
    <row r="127" customFormat="false" ht="12.75" hidden="false" customHeight="false" outlineLevel="0" collapsed="false">
      <c r="A127" s="2"/>
      <c r="B127" s="2"/>
      <c r="C127" s="2"/>
      <c r="D127" s="2"/>
      <c r="E127" s="2"/>
    </row>
    <row r="128" customFormat="false" ht="18.75" hidden="false" customHeight="false" outlineLevel="0" collapsed="false">
      <c r="A128" s="227"/>
      <c r="B128" s="227"/>
      <c r="C128" s="2"/>
      <c r="D128" s="2"/>
      <c r="E128" s="2"/>
    </row>
    <row r="129" customFormat="false" ht="12.75" hidden="false" customHeight="false" outlineLevel="0" collapsed="false">
      <c r="A129" s="220"/>
      <c r="B129" s="220"/>
      <c r="C129" s="2"/>
      <c r="D129" s="2"/>
      <c r="E129" s="2"/>
    </row>
    <row r="130" customFormat="false" ht="12.75" hidden="false" customHeight="false" outlineLevel="0" collapsed="false">
      <c r="A130" s="220"/>
      <c r="B130" s="228"/>
      <c r="C130" s="2"/>
      <c r="D130" s="2"/>
      <c r="E130" s="2"/>
    </row>
    <row r="131" customFormat="false" ht="12.75" hidden="false" customHeight="false" outlineLevel="0" collapsed="false">
      <c r="A131" s="2"/>
      <c r="B131" s="2"/>
      <c r="C131" s="2"/>
      <c r="D131" s="2"/>
      <c r="E131" s="2"/>
    </row>
    <row r="132" customFormat="false" ht="12.75" hidden="false" customHeight="false" outlineLevel="0" collapsed="false">
      <c r="A132" s="221"/>
      <c r="B132" s="222"/>
      <c r="C132" s="222"/>
      <c r="D132" s="222"/>
      <c r="E132" s="222"/>
    </row>
    <row r="133" customFormat="false" ht="12.75" hidden="false" customHeight="false" outlineLevel="0" collapsed="false">
      <c r="A133" s="220"/>
      <c r="B133" s="220"/>
      <c r="C133" s="220"/>
      <c r="D133" s="2"/>
      <c r="E133" s="2"/>
    </row>
    <row r="134" customFormat="false" ht="12.75" hidden="false" customHeight="false" outlineLevel="0" collapsed="false">
      <c r="A134" s="229"/>
      <c r="B134" s="220"/>
      <c r="C134" s="220"/>
      <c r="D134" s="230"/>
      <c r="E134" s="230"/>
    </row>
    <row r="135" customFormat="false" ht="12.75" hidden="false" customHeight="false" outlineLevel="0" collapsed="false">
      <c r="A135" s="229"/>
      <c r="B135" s="220"/>
      <c r="C135" s="220"/>
      <c r="D135" s="230"/>
      <c r="E135" s="230"/>
    </row>
    <row r="136" customFormat="false" ht="12.75" hidden="false" customHeight="false" outlineLevel="0" collapsed="false">
      <c r="A136" s="229"/>
      <c r="B136" s="229"/>
      <c r="C136" s="229"/>
      <c r="D136" s="230"/>
      <c r="E136" s="230"/>
    </row>
    <row r="137" customFormat="false" ht="12.75" hidden="false" customHeight="false" outlineLevel="0" collapsed="false">
      <c r="A137" s="229"/>
      <c r="B137" s="229"/>
      <c r="C137" s="229"/>
      <c r="D137" s="230"/>
      <c r="E137" s="230"/>
    </row>
    <row r="138" customFormat="false" ht="12.75" hidden="false" customHeight="false" outlineLevel="0" collapsed="false">
      <c r="A138" s="229"/>
      <c r="B138" s="221"/>
      <c r="C138" s="221"/>
      <c r="D138" s="230"/>
      <c r="E138" s="230"/>
    </row>
    <row r="139" customFormat="false" ht="12.75" hidden="false" customHeight="false" outlineLevel="0" collapsed="false">
      <c r="A139" s="2"/>
      <c r="B139" s="2"/>
      <c r="C139" s="2"/>
      <c r="D139" s="230"/>
      <c r="E139" s="230"/>
    </row>
    <row r="140" customFormat="false" ht="12.75" hidden="false" customHeight="false" outlineLevel="0" collapsed="false">
      <c r="A140" s="220"/>
      <c r="B140" s="220"/>
      <c r="C140" s="220"/>
      <c r="D140" s="230"/>
      <c r="E140" s="230"/>
    </row>
    <row r="141" customFormat="false" ht="12.75" hidden="false" customHeight="false" outlineLevel="0" collapsed="false">
      <c r="A141" s="229"/>
      <c r="B141" s="220"/>
      <c r="C141" s="220"/>
      <c r="D141" s="230"/>
      <c r="E141" s="230"/>
    </row>
    <row r="142" customFormat="false" ht="12.75" hidden="false" customHeight="false" outlineLevel="0" collapsed="false">
      <c r="A142" s="229"/>
      <c r="B142" s="220"/>
      <c r="C142" s="220"/>
      <c r="D142" s="230"/>
      <c r="E142" s="230"/>
    </row>
    <row r="143" customFormat="false" ht="12.75" hidden="false" customHeight="false" outlineLevel="0" collapsed="false">
      <c r="A143" s="229"/>
      <c r="B143" s="220"/>
      <c r="C143" s="220"/>
      <c r="D143" s="230"/>
      <c r="E143" s="230"/>
    </row>
    <row r="144" customFormat="false" ht="12.75" hidden="false" customHeight="false" outlineLevel="0" collapsed="false">
      <c r="A144" s="229"/>
      <c r="B144" s="220"/>
      <c r="C144" s="220"/>
      <c r="D144" s="230"/>
      <c r="E144" s="230"/>
    </row>
    <row r="145" customFormat="false" ht="12.75" hidden="false" customHeight="false" outlineLevel="0" collapsed="false">
      <c r="A145" s="229"/>
      <c r="B145" s="220"/>
      <c r="C145" s="220"/>
      <c r="D145" s="230"/>
      <c r="E145" s="230"/>
    </row>
    <row r="146" customFormat="false" ht="12.75" hidden="false" customHeight="false" outlineLevel="0" collapsed="false">
      <c r="A146" s="229"/>
      <c r="B146" s="220"/>
      <c r="C146" s="220"/>
      <c r="D146" s="230"/>
      <c r="E146" s="230"/>
    </row>
    <row r="147" customFormat="false" ht="12.75" hidden="false" customHeight="false" outlineLevel="0" collapsed="false">
      <c r="A147" s="229"/>
      <c r="B147" s="220"/>
      <c r="C147" s="220"/>
      <c r="D147" s="230"/>
      <c r="E147" s="230"/>
    </row>
    <row r="148" customFormat="false" ht="12.75" hidden="false" customHeight="false" outlineLevel="0" collapsed="false">
      <c r="A148" s="229"/>
      <c r="B148" s="220"/>
      <c r="C148" s="220"/>
      <c r="D148" s="230"/>
      <c r="E148" s="230"/>
    </row>
    <row r="149" customFormat="false" ht="12.75" hidden="false" customHeight="false" outlineLevel="0" collapsed="false">
      <c r="A149" s="229"/>
      <c r="B149" s="220"/>
      <c r="C149" s="220"/>
      <c r="D149" s="230"/>
      <c r="E149" s="230"/>
    </row>
    <row r="150" customFormat="false" ht="12.75" hidden="false" customHeight="false" outlineLevel="0" collapsed="false">
      <c r="A150" s="229"/>
      <c r="B150" s="229"/>
      <c r="C150" s="229"/>
      <c r="D150" s="230"/>
      <c r="E150" s="230"/>
    </row>
    <row r="151" customFormat="false" ht="12.75" hidden="false" customHeight="false" outlineLevel="0" collapsed="false">
      <c r="A151" s="229"/>
      <c r="B151" s="229"/>
      <c r="C151" s="229"/>
      <c r="D151" s="230"/>
      <c r="E151" s="230"/>
    </row>
    <row r="152" customFormat="false" ht="12.75" hidden="false" customHeight="false" outlineLevel="0" collapsed="false">
      <c r="A152" s="220"/>
      <c r="B152" s="220"/>
      <c r="C152" s="220"/>
      <c r="D152" s="230"/>
      <c r="E152" s="230"/>
    </row>
    <row r="153" customFormat="false" ht="12.75" hidden="false" customHeight="false" outlineLevel="0" collapsed="false">
      <c r="A153" s="229"/>
      <c r="B153" s="229"/>
      <c r="C153" s="229"/>
      <c r="D153" s="230"/>
      <c r="E153" s="230"/>
    </row>
    <row r="154" customFormat="false" ht="12.75" hidden="false" customHeight="false" outlineLevel="0" collapsed="false">
      <c r="A154" s="229"/>
      <c r="B154" s="229"/>
      <c r="C154" s="229"/>
      <c r="D154" s="230"/>
      <c r="E154" s="230"/>
    </row>
    <row r="155" customFormat="false" ht="12.75" hidden="false" customHeight="false" outlineLevel="0" collapsed="false">
      <c r="A155" s="220"/>
      <c r="B155" s="220"/>
      <c r="C155" s="220"/>
      <c r="D155" s="230"/>
      <c r="E155" s="230"/>
    </row>
    <row r="156" customFormat="false" ht="12.75" hidden="false" customHeight="false" outlineLevel="0" collapsed="false">
      <c r="A156" s="220"/>
      <c r="B156" s="220"/>
      <c r="C156" s="220"/>
      <c r="D156" s="230"/>
      <c r="E156" s="230"/>
    </row>
    <row r="157" customFormat="false" ht="12.75" hidden="false" customHeight="false" outlineLevel="0" collapsed="false">
      <c r="A157" s="2"/>
      <c r="B157" s="220"/>
      <c r="C157" s="220"/>
      <c r="D157" s="230"/>
      <c r="E157" s="230"/>
    </row>
    <row r="158" customFormat="false" ht="12.75" hidden="false" customHeight="false" outlineLevel="0" collapsed="false">
      <c r="A158" s="2"/>
      <c r="B158" s="231"/>
      <c r="C158" s="231"/>
      <c r="D158" s="230"/>
      <c r="E158" s="230"/>
    </row>
    <row r="159" customFormat="false" ht="12.75" hidden="false" customHeight="false" outlineLevel="0" collapsed="false">
      <c r="A159" s="220"/>
      <c r="B159" s="231"/>
      <c r="C159" s="231"/>
      <c r="D159" s="230"/>
      <c r="E159" s="230"/>
    </row>
    <row r="160" customFormat="false" ht="12.75" hidden="false" customHeight="false" outlineLevel="0" collapsed="false">
      <c r="A160" s="229"/>
      <c r="B160" s="231"/>
      <c r="C160" s="231"/>
      <c r="D160" s="230"/>
      <c r="E160" s="230"/>
    </row>
    <row r="161" customFormat="false" ht="12.75" hidden="false" customHeight="false" outlineLevel="0" collapsed="false">
      <c r="A161" s="220"/>
      <c r="B161" s="220"/>
      <c r="C161" s="220"/>
      <c r="D161" s="230"/>
      <c r="E161" s="230"/>
    </row>
    <row r="162" customFormat="false" ht="12.75" hidden="false" customHeight="false" outlineLevel="0" collapsed="false">
      <c r="A162" s="2"/>
      <c r="B162" s="2"/>
      <c r="C162" s="2"/>
      <c r="D162" s="230"/>
      <c r="E162" s="230"/>
    </row>
    <row r="163" customFormat="false" ht="12.75" hidden="false" customHeight="false" outlineLevel="0" collapsed="false">
      <c r="A163" s="220"/>
      <c r="B163" s="220"/>
      <c r="C163" s="220"/>
      <c r="D163" s="230"/>
      <c r="E163" s="230"/>
    </row>
    <row r="164" customFormat="false" ht="12.75" hidden="false" customHeight="false" outlineLevel="0" collapsed="false">
      <c r="A164" s="229"/>
      <c r="B164" s="229"/>
      <c r="C164" s="229"/>
      <c r="D164" s="230"/>
      <c r="E164" s="230"/>
    </row>
    <row r="165" customFormat="false" ht="12.75" hidden="false" customHeight="false" outlineLevel="0" collapsed="false">
      <c r="A165" s="229"/>
      <c r="B165" s="229"/>
      <c r="C165" s="229"/>
      <c r="D165" s="230"/>
      <c r="E165" s="230"/>
    </row>
    <row r="166" customFormat="false" ht="12.75" hidden="false" customHeight="false" outlineLevel="0" collapsed="false">
      <c r="A166" s="229"/>
      <c r="B166" s="229"/>
      <c r="C166" s="229"/>
      <c r="D166" s="230"/>
      <c r="E166" s="230"/>
    </row>
    <row r="167" customFormat="false" ht="12.75" hidden="false" customHeight="false" outlineLevel="0" collapsed="false">
      <c r="A167" s="229"/>
      <c r="B167" s="229"/>
      <c r="C167" s="229"/>
      <c r="D167" s="230"/>
      <c r="E167" s="230"/>
    </row>
    <row r="168" customFormat="false" ht="12.75" hidden="false" customHeight="false" outlineLevel="0" collapsed="false">
      <c r="A168" s="229"/>
      <c r="B168" s="229"/>
      <c r="C168" s="229"/>
      <c r="D168" s="230"/>
      <c r="E168" s="230"/>
    </row>
    <row r="169" customFormat="false" ht="12.75" hidden="false" customHeight="false" outlineLevel="0" collapsed="false">
      <c r="A169" s="229"/>
      <c r="B169" s="2"/>
      <c r="C169" s="2"/>
      <c r="D169" s="230"/>
      <c r="E169" s="230"/>
    </row>
    <row r="170" customFormat="false" ht="12.75" hidden="false" customHeight="false" outlineLevel="0" collapsed="false">
      <c r="A170" s="220"/>
      <c r="B170" s="220"/>
      <c r="C170" s="220"/>
      <c r="D170" s="230"/>
      <c r="E170" s="230"/>
    </row>
    <row r="171" customFormat="false" ht="12.75" hidden="false" customHeight="false" outlineLevel="0" collapsed="false">
      <c r="A171" s="220"/>
      <c r="B171" s="220"/>
      <c r="C171" s="220"/>
      <c r="D171" s="230"/>
      <c r="E171" s="230"/>
    </row>
    <row r="172" customFormat="false" ht="12.75" hidden="false" customHeight="false" outlineLevel="0" collapsed="false">
      <c r="A172" s="2"/>
      <c r="B172" s="2"/>
      <c r="C172" s="2"/>
      <c r="D172" s="230"/>
      <c r="E172" s="230"/>
    </row>
    <row r="173" customFormat="false" ht="12.75" hidden="false" customHeight="false" outlineLevel="0" collapsed="false">
      <c r="A173" s="220"/>
      <c r="B173" s="232"/>
      <c r="C173" s="2"/>
      <c r="D173" s="230"/>
      <c r="E173" s="230"/>
    </row>
    <row r="174" customFormat="false" ht="12.75" hidden="false" customHeight="false" outlineLevel="0" collapsed="false">
      <c r="A174" s="220"/>
      <c r="B174" s="228"/>
      <c r="C174" s="228"/>
      <c r="D174" s="230"/>
      <c r="E174" s="230"/>
    </row>
    <row r="175" customFormat="false" ht="12.75" hidden="false" customHeight="false" outlineLevel="0" collapsed="false">
      <c r="A175" s="2"/>
      <c r="B175" s="2"/>
      <c r="C175" s="2"/>
      <c r="D175" s="2"/>
      <c r="E175" s="2"/>
    </row>
    <row r="176" customFormat="false" ht="12.75" hidden="false" customHeight="false" outlineLevel="0" collapsed="false">
      <c r="A176" s="220"/>
      <c r="B176" s="233"/>
      <c r="C176" s="2"/>
      <c r="D176" s="2"/>
      <c r="E176" s="2"/>
    </row>
    <row r="177" customFormat="false" ht="12.75" hidden="false" customHeight="false" outlineLevel="0" collapsed="false">
      <c r="A177" s="220"/>
      <c r="B177" s="2"/>
      <c r="C177" s="2"/>
      <c r="D177" s="2"/>
      <c r="E177" s="2"/>
    </row>
    <row r="178" customFormat="false" ht="12.75" hidden="false" customHeight="false" outlineLevel="0" collapsed="false">
      <c r="A178" s="220"/>
      <c r="B178" s="2"/>
      <c r="C178" s="2"/>
      <c r="D178" s="2"/>
      <c r="E178" s="2"/>
    </row>
    <row r="179" customFormat="false" ht="12.75" hidden="false" customHeight="false" outlineLevel="0" collapsed="false">
      <c r="A179" s="220"/>
      <c r="B179" s="2"/>
      <c r="C179" s="2"/>
      <c r="D179" s="2"/>
      <c r="E179" s="2"/>
    </row>
    <row r="180" customFormat="false" ht="12.75" hidden="false" customHeight="false" outlineLevel="0" collapsed="false">
      <c r="A180" s="2"/>
      <c r="B180" s="2"/>
      <c r="C180" s="2"/>
      <c r="D180" s="2"/>
      <c r="E180" s="2"/>
    </row>
    <row r="181" customFormat="false" ht="18.75" hidden="false" customHeight="false" outlineLevel="0" collapsed="false">
      <c r="A181" s="219"/>
      <c r="B181" s="2"/>
      <c r="C181" s="2"/>
      <c r="D181" s="2"/>
      <c r="E181" s="2"/>
    </row>
    <row r="182" customFormat="false" ht="12.75" hidden="false" customHeight="false" outlineLevel="0" collapsed="false">
      <c r="A182" s="220"/>
      <c r="B182" s="2"/>
      <c r="C182" s="2"/>
      <c r="D182" s="2"/>
      <c r="E182" s="2"/>
    </row>
    <row r="183" customFormat="false" ht="12.75" hidden="false" customHeight="false" outlineLevel="0" collapsed="false">
      <c r="A183" s="2"/>
      <c r="B183" s="2"/>
      <c r="C183" s="2"/>
      <c r="D183" s="2"/>
      <c r="E183" s="2"/>
    </row>
    <row r="184" customFormat="false" ht="12.75" hidden="false" customHeight="false" outlineLevel="0" collapsed="false">
      <c r="A184" s="2"/>
      <c r="B184" s="2"/>
      <c r="C184" s="2"/>
      <c r="D184" s="2"/>
      <c r="E184" s="2"/>
    </row>
    <row r="185" customFormat="false" ht="12.75" hidden="false" customHeight="false" outlineLevel="0" collapsed="false">
      <c r="A185" s="234"/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35"/>
      <c r="AT185" s="235"/>
      <c r="AU185" s="235"/>
      <c r="AV185" s="235"/>
      <c r="AW185" s="235"/>
      <c r="AX185" s="235"/>
      <c r="AY185" s="235"/>
      <c r="AZ185" s="235"/>
      <c r="BA185" s="235"/>
      <c r="BB185" s="235"/>
      <c r="BC185" s="235"/>
      <c r="BD185" s="235"/>
      <c r="BE185" s="235"/>
      <c r="BF185" s="235"/>
      <c r="BG185" s="235"/>
      <c r="BH185" s="235"/>
      <c r="BI185" s="235"/>
      <c r="BJ185" s="235"/>
      <c r="BK185" s="235"/>
      <c r="BL185" s="235"/>
      <c r="BM185" s="235"/>
      <c r="BN185" s="235"/>
      <c r="BO185" s="235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5"/>
      <c r="ER185" s="235"/>
      <c r="ES185" s="235"/>
      <c r="ET185" s="235"/>
      <c r="EU185" s="235"/>
      <c r="EV185" s="235"/>
      <c r="EW185" s="235"/>
      <c r="EX185" s="235"/>
      <c r="EY185" s="235"/>
      <c r="EZ185" s="235"/>
      <c r="FA185" s="235"/>
      <c r="FB185" s="235"/>
      <c r="FC185" s="235"/>
      <c r="FD185" s="235"/>
      <c r="FE185" s="235"/>
      <c r="FF185" s="235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235"/>
      <c r="GN185" s="235"/>
      <c r="GO185" s="235"/>
      <c r="GP185" s="235"/>
      <c r="GQ185" s="235"/>
      <c r="GR185" s="235"/>
      <c r="GS185" s="235"/>
      <c r="GT185" s="235"/>
      <c r="GU185" s="235"/>
      <c r="GV185" s="235"/>
      <c r="GW185" s="235"/>
      <c r="GX185" s="235"/>
      <c r="GY185" s="235"/>
      <c r="GZ185" s="235"/>
      <c r="HA185" s="235"/>
      <c r="HB185" s="235"/>
      <c r="HC185" s="235"/>
      <c r="HD185" s="235"/>
      <c r="HE185" s="235"/>
      <c r="HF185" s="235"/>
      <c r="HG185" s="235"/>
      <c r="HH185" s="235"/>
      <c r="HI185" s="235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</row>
    <row r="186" customFormat="false" ht="12.75" hidden="false" customHeight="false" outlineLevel="0" collapsed="false">
      <c r="A186" s="220"/>
      <c r="B186" s="2"/>
      <c r="C186" s="2"/>
      <c r="D186" s="2"/>
      <c r="E186" s="2"/>
    </row>
    <row r="187" customFormat="false" ht="12.75" hidden="false" customHeight="false" outlineLevel="0" collapsed="false">
      <c r="A187" s="220"/>
      <c r="B187" s="2"/>
      <c r="C187" s="2"/>
      <c r="D187" s="2"/>
      <c r="E187" s="2"/>
    </row>
    <row r="188" customFormat="false" ht="12.75" hidden="false" customHeight="false" outlineLevel="0" collapsed="false">
      <c r="A188" s="220"/>
      <c r="B188" s="2"/>
      <c r="C188" s="2"/>
      <c r="D188" s="2"/>
      <c r="E188" s="2"/>
    </row>
    <row r="189" customFormat="false" ht="12.75" hidden="false" customHeight="false" outlineLevel="0" collapsed="false">
      <c r="A189" s="2"/>
      <c r="B189" s="236"/>
      <c r="C189" s="236"/>
      <c r="D189" s="2"/>
      <c r="E189" s="2"/>
    </row>
    <row r="190" customFormat="false" ht="12.75" hidden="false" customHeight="false" outlineLevel="0" collapsed="false">
      <c r="A190" s="220"/>
      <c r="B190" s="237"/>
      <c r="C190" s="237"/>
      <c r="D190" s="2"/>
      <c r="E190" s="2"/>
    </row>
    <row r="191" customFormat="false" ht="12.75" hidden="false" customHeight="false" outlineLevel="0" collapsed="false">
      <c r="A191" s="234"/>
      <c r="B191" s="2"/>
      <c r="C191" s="2"/>
      <c r="D191" s="2"/>
      <c r="E191" s="2"/>
    </row>
    <row r="192" customFormat="false" ht="12.75" hidden="false" customHeight="false" outlineLevel="0" collapsed="false">
      <c r="A192" s="238"/>
      <c r="B192" s="2"/>
      <c r="C192" s="2"/>
      <c r="D192" s="2"/>
      <c r="E192" s="2"/>
    </row>
    <row r="193" customFormat="false" ht="12.75" hidden="false" customHeight="false" outlineLevel="0" collapsed="false">
      <c r="A193" s="238"/>
      <c r="B193" s="2"/>
      <c r="C193" s="2"/>
      <c r="D193" s="2"/>
      <c r="E193" s="2"/>
    </row>
    <row r="194" customFormat="false" ht="12.75" hidden="false" customHeight="false" outlineLevel="0" collapsed="false">
      <c r="A194" s="238"/>
      <c r="B194" s="2"/>
      <c r="C194" s="2"/>
      <c r="D194" s="2"/>
      <c r="E194" s="2"/>
    </row>
    <row r="195" customFormat="false" ht="12.75" hidden="false" customHeight="false" outlineLevel="0" collapsed="false">
      <c r="A195" s="238"/>
      <c r="B195" s="2"/>
      <c r="C195" s="2"/>
      <c r="D195" s="2"/>
      <c r="E195" s="2"/>
    </row>
    <row r="196" customFormat="false" ht="12.75" hidden="false" customHeight="false" outlineLevel="0" collapsed="false">
      <c r="A196" s="238"/>
      <c r="B196" s="2"/>
      <c r="C196" s="2"/>
      <c r="D196" s="2"/>
      <c r="E196" s="2"/>
    </row>
    <row r="197" customFormat="false" ht="12.75" hidden="false" customHeight="false" outlineLevel="0" collapsed="false">
      <c r="A197" s="220"/>
      <c r="B197" s="2"/>
      <c r="C197" s="2"/>
      <c r="D197" s="2"/>
      <c r="E197" s="2"/>
    </row>
    <row r="198" customFormat="false" ht="12.75" hidden="false" customHeight="false" outlineLevel="0" collapsed="false">
      <c r="A198" s="238"/>
      <c r="B198" s="239"/>
      <c r="C198" s="239"/>
      <c r="D198" s="2"/>
      <c r="E198" s="2"/>
    </row>
    <row r="199" customFormat="false" ht="12.75" hidden="false" customHeight="false" outlineLevel="0" collapsed="false">
      <c r="A199" s="238"/>
      <c r="B199" s="2"/>
      <c r="C199" s="2"/>
      <c r="D199" s="2"/>
      <c r="E199" s="2"/>
    </row>
    <row r="200" customFormat="false" ht="12.75" hidden="false" customHeight="false" outlineLevel="0" collapsed="false">
      <c r="A200" s="238"/>
      <c r="B200" s="2"/>
      <c r="C200" s="2"/>
      <c r="D200" s="2"/>
      <c r="E200" s="2"/>
    </row>
    <row r="201" customFormat="false" ht="12.75" hidden="false" customHeight="false" outlineLevel="0" collapsed="false">
      <c r="A201" s="238"/>
      <c r="B201" s="2"/>
      <c r="C201" s="2"/>
      <c r="D201" s="2"/>
      <c r="E201" s="2"/>
    </row>
    <row r="202" customFormat="false" ht="12.75" hidden="false" customHeight="false" outlineLevel="0" collapsed="false">
      <c r="A202" s="238"/>
      <c r="B202" s="2"/>
      <c r="C202" s="2"/>
      <c r="D202" s="2"/>
      <c r="E202" s="2"/>
    </row>
    <row r="203" customFormat="false" ht="12.75" hidden="false" customHeight="false" outlineLevel="0" collapsed="false">
      <c r="A203" s="220"/>
      <c r="B203" s="2"/>
      <c r="C203" s="2"/>
      <c r="D203" s="2"/>
      <c r="E203" s="2"/>
    </row>
    <row r="204" customFormat="false" ht="12.75" hidden="false" customHeight="false" outlineLevel="0" collapsed="false">
      <c r="A204" s="2"/>
      <c r="B204" s="2"/>
      <c r="C204" s="2"/>
      <c r="D204" s="2"/>
      <c r="E204" s="2"/>
    </row>
    <row r="205" customFormat="false" ht="12.75" hidden="false" customHeight="false" outlineLevel="0" collapsed="false">
      <c r="A205" s="2"/>
      <c r="B205" s="2"/>
      <c r="C205" s="2"/>
      <c r="D205" s="2"/>
      <c r="E205" s="2"/>
    </row>
    <row r="206" customFormat="false" ht="12.75" hidden="false" customHeight="false" outlineLevel="0" collapsed="false">
      <c r="A206" s="2"/>
      <c r="B206" s="2"/>
      <c r="C206" s="2"/>
      <c r="D206" s="2"/>
      <c r="E206" s="2"/>
    </row>
    <row r="207" customFormat="false" ht="12.75" hidden="false" customHeight="false" outlineLevel="0" collapsed="false">
      <c r="A207" s="2"/>
      <c r="B207" s="2"/>
      <c r="C207" s="2"/>
      <c r="D207" s="240"/>
      <c r="E207" s="240"/>
    </row>
    <row r="208" customFormat="false" ht="12.75" hidden="false" customHeight="false" outlineLevel="0" collapsed="false">
      <c r="A208" s="2"/>
      <c r="B208" s="2"/>
      <c r="C208" s="2"/>
      <c r="D208" s="2"/>
      <c r="E208" s="2"/>
    </row>
    <row r="209" customFormat="false" ht="12.75" hidden="false" customHeight="false" outlineLevel="0" collapsed="false">
      <c r="A209" s="220"/>
      <c r="B209" s="2"/>
      <c r="C209" s="2"/>
      <c r="D209" s="2"/>
      <c r="E209" s="2"/>
    </row>
    <row r="210" customFormat="false" ht="12.75" hidden="false" customHeight="false" outlineLevel="0" collapsed="false">
      <c r="A210" s="2"/>
      <c r="B210" s="2"/>
      <c r="C210" s="2"/>
      <c r="D210" s="2"/>
      <c r="E210" s="2"/>
    </row>
    <row r="211" customFormat="false" ht="12.75" hidden="false" customHeight="false" outlineLevel="0" collapsed="false">
      <c r="A211" s="238"/>
      <c r="B211" s="2"/>
      <c r="C211" s="2"/>
      <c r="D211" s="2"/>
      <c r="E211" s="2"/>
    </row>
    <row r="212" customFormat="false" ht="12.75" hidden="false" customHeight="false" outlineLevel="0" collapsed="false">
      <c r="A212" s="238"/>
      <c r="B212" s="2"/>
      <c r="C212" s="2"/>
      <c r="D212" s="2"/>
      <c r="E212" s="2"/>
    </row>
    <row r="213" customFormat="false" ht="12.75" hidden="false" customHeight="false" outlineLevel="0" collapsed="false">
      <c r="A213" s="238"/>
      <c r="B213" s="2"/>
      <c r="C213" s="2"/>
      <c r="D213" s="240"/>
      <c r="E213" s="240"/>
    </row>
    <row r="214" customFormat="false" ht="12.75" hidden="false" customHeight="false" outlineLevel="0" collapsed="false">
      <c r="A214" s="2"/>
      <c r="B214" s="2"/>
      <c r="C214" s="2"/>
      <c r="D214" s="2"/>
      <c r="E214" s="2"/>
    </row>
    <row r="215" customFormat="false" ht="12.75" hidden="false" customHeight="false" outlineLevel="0" collapsed="false">
      <c r="A215" s="2"/>
      <c r="B215" s="2"/>
      <c r="C215" s="2"/>
      <c r="D215" s="2"/>
      <c r="E215" s="2"/>
    </row>
    <row r="216" customFormat="false" ht="12.75" hidden="false" customHeight="false" outlineLevel="0" collapsed="false">
      <c r="A216" s="2"/>
      <c r="B216" s="2"/>
      <c r="C216" s="2"/>
      <c r="D216" s="2"/>
      <c r="E216" s="2"/>
    </row>
    <row r="217" customFormat="false" ht="12.75" hidden="false" customHeight="false" outlineLevel="0" collapsed="false">
      <c r="A217" s="2"/>
      <c r="B217" s="2"/>
      <c r="C217" s="2"/>
      <c r="D217" s="2"/>
      <c r="E217" s="2"/>
    </row>
    <row r="218" customFormat="false" ht="12.75" hidden="false" customHeight="false" outlineLevel="0" collapsed="false">
      <c r="A218" s="2"/>
      <c r="B218" s="2"/>
      <c r="C218" s="2"/>
      <c r="D218" s="2"/>
      <c r="E218" s="2"/>
    </row>
    <row r="219" customFormat="false" ht="12.75" hidden="false" customHeight="false" outlineLevel="0" collapsed="false">
      <c r="A219" s="2"/>
      <c r="B219" s="2"/>
      <c r="C219" s="2"/>
      <c r="D219" s="2"/>
      <c r="E219" s="2"/>
    </row>
    <row r="220" customFormat="false" ht="12.75" hidden="false" customHeight="false" outlineLevel="0" collapsed="false">
      <c r="A220" s="2"/>
      <c r="B220" s="2"/>
      <c r="C220" s="2"/>
      <c r="D220" s="2"/>
      <c r="E220" s="2"/>
    </row>
    <row r="221" customFormat="false" ht="12.75" hidden="false" customHeight="false" outlineLevel="0" collapsed="false">
      <c r="A221" s="220"/>
      <c r="B221" s="2"/>
      <c r="C221" s="2"/>
      <c r="D221" s="100"/>
      <c r="E221" s="100"/>
    </row>
    <row r="222" customFormat="false" ht="12.75" hidden="false" customHeight="false" outlineLevel="0" collapsed="false">
      <c r="A222" s="220"/>
      <c r="B222" s="2"/>
      <c r="C222" s="239"/>
      <c r="D222" s="240"/>
      <c r="E222" s="240"/>
    </row>
    <row r="223" customFormat="false" ht="12.75" hidden="false" customHeight="false" outlineLevel="0" collapsed="false">
      <c r="A223" s="220"/>
      <c r="B223" s="2"/>
      <c r="C223" s="2"/>
      <c r="D223" s="100"/>
      <c r="E223" s="100"/>
    </row>
    <row r="224" customFormat="false" ht="12.75" hidden="false" customHeight="false" outlineLevel="0" collapsed="false">
      <c r="A224" s="220"/>
      <c r="B224" s="2"/>
      <c r="C224" s="2"/>
      <c r="D224" s="2"/>
      <c r="E224" s="2"/>
    </row>
    <row r="225" customFormat="false" ht="12.75" hidden="false" customHeight="false" outlineLevel="0" collapsed="false">
      <c r="A225" s="2"/>
      <c r="B225" s="2"/>
      <c r="C225" s="2"/>
      <c r="D225" s="2"/>
      <c r="E225" s="2"/>
    </row>
    <row r="226" customFormat="false" ht="12.75" hidden="false" customHeight="false" outlineLevel="0" collapsed="false">
      <c r="A226" s="220"/>
      <c r="B226" s="2"/>
      <c r="C226" s="2"/>
      <c r="D226" s="2"/>
      <c r="E226" s="2"/>
    </row>
    <row r="227" customFormat="false" ht="12.75" hidden="false" customHeight="false" outlineLevel="0" collapsed="false">
      <c r="A227" s="220"/>
      <c r="B227" s="2"/>
      <c r="C227" s="2"/>
      <c r="D227" s="2"/>
      <c r="E227" s="2"/>
    </row>
    <row r="228" customFormat="false" ht="12.75" hidden="false" customHeight="false" outlineLevel="0" collapsed="false">
      <c r="A228" s="2"/>
      <c r="B228" s="2"/>
      <c r="C228" s="2"/>
      <c r="D228" s="2"/>
      <c r="E228" s="2"/>
    </row>
    <row r="229" customFormat="false" ht="12.75" hidden="false" customHeight="false" outlineLevel="0" collapsed="false">
      <c r="A229" s="2"/>
      <c r="B229" s="2"/>
      <c r="C229" s="2"/>
      <c r="D229" s="2"/>
      <c r="E229" s="2"/>
    </row>
    <row r="230" customFormat="false" ht="12.75" hidden="false" customHeight="false" outlineLevel="0" collapsed="false">
      <c r="A230" s="2"/>
      <c r="B230" s="2"/>
      <c r="C230" s="2"/>
      <c r="D230" s="2"/>
      <c r="E230" s="2"/>
    </row>
    <row r="231" customFormat="false" ht="12.75" hidden="false" customHeight="false" outlineLevel="0" collapsed="false">
      <c r="A231" s="2"/>
      <c r="B231" s="2"/>
      <c r="C231" s="2"/>
      <c r="D231" s="2"/>
      <c r="E231" s="2"/>
    </row>
    <row r="232" customFormat="false" ht="12.75" hidden="false" customHeight="false" outlineLevel="0" collapsed="false">
      <c r="A232" s="2"/>
      <c r="B232" s="2"/>
      <c r="C232" s="2"/>
      <c r="D232" s="2"/>
      <c r="E232" s="2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"/>
      <c r="B234" s="2"/>
      <c r="C234" s="2"/>
      <c r="D234" s="2"/>
      <c r="E234" s="2"/>
    </row>
    <row r="235" customFormat="false" ht="12.75" hidden="false" customHeight="false" outlineLevel="0" collapsed="false">
      <c r="A235" s="2"/>
      <c r="B235" s="2"/>
      <c r="C235" s="2"/>
      <c r="D235" s="2"/>
      <c r="E235" s="2"/>
    </row>
    <row r="236" customFormat="false" ht="18.75" hidden="false" customHeight="false" outlineLevel="0" collapsed="false">
      <c r="A236" s="219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2.75" hidden="false" customHeight="false" outlineLevel="0" collapsed="false">
      <c r="A239" s="220"/>
      <c r="B239" s="222"/>
      <c r="C239" s="222"/>
      <c r="D239" s="142"/>
      <c r="E239" s="14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30"/>
      <c r="C242" s="230"/>
      <c r="D242" s="230"/>
      <c r="E242" s="230"/>
    </row>
    <row r="243" customFormat="false" ht="12.75" hidden="false" customHeight="false" outlineLevel="0" collapsed="false">
      <c r="A243" s="2"/>
      <c r="B243" s="2"/>
      <c r="C243" s="2"/>
      <c r="D243" s="2"/>
      <c r="E243" s="2"/>
    </row>
    <row r="244" customFormat="false" ht="12.75" hidden="false" customHeight="false" outlineLevel="0" collapsed="false">
      <c r="A244" s="2"/>
      <c r="B244" s="100"/>
      <c r="C244" s="100"/>
      <c r="D244" s="100"/>
      <c r="E244" s="100"/>
    </row>
    <row r="245" customFormat="false" ht="12.75" hidden="false" customHeight="false" outlineLevel="0" collapsed="false">
      <c r="A245" s="2"/>
      <c r="B245" s="2"/>
      <c r="C245" s="2"/>
      <c r="D245" s="2"/>
      <c r="E245" s="2"/>
    </row>
    <row r="246" customFormat="false" ht="12.75" hidden="false" customHeight="false" outlineLevel="0" collapsed="false">
      <c r="A246" s="2"/>
      <c r="B246" s="230"/>
      <c r="C246" s="230"/>
      <c r="D246" s="230"/>
      <c r="E246" s="230"/>
    </row>
    <row r="247" customFormat="false" ht="12.75" hidden="false" customHeight="false" outlineLevel="0" collapsed="false">
      <c r="A247" s="2"/>
      <c r="B247" s="2"/>
      <c r="C247" s="2"/>
      <c r="D247" s="2"/>
      <c r="E247" s="2"/>
    </row>
    <row r="248" customFormat="false" ht="12.75" hidden="false" customHeight="false" outlineLevel="0" collapsed="false">
      <c r="A248" s="2"/>
      <c r="B248" s="230"/>
      <c r="C248" s="230"/>
      <c r="D248" s="230"/>
      <c r="E248" s="230"/>
    </row>
    <row r="249" customFormat="false" ht="12.75" hidden="false" customHeight="false" outlineLevel="0" collapsed="false">
      <c r="A249" s="2"/>
      <c r="B249" s="2"/>
      <c r="C249" s="2"/>
      <c r="D249" s="2"/>
      <c r="E249" s="2"/>
    </row>
    <row r="250" customFormat="false" ht="12.75" hidden="false" customHeight="false" outlineLevel="0" collapsed="false">
      <c r="A250" s="2"/>
      <c r="B250" s="230"/>
      <c r="C250" s="230"/>
      <c r="D250" s="230"/>
      <c r="E250" s="230"/>
    </row>
    <row r="251" customFormat="false" ht="12.75" hidden="false" customHeight="false" outlineLevel="0" collapsed="false">
      <c r="A251" s="2"/>
      <c r="B251" s="2"/>
      <c r="C251" s="2"/>
      <c r="D251" s="2"/>
      <c r="E251" s="2"/>
    </row>
    <row r="252" customFormat="false" ht="12.75" hidden="false" customHeight="false" outlineLevel="0" collapsed="false">
      <c r="A252" s="2"/>
      <c r="B252" s="230"/>
      <c r="C252" s="230"/>
      <c r="D252" s="230"/>
      <c r="E252" s="230"/>
    </row>
    <row r="253" customFormat="false" ht="12.75" hidden="false" customHeight="false" outlineLevel="0" collapsed="false">
      <c r="A253" s="2"/>
      <c r="B253" s="2"/>
      <c r="C253" s="2"/>
      <c r="D253" s="2"/>
      <c r="E253" s="2"/>
    </row>
    <row r="254" customFormat="false" ht="12.75" hidden="false" customHeight="false" outlineLevel="0" collapsed="false">
      <c r="A254" s="2"/>
      <c r="B254" s="2"/>
      <c r="C254" s="2"/>
      <c r="D254" s="2"/>
      <c r="E254" s="2"/>
    </row>
    <row r="255" customFormat="false" ht="12.75" hidden="false" customHeight="false" outlineLevel="0" collapsed="false">
      <c r="A255" s="2"/>
      <c r="B255" s="2"/>
      <c r="C255" s="2"/>
      <c r="D255" s="2"/>
      <c r="E255" s="2"/>
    </row>
    <row r="256" customFormat="false" ht="12.75" hidden="false" customHeight="false" outlineLevel="0" collapsed="false">
      <c r="A256" s="2"/>
      <c r="B256" s="2"/>
      <c r="C256" s="2"/>
      <c r="D256" s="2"/>
      <c r="E256" s="2"/>
    </row>
    <row r="257" customFormat="false" ht="18.75" hidden="false" customHeight="false" outlineLevel="0" collapsed="false">
      <c r="A257" s="227"/>
      <c r="B257" s="227"/>
      <c r="C257" s="2"/>
      <c r="D257" s="2"/>
      <c r="E257" s="2"/>
    </row>
    <row r="258" customFormat="false" ht="12.75" hidden="false" customHeight="false" outlineLevel="0" collapsed="false">
      <c r="A258" s="220"/>
      <c r="B258" s="220"/>
      <c r="C258" s="2"/>
      <c r="D258" s="2"/>
      <c r="E258" s="2"/>
    </row>
    <row r="259" customFormat="false" ht="12.75" hidden="false" customHeight="false" outlineLevel="0" collapsed="false">
      <c r="A259" s="220"/>
      <c r="B259" s="228"/>
      <c r="C259" s="2"/>
      <c r="D259" s="2"/>
      <c r="E259" s="2"/>
    </row>
    <row r="260" customFormat="false" ht="12.75" hidden="false" customHeight="false" outlineLevel="0" collapsed="false">
      <c r="A260" s="2"/>
      <c r="B260" s="2"/>
      <c r="C260" s="2"/>
      <c r="D260" s="2"/>
      <c r="E260" s="2"/>
    </row>
    <row r="261" customFormat="false" ht="12.75" hidden="false" customHeight="false" outlineLevel="0" collapsed="false">
      <c r="A261" s="221"/>
      <c r="B261" s="222"/>
      <c r="C261" s="222"/>
      <c r="D261" s="222"/>
      <c r="E261" s="222"/>
    </row>
    <row r="262" customFormat="false" ht="12.75" hidden="false" customHeight="false" outlineLevel="0" collapsed="false">
      <c r="A262" s="220"/>
      <c r="B262" s="220"/>
      <c r="C262" s="2"/>
      <c r="D262" s="2"/>
      <c r="E262" s="2"/>
    </row>
    <row r="263" customFormat="false" ht="12.75" hidden="false" customHeight="false" outlineLevel="0" collapsed="false">
      <c r="A263" s="229"/>
      <c r="B263" s="220"/>
      <c r="C263" s="230"/>
      <c r="D263" s="230"/>
      <c r="E263" s="230"/>
    </row>
    <row r="264" customFormat="false" ht="12.75" hidden="false" customHeight="false" outlineLevel="0" collapsed="false">
      <c r="A264" s="229"/>
      <c r="B264" s="220"/>
      <c r="C264" s="230"/>
      <c r="D264" s="230"/>
      <c r="E264" s="230"/>
    </row>
    <row r="265" customFormat="false" ht="12.75" hidden="false" customHeight="false" outlineLevel="0" collapsed="false">
      <c r="A265" s="229"/>
      <c r="B265" s="229"/>
      <c r="C265" s="230"/>
      <c r="D265" s="230"/>
      <c r="E265" s="230"/>
    </row>
    <row r="266" customFormat="false" ht="12.75" hidden="false" customHeight="false" outlineLevel="0" collapsed="false">
      <c r="A266" s="229"/>
      <c r="B266" s="229"/>
      <c r="C266" s="230"/>
      <c r="D266" s="230"/>
      <c r="E266" s="230"/>
    </row>
    <row r="267" customFormat="false" ht="12.75" hidden="false" customHeight="false" outlineLevel="0" collapsed="false">
      <c r="A267" s="229"/>
      <c r="B267" s="221"/>
      <c r="C267" s="230"/>
      <c r="D267" s="230"/>
      <c r="E267" s="230"/>
    </row>
    <row r="268" customFormat="false" ht="12.75" hidden="false" customHeight="false" outlineLevel="0" collapsed="false">
      <c r="A268" s="2"/>
      <c r="B268" s="2"/>
      <c r="C268" s="230"/>
      <c r="D268" s="230"/>
      <c r="E268" s="230"/>
    </row>
    <row r="269" customFormat="false" ht="12.75" hidden="false" customHeight="false" outlineLevel="0" collapsed="false">
      <c r="A269" s="220"/>
      <c r="B269" s="220"/>
      <c r="C269" s="230"/>
      <c r="D269" s="230"/>
      <c r="E269" s="230"/>
    </row>
    <row r="270" customFormat="false" ht="12.75" hidden="false" customHeight="false" outlineLevel="0" collapsed="false">
      <c r="A270" s="229"/>
      <c r="B270" s="220"/>
      <c r="C270" s="230"/>
      <c r="D270" s="230"/>
      <c r="E270" s="230"/>
    </row>
    <row r="271" customFormat="false" ht="12.75" hidden="false" customHeight="false" outlineLevel="0" collapsed="false">
      <c r="A271" s="229"/>
      <c r="B271" s="220"/>
      <c r="C271" s="230"/>
      <c r="D271" s="230"/>
      <c r="E271" s="230"/>
    </row>
    <row r="272" customFormat="false" ht="12.75" hidden="false" customHeight="false" outlineLevel="0" collapsed="false">
      <c r="A272" s="229"/>
      <c r="B272" s="220"/>
      <c r="C272" s="230"/>
      <c r="D272" s="230"/>
      <c r="E272" s="230"/>
    </row>
    <row r="273" customFormat="false" ht="12.75" hidden="false" customHeight="false" outlineLevel="0" collapsed="false">
      <c r="A273" s="229"/>
      <c r="B273" s="220"/>
      <c r="C273" s="230"/>
      <c r="D273" s="230"/>
      <c r="E273" s="230"/>
    </row>
    <row r="274" customFormat="false" ht="12.75" hidden="false" customHeight="false" outlineLevel="0" collapsed="false">
      <c r="A274" s="229"/>
      <c r="B274" s="220"/>
      <c r="C274" s="230"/>
      <c r="D274" s="230"/>
      <c r="E274" s="230"/>
    </row>
    <row r="275" customFormat="false" ht="12.75" hidden="false" customHeight="false" outlineLevel="0" collapsed="false">
      <c r="A275" s="229"/>
      <c r="B275" s="220"/>
      <c r="C275" s="230"/>
      <c r="D275" s="230"/>
      <c r="E275" s="230"/>
    </row>
    <row r="276" customFormat="false" ht="12.75" hidden="false" customHeight="false" outlineLevel="0" collapsed="false">
      <c r="A276" s="229"/>
      <c r="B276" s="220"/>
      <c r="C276" s="230"/>
      <c r="D276" s="230"/>
      <c r="E276" s="230"/>
    </row>
    <row r="277" customFormat="false" ht="12.75" hidden="false" customHeight="false" outlineLevel="0" collapsed="false">
      <c r="A277" s="229"/>
      <c r="B277" s="220"/>
      <c r="C277" s="230"/>
      <c r="D277" s="230"/>
      <c r="E277" s="230"/>
    </row>
    <row r="278" customFormat="false" ht="12.75" hidden="false" customHeight="false" outlineLevel="0" collapsed="false">
      <c r="A278" s="229"/>
      <c r="B278" s="220"/>
      <c r="C278" s="230"/>
      <c r="D278" s="230"/>
      <c r="E278" s="230"/>
    </row>
    <row r="279" customFormat="false" ht="12.75" hidden="false" customHeight="false" outlineLevel="0" collapsed="false">
      <c r="A279" s="229"/>
      <c r="B279" s="229"/>
      <c r="C279" s="230"/>
      <c r="D279" s="230"/>
      <c r="E279" s="230"/>
    </row>
    <row r="280" customFormat="false" ht="12.75" hidden="false" customHeight="false" outlineLevel="0" collapsed="false">
      <c r="A280" s="229"/>
      <c r="B280" s="229"/>
      <c r="C280" s="230"/>
      <c r="D280" s="230"/>
      <c r="E280" s="230"/>
    </row>
    <row r="281" customFormat="false" ht="12.75" hidden="false" customHeight="false" outlineLevel="0" collapsed="false">
      <c r="A281" s="220"/>
      <c r="B281" s="220"/>
      <c r="C281" s="230"/>
      <c r="D281" s="230"/>
      <c r="E281" s="230"/>
    </row>
    <row r="282" customFormat="false" ht="12.75" hidden="false" customHeight="false" outlineLevel="0" collapsed="false">
      <c r="A282" s="229"/>
      <c r="B282" s="229"/>
      <c r="C282" s="230"/>
      <c r="D282" s="230"/>
      <c r="E282" s="230"/>
    </row>
    <row r="283" customFormat="false" ht="12.75" hidden="false" customHeight="false" outlineLevel="0" collapsed="false">
      <c r="A283" s="220"/>
      <c r="B283" s="220"/>
      <c r="C283" s="230"/>
      <c r="D283" s="230"/>
      <c r="E283" s="230"/>
    </row>
    <row r="284" customFormat="false" ht="12.75" hidden="false" customHeight="false" outlineLevel="0" collapsed="false">
      <c r="A284" s="229"/>
      <c r="B284" s="231"/>
      <c r="C284" s="230"/>
      <c r="D284" s="230"/>
      <c r="E284" s="230"/>
    </row>
    <row r="285" customFormat="false" ht="12.75" hidden="false" customHeight="false" outlineLevel="0" collapsed="false">
      <c r="A285" s="220"/>
      <c r="B285" s="220"/>
      <c r="C285" s="230"/>
      <c r="D285" s="230"/>
      <c r="E285" s="230"/>
    </row>
    <row r="286" customFormat="false" ht="12.75" hidden="false" customHeight="false" outlineLevel="0" collapsed="false">
      <c r="A286" s="2"/>
      <c r="B286" s="2"/>
      <c r="C286" s="230"/>
      <c r="D286" s="230"/>
      <c r="E286" s="230"/>
    </row>
    <row r="287" customFormat="false" ht="12.75" hidden="false" customHeight="false" outlineLevel="0" collapsed="false">
      <c r="A287" s="220"/>
      <c r="B287" s="220"/>
      <c r="C287" s="230"/>
      <c r="D287" s="230"/>
      <c r="E287" s="230"/>
    </row>
    <row r="288" customFormat="false" ht="12.75" hidden="false" customHeight="false" outlineLevel="0" collapsed="false">
      <c r="A288" s="229"/>
      <c r="B288" s="229"/>
      <c r="C288" s="230"/>
      <c r="D288" s="230"/>
      <c r="E288" s="230"/>
    </row>
    <row r="289" customFormat="false" ht="12.75" hidden="false" customHeight="false" outlineLevel="0" collapsed="false">
      <c r="A289" s="229"/>
      <c r="B289" s="229"/>
      <c r="C289" s="230"/>
      <c r="D289" s="230"/>
      <c r="E289" s="230"/>
    </row>
    <row r="290" customFormat="false" ht="12.75" hidden="false" customHeight="false" outlineLevel="0" collapsed="false">
      <c r="A290" s="229"/>
      <c r="B290" s="229"/>
      <c r="C290" s="230"/>
      <c r="D290" s="230"/>
      <c r="E290" s="230"/>
    </row>
    <row r="291" customFormat="false" ht="12.75" hidden="false" customHeight="false" outlineLevel="0" collapsed="false">
      <c r="A291" s="229"/>
      <c r="B291" s="2"/>
      <c r="C291" s="230"/>
      <c r="D291" s="230"/>
      <c r="E291" s="230"/>
    </row>
    <row r="292" customFormat="false" ht="12.75" hidden="false" customHeight="false" outlineLevel="0" collapsed="false">
      <c r="A292" s="220"/>
      <c r="B292" s="220"/>
      <c r="C292" s="230"/>
      <c r="D292" s="230"/>
      <c r="E292" s="230"/>
    </row>
    <row r="293" customFormat="false" ht="12.75" hidden="false" customHeight="false" outlineLevel="0" collapsed="false">
      <c r="A293" s="220"/>
      <c r="B293" s="220"/>
      <c r="C293" s="230"/>
      <c r="D293" s="230"/>
      <c r="E293" s="230"/>
    </row>
    <row r="294" customFormat="false" ht="12.75" hidden="false" customHeight="false" outlineLevel="0" collapsed="false">
      <c r="A294" s="229"/>
      <c r="B294" s="220"/>
      <c r="C294" s="230"/>
      <c r="D294" s="230"/>
      <c r="E294" s="230"/>
    </row>
    <row r="295" customFormat="false" ht="12.75" hidden="false" customHeight="false" outlineLevel="0" collapsed="false">
      <c r="A295" s="229"/>
      <c r="B295" s="220"/>
      <c r="C295" s="230"/>
      <c r="D295" s="230"/>
      <c r="E295" s="230"/>
    </row>
    <row r="296" customFormat="false" ht="12.75" hidden="false" customHeight="false" outlineLevel="0" collapsed="false">
      <c r="A296" s="229"/>
      <c r="B296" s="220"/>
      <c r="C296" s="230"/>
      <c r="D296" s="230"/>
      <c r="E296" s="230"/>
    </row>
    <row r="297" customFormat="false" ht="12.75" hidden="false" customHeight="false" outlineLevel="0" collapsed="false">
      <c r="A297" s="229"/>
      <c r="B297" s="220"/>
      <c r="C297" s="230"/>
      <c r="D297" s="230"/>
      <c r="E297" s="230"/>
    </row>
    <row r="298" customFormat="false" ht="12.75" hidden="false" customHeight="false" outlineLevel="0" collapsed="false">
      <c r="A298" s="229"/>
      <c r="B298" s="220"/>
      <c r="C298" s="230"/>
      <c r="D298" s="230"/>
      <c r="E298" s="230"/>
    </row>
    <row r="299" customFormat="false" ht="12.75" hidden="false" customHeight="false" outlineLevel="0" collapsed="false">
      <c r="A299" s="221"/>
      <c r="B299" s="231"/>
      <c r="C299" s="230"/>
      <c r="D299" s="230"/>
      <c r="E299" s="230"/>
    </row>
    <row r="300" customFormat="false" ht="12.75" hidden="false" customHeight="false" outlineLevel="0" collapsed="false">
      <c r="A300" s="220"/>
      <c r="B300" s="22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30"/>
      <c r="D301" s="230"/>
      <c r="E301" s="230"/>
    </row>
    <row r="302" customFormat="false" ht="12.75" hidden="false" customHeight="false" outlineLevel="0" collapsed="false">
      <c r="A302" s="220"/>
      <c r="B302" s="228"/>
      <c r="C302" s="230"/>
      <c r="D302" s="230"/>
      <c r="E302" s="230"/>
    </row>
    <row r="303" customFormat="false" ht="12.75" hidden="false" customHeight="false" outlineLevel="0" collapsed="false">
      <c r="A303" s="220"/>
      <c r="B303" s="228"/>
      <c r="C303" s="230"/>
      <c r="D303" s="230"/>
      <c r="E303" s="230"/>
    </row>
    <row r="304" customFormat="false" ht="12.75" hidden="false" customHeight="false" outlineLevel="0" collapsed="false">
      <c r="A304" s="220"/>
      <c r="B304" s="228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"/>
      <c r="C306" s="2"/>
      <c r="D306" s="2"/>
      <c r="E306" s="2"/>
    </row>
    <row r="307" customFormat="false" ht="18.75" hidden="false" customHeight="false" outlineLevel="0" collapsed="false">
      <c r="A307" s="227"/>
      <c r="B307" s="227"/>
      <c r="C307" s="2"/>
      <c r="D307" s="2"/>
      <c r="E307" s="2"/>
    </row>
    <row r="308" customFormat="false" ht="12.75" hidden="false" customHeight="false" outlineLevel="0" collapsed="false">
      <c r="A308" s="220"/>
      <c r="B308" s="220"/>
      <c r="C308" s="2"/>
      <c r="D308" s="2"/>
      <c r="E308" s="2"/>
    </row>
    <row r="309" customFormat="false" ht="12.75" hidden="false" customHeight="false" outlineLevel="0" collapsed="false">
      <c r="A309" s="220"/>
      <c r="B309" s="228"/>
      <c r="C309" s="2"/>
      <c r="D309" s="2"/>
      <c r="E309" s="2"/>
    </row>
    <row r="310" customFormat="false" ht="12.75" hidden="false" customHeight="false" outlineLevel="0" collapsed="false">
      <c r="A310" s="2"/>
      <c r="B310" s="2"/>
      <c r="C310" s="2"/>
      <c r="D310" s="2"/>
      <c r="E310" s="2"/>
    </row>
    <row r="311" customFormat="false" ht="12.75" hidden="false" customHeight="false" outlineLevel="0" collapsed="false">
      <c r="A311" s="221"/>
      <c r="B311" s="222"/>
      <c r="C311" s="222"/>
      <c r="D311" s="222"/>
      <c r="E311" s="222"/>
    </row>
    <row r="312" customFormat="false" ht="12.75" hidden="false" customHeight="false" outlineLevel="0" collapsed="false">
      <c r="A312" s="220"/>
      <c r="B312" s="220"/>
      <c r="C312" s="220"/>
      <c r="D312" s="2"/>
      <c r="E312" s="2"/>
    </row>
    <row r="313" customFormat="false" ht="12.75" hidden="false" customHeight="false" outlineLevel="0" collapsed="false">
      <c r="A313" s="229"/>
      <c r="B313" s="220"/>
      <c r="C313" s="220"/>
      <c r="D313" s="241"/>
      <c r="E313" s="241"/>
    </row>
    <row r="314" customFormat="false" ht="12.75" hidden="false" customHeight="false" outlineLevel="0" collapsed="false">
      <c r="A314" s="229"/>
      <c r="B314" s="220"/>
      <c r="C314" s="220"/>
      <c r="D314" s="241"/>
      <c r="E314" s="241"/>
    </row>
    <row r="315" customFormat="false" ht="12.75" hidden="false" customHeight="false" outlineLevel="0" collapsed="false">
      <c r="A315" s="229"/>
      <c r="B315" s="229"/>
      <c r="C315" s="229"/>
      <c r="D315" s="241"/>
      <c r="E315" s="241"/>
    </row>
    <row r="316" customFormat="false" ht="12.75" hidden="false" customHeight="false" outlineLevel="0" collapsed="false">
      <c r="A316" s="229"/>
      <c r="B316" s="229"/>
      <c r="C316" s="229"/>
      <c r="D316" s="241"/>
      <c r="E316" s="241"/>
    </row>
    <row r="317" customFormat="false" ht="12.75" hidden="false" customHeight="false" outlineLevel="0" collapsed="false">
      <c r="A317" s="229"/>
      <c r="B317" s="221"/>
      <c r="C317" s="221"/>
      <c r="D317" s="241"/>
      <c r="E317" s="241"/>
    </row>
    <row r="318" customFormat="false" ht="12.75" hidden="false" customHeight="false" outlineLevel="0" collapsed="false">
      <c r="A318" s="229"/>
      <c r="B318" s="221"/>
      <c r="C318" s="221"/>
      <c r="D318" s="241"/>
      <c r="E318" s="241"/>
    </row>
    <row r="319" customFormat="false" ht="12.75" hidden="false" customHeight="false" outlineLevel="0" collapsed="false">
      <c r="A319" s="220"/>
      <c r="B319" s="220"/>
      <c r="C319" s="220"/>
      <c r="D319" s="241"/>
      <c r="E319" s="241"/>
    </row>
    <row r="320" customFormat="false" ht="12.75" hidden="false" customHeight="false" outlineLevel="0" collapsed="false">
      <c r="A320" s="229"/>
      <c r="B320" s="220"/>
      <c r="C320" s="220"/>
      <c r="D320" s="241"/>
      <c r="E320" s="241"/>
    </row>
    <row r="321" customFormat="false" ht="12.75" hidden="false" customHeight="false" outlineLevel="0" collapsed="false">
      <c r="A321" s="229"/>
      <c r="B321" s="220"/>
      <c r="C321" s="220"/>
      <c r="D321" s="241"/>
      <c r="E321" s="241"/>
    </row>
    <row r="322" customFormat="false" ht="12.75" hidden="false" customHeight="false" outlineLevel="0" collapsed="false">
      <c r="A322" s="229"/>
      <c r="B322" s="220"/>
      <c r="C322" s="220"/>
      <c r="D322" s="241"/>
      <c r="E322" s="241"/>
    </row>
    <row r="323" customFormat="false" ht="12.75" hidden="false" customHeight="false" outlineLevel="0" collapsed="false">
      <c r="A323" s="229"/>
      <c r="B323" s="220"/>
      <c r="C323" s="220"/>
      <c r="D323" s="241"/>
      <c r="E323" s="241"/>
    </row>
    <row r="324" customFormat="false" ht="12.75" hidden="false" customHeight="false" outlineLevel="0" collapsed="false">
      <c r="A324" s="229"/>
      <c r="B324" s="220"/>
      <c r="C324" s="220"/>
      <c r="D324" s="241"/>
      <c r="E324" s="241"/>
    </row>
    <row r="325" customFormat="false" ht="12.75" hidden="false" customHeight="false" outlineLevel="0" collapsed="false">
      <c r="A325" s="229"/>
      <c r="B325" s="220"/>
      <c r="C325" s="220"/>
      <c r="D325" s="241"/>
      <c r="E325" s="241"/>
    </row>
    <row r="326" customFormat="false" ht="12.75" hidden="false" customHeight="false" outlineLevel="0" collapsed="false">
      <c r="A326" s="229"/>
      <c r="B326" s="220"/>
      <c r="C326" s="220"/>
      <c r="D326" s="241"/>
      <c r="E326" s="241"/>
    </row>
    <row r="327" customFormat="false" ht="12.75" hidden="false" customHeight="false" outlineLevel="0" collapsed="false">
      <c r="A327" s="229"/>
      <c r="B327" s="220"/>
      <c r="C327" s="220"/>
      <c r="D327" s="241"/>
      <c r="E327" s="241"/>
    </row>
    <row r="328" customFormat="false" ht="12.75" hidden="false" customHeight="false" outlineLevel="0" collapsed="false">
      <c r="A328" s="229"/>
      <c r="B328" s="220"/>
      <c r="C328" s="220"/>
      <c r="D328" s="241"/>
      <c r="E328" s="241"/>
    </row>
    <row r="329" customFormat="false" ht="12.75" hidden="false" customHeight="false" outlineLevel="0" collapsed="false">
      <c r="A329" s="229"/>
      <c r="B329" s="220"/>
      <c r="C329" s="220"/>
      <c r="D329" s="241"/>
      <c r="E329" s="241"/>
    </row>
    <row r="330" customFormat="false" ht="12.75" hidden="false" customHeight="false" outlineLevel="0" collapsed="false">
      <c r="A330" s="229"/>
      <c r="B330" s="229"/>
      <c r="C330" s="229"/>
      <c r="D330" s="241"/>
      <c r="E330" s="241"/>
    </row>
    <row r="331" customFormat="false" ht="12.75" hidden="false" customHeight="false" outlineLevel="0" collapsed="false">
      <c r="A331" s="229"/>
      <c r="B331" s="229"/>
      <c r="C331" s="229"/>
      <c r="D331" s="241"/>
      <c r="E331" s="241"/>
    </row>
    <row r="332" customFormat="false" ht="12.75" hidden="false" customHeight="false" outlineLevel="0" collapsed="false">
      <c r="A332" s="220"/>
      <c r="B332" s="220"/>
      <c r="C332" s="220"/>
      <c r="D332" s="241"/>
      <c r="E332" s="241"/>
    </row>
    <row r="333" customFormat="false" ht="12.75" hidden="false" customHeight="false" outlineLevel="0" collapsed="false">
      <c r="A333" s="2"/>
      <c r="B333" s="220"/>
      <c r="C333" s="220"/>
      <c r="D333" s="241"/>
      <c r="E333" s="241"/>
    </row>
    <row r="334" customFormat="false" ht="12.75" hidden="false" customHeight="false" outlineLevel="0" collapsed="false">
      <c r="A334" s="229"/>
      <c r="B334" s="229"/>
      <c r="C334" s="229"/>
      <c r="D334" s="241"/>
      <c r="E334" s="241"/>
    </row>
    <row r="335" customFormat="false" ht="12.75" hidden="false" customHeight="false" outlineLevel="0" collapsed="false">
      <c r="A335" s="220"/>
      <c r="B335" s="220"/>
      <c r="C335" s="220"/>
      <c r="D335" s="241"/>
      <c r="E335" s="241"/>
    </row>
    <row r="336" customFormat="false" ht="12.75" hidden="false" customHeight="false" outlineLevel="0" collapsed="false">
      <c r="A336" s="229"/>
      <c r="B336" s="231"/>
      <c r="C336" s="231"/>
      <c r="D336" s="241"/>
      <c r="E336" s="241"/>
    </row>
    <row r="337" customFormat="false" ht="12.75" hidden="false" customHeight="false" outlineLevel="0" collapsed="false">
      <c r="A337" s="220"/>
      <c r="B337" s="220"/>
      <c r="C337" s="220"/>
      <c r="D337" s="241"/>
      <c r="E337" s="241"/>
    </row>
    <row r="338" customFormat="false" ht="12.75" hidden="false" customHeight="false" outlineLevel="0" collapsed="false">
      <c r="A338" s="220"/>
      <c r="B338" s="220"/>
      <c r="C338" s="220"/>
      <c r="D338" s="241"/>
      <c r="E338" s="241"/>
    </row>
    <row r="339" customFormat="false" ht="12.75" hidden="false" customHeight="false" outlineLevel="0" collapsed="false">
      <c r="A339" s="220"/>
      <c r="B339" s="220"/>
      <c r="C339" s="220"/>
      <c r="D339" s="241"/>
      <c r="E339" s="241"/>
    </row>
    <row r="340" customFormat="false" ht="12.75" hidden="false" customHeight="false" outlineLevel="0" collapsed="false">
      <c r="A340" s="220"/>
      <c r="B340" s="228"/>
      <c r="C340" s="228"/>
      <c r="D340" s="241"/>
      <c r="E340" s="241"/>
    </row>
    <row r="341" customFormat="false" ht="12.75" hidden="false" customHeight="false" outlineLevel="0" collapsed="false">
      <c r="A341" s="220"/>
      <c r="B341" s="228"/>
      <c r="C341" s="228"/>
      <c r="D341" s="241"/>
      <c r="E341" s="241"/>
    </row>
    <row r="342" customFormat="false" ht="12.75" hidden="false" customHeight="false" outlineLevel="0" collapsed="false">
      <c r="A342" s="220"/>
      <c r="B342" s="228"/>
      <c r="C342" s="228"/>
      <c r="D342" s="241"/>
      <c r="E342" s="241"/>
    </row>
    <row r="343" customFormat="false" ht="12.75" hidden="false" customHeight="false" outlineLevel="0" collapsed="false">
      <c r="A343" s="220"/>
      <c r="B343" s="228"/>
      <c r="C343" s="228"/>
      <c r="D343" s="241"/>
      <c r="E343" s="241"/>
    </row>
    <row r="344" customFormat="false" ht="12.75" hidden="false" customHeight="false" outlineLevel="0" collapsed="false">
      <c r="A344" s="220"/>
      <c r="B344" s="228"/>
      <c r="C344" s="228"/>
      <c r="D344" s="241"/>
      <c r="E344" s="241"/>
    </row>
    <row r="345" customFormat="false" ht="12.75" hidden="false" customHeight="false" outlineLevel="0" collapsed="false">
      <c r="A345" s="2"/>
      <c r="B345" s="228"/>
      <c r="C345" s="228"/>
      <c r="D345" s="241"/>
      <c r="E345" s="241"/>
    </row>
    <row r="346" customFormat="false" ht="12.75" hidden="false" customHeight="false" outlineLevel="0" collapsed="false">
      <c r="A346" s="2"/>
      <c r="B346" s="241"/>
      <c r="C346" s="228"/>
      <c r="D346" s="241"/>
      <c r="E346" s="241"/>
    </row>
    <row r="347" customFormat="false" ht="12.75" hidden="false" customHeight="false" outlineLevel="0" collapsed="false">
      <c r="A347" s="2"/>
      <c r="B347" s="228"/>
      <c r="C347" s="228"/>
      <c r="D347" s="241"/>
      <c r="E347" s="241"/>
    </row>
    <row r="348" customFormat="false" ht="12.75" hidden="false" customHeight="false" outlineLevel="0" collapsed="false">
      <c r="A348" s="2"/>
      <c r="B348" s="228"/>
      <c r="C348" s="228"/>
      <c r="D348" s="241"/>
      <c r="E348" s="241"/>
    </row>
    <row r="349" customFormat="false" ht="12.75" hidden="false" customHeight="false" outlineLevel="0" collapsed="false">
      <c r="A349" s="2"/>
      <c r="B349" s="228"/>
      <c r="C349" s="228"/>
      <c r="D349" s="241"/>
      <c r="E349" s="241"/>
    </row>
    <row r="350" customFormat="false" ht="12.75" hidden="false" customHeight="false" outlineLevel="0" collapsed="false">
      <c r="A350" s="2"/>
      <c r="B350" s="228"/>
      <c r="C350" s="228"/>
      <c r="D350" s="241"/>
      <c r="E350" s="241"/>
    </row>
    <row r="351" customFormat="false" ht="12.75" hidden="false" customHeight="false" outlineLevel="0" collapsed="false">
      <c r="A351" s="220"/>
      <c r="B351" s="228"/>
      <c r="C351" s="228"/>
      <c r="D351" s="241"/>
      <c r="E351" s="241"/>
    </row>
    <row r="352" customFormat="false" ht="12.75" hidden="false" customHeight="false" outlineLevel="0" collapsed="false">
      <c r="A352" s="2"/>
      <c r="B352" s="228"/>
      <c r="C352" s="228"/>
      <c r="D352" s="241"/>
      <c r="E352" s="241"/>
    </row>
    <row r="353" customFormat="false" ht="12.75" hidden="false" customHeight="false" outlineLevel="0" collapsed="false">
      <c r="A353" s="2"/>
      <c r="B353" s="228"/>
      <c r="C353" s="228"/>
      <c r="D353" s="241"/>
      <c r="E353" s="241"/>
    </row>
    <row r="354" customFormat="false" ht="12.75" hidden="false" customHeight="false" outlineLevel="0" collapsed="false">
      <c r="A354" s="220"/>
      <c r="B354" s="228"/>
      <c r="C354" s="228"/>
      <c r="D354" s="241"/>
      <c r="E354" s="241"/>
    </row>
    <row r="355" customFormat="false" ht="12.75" hidden="false" customHeight="false" outlineLevel="0" collapsed="false">
      <c r="A355" s="220"/>
      <c r="B355" s="228"/>
      <c r="C355" s="228"/>
      <c r="D355" s="241"/>
      <c r="E355" s="241"/>
    </row>
    <row r="356" customFormat="false" ht="12.75" hidden="false" customHeight="false" outlineLevel="0" collapsed="false">
      <c r="A356" s="2"/>
      <c r="B356" s="228"/>
      <c r="C356" s="228"/>
      <c r="D356" s="241"/>
      <c r="E356" s="241"/>
    </row>
    <row r="357" customFormat="false" ht="12.75" hidden="false" customHeight="false" outlineLevel="0" collapsed="false">
      <c r="A357" s="2"/>
      <c r="B357" s="228"/>
      <c r="C357" s="228"/>
      <c r="D357" s="241"/>
      <c r="E357" s="241"/>
    </row>
    <row r="358" customFormat="false" ht="12.75" hidden="false" customHeight="false" outlineLevel="0" collapsed="false">
      <c r="A358" s="2"/>
      <c r="B358" s="228"/>
      <c r="C358" s="228"/>
      <c r="D358" s="241"/>
      <c r="E358" s="241"/>
    </row>
    <row r="359" customFormat="false" ht="12.75" hidden="false" customHeight="false" outlineLevel="0" collapsed="false">
      <c r="A359" s="2"/>
      <c r="B359" s="228"/>
      <c r="C359" s="228"/>
      <c r="D359" s="241"/>
      <c r="E359" s="241"/>
    </row>
    <row r="360" customFormat="false" ht="12.75" hidden="false" customHeight="false" outlineLevel="0" collapsed="false">
      <c r="A360" s="2"/>
      <c r="B360" s="228"/>
      <c r="C360" s="228"/>
      <c r="D360" s="241"/>
      <c r="E360" s="241"/>
    </row>
    <row r="361" customFormat="false" ht="12.75" hidden="false" customHeight="false" outlineLevel="0" collapsed="false">
      <c r="A361" s="2"/>
      <c r="B361" s="228"/>
      <c r="C361" s="228"/>
      <c r="D361" s="241"/>
      <c r="E361" s="241"/>
    </row>
    <row r="362" customFormat="false" ht="12.75" hidden="false" customHeight="false" outlineLevel="0" collapsed="false">
      <c r="A362" s="2"/>
      <c r="B362" s="228"/>
      <c r="C362" s="228"/>
      <c r="D362" s="241"/>
      <c r="E362" s="241"/>
    </row>
    <row r="363" customFormat="false" ht="12.75" hidden="false" customHeight="false" outlineLevel="0" collapsed="false">
      <c r="A363" s="2"/>
      <c r="B363" s="228"/>
      <c r="C363" s="228"/>
      <c r="D363" s="241"/>
      <c r="E363" s="241"/>
    </row>
    <row r="364" customFormat="false" ht="12.75" hidden="false" customHeight="false" outlineLevel="0" collapsed="false">
      <c r="A364" s="220"/>
      <c r="B364" s="228"/>
      <c r="C364" s="228"/>
      <c r="D364" s="241"/>
      <c r="E364" s="241"/>
    </row>
    <row r="365" customFormat="false" ht="12.75" hidden="false" customHeight="false" outlineLevel="0" collapsed="false">
      <c r="A365" s="220"/>
      <c r="B365" s="228"/>
      <c r="C365" s="228"/>
      <c r="D365" s="241"/>
      <c r="E365" s="241"/>
    </row>
    <row r="366" customFormat="false" ht="12.75" hidden="false" customHeight="false" outlineLevel="0" collapsed="false">
      <c r="A366" s="220"/>
      <c r="B366" s="228"/>
      <c r="C366" s="228"/>
      <c r="D366" s="241"/>
      <c r="E366" s="241"/>
    </row>
    <row r="367" customFormat="false" ht="12.75" hidden="false" customHeight="false" outlineLevel="0" collapsed="false">
      <c r="A367" s="220"/>
      <c r="B367" s="228"/>
      <c r="C367" s="228"/>
      <c r="D367" s="241"/>
      <c r="E367" s="241"/>
    </row>
    <row r="368" customFormat="false" ht="12.75" hidden="false" customHeight="false" outlineLevel="0" collapsed="false">
      <c r="A368" s="220"/>
      <c r="B368" s="228"/>
      <c r="C368" s="228"/>
      <c r="D368" s="242"/>
      <c r="E368" s="242"/>
    </row>
    <row r="369" customFormat="false" ht="12.75" hidden="false" customHeight="false" outlineLevel="0" collapsed="false">
      <c r="A369" s="2"/>
      <c r="B369" s="2"/>
      <c r="C369" s="2"/>
      <c r="D369" s="2"/>
      <c r="E369" s="2"/>
    </row>
    <row r="370" customFormat="false" ht="18.75" hidden="false" customHeight="false" outlineLevel="0" collapsed="false">
      <c r="A370" s="219"/>
      <c r="B370" s="2"/>
      <c r="C370" s="2"/>
      <c r="D370" s="2"/>
      <c r="E370" s="2"/>
    </row>
    <row r="371" customFormat="false" ht="12.75" hidden="false" customHeight="false" outlineLevel="0" collapsed="false">
      <c r="A371" s="220"/>
      <c r="B371" s="2"/>
      <c r="C371" s="2"/>
      <c r="D371" s="2"/>
      <c r="E371" s="2"/>
    </row>
    <row r="372" customFormat="false" ht="12.75" hidden="false" customHeight="false" outlineLevel="0" collapsed="false">
      <c r="A372" s="2"/>
      <c r="B372" s="2"/>
      <c r="C372" s="2"/>
      <c r="D372" s="2"/>
      <c r="E372" s="2"/>
    </row>
    <row r="373" customFormat="false" ht="12.75" hidden="false" customHeight="false" outlineLevel="0" collapsed="false">
      <c r="A373" s="2"/>
      <c r="B373" s="2"/>
      <c r="C373" s="2"/>
      <c r="D373" s="2"/>
      <c r="E373" s="2"/>
    </row>
    <row r="374" customFormat="false" ht="12.75" hidden="false" customHeight="false" outlineLevel="0" collapsed="false">
      <c r="A374" s="221"/>
      <c r="B374" s="222"/>
      <c r="C374" s="222"/>
      <c r="D374" s="222"/>
      <c r="E374" s="222"/>
    </row>
    <row r="375" customFormat="false" ht="12.75" hidden="false" customHeight="false" outlineLevel="0" collapsed="false">
      <c r="A375" s="2"/>
      <c r="B375" s="2"/>
      <c r="C375" s="2"/>
      <c r="D375" s="2"/>
      <c r="E375" s="2"/>
    </row>
    <row r="376" customFormat="false" ht="12.75" hidden="false" customHeight="false" outlineLevel="0" collapsed="false">
      <c r="A376" s="220"/>
      <c r="B376" s="2"/>
      <c r="C376" s="2"/>
      <c r="D376" s="2"/>
      <c r="E376" s="2"/>
    </row>
    <row r="377" customFormat="false" ht="12.75" hidden="false" customHeight="false" outlineLevel="0" collapsed="false">
      <c r="A377" s="2"/>
      <c r="B377" s="2"/>
      <c r="C377" s="2"/>
      <c r="D377" s="2"/>
      <c r="E377" s="2"/>
    </row>
    <row r="378" customFormat="false" ht="12.75" hidden="false" customHeight="false" outlineLevel="0" collapsed="false">
      <c r="A378" s="2"/>
      <c r="B378" s="2"/>
      <c r="C378" s="2"/>
      <c r="D378" s="2"/>
      <c r="E378" s="2"/>
    </row>
    <row r="379" customFormat="false" ht="12.75" hidden="false" customHeight="false" outlineLevel="0" collapsed="false">
      <c r="A379" s="2"/>
      <c r="B379" s="2"/>
      <c r="C379" s="2"/>
      <c r="D379" s="2"/>
      <c r="E379" s="2"/>
    </row>
    <row r="380" customFormat="false" ht="12.75" hidden="false" customHeight="false" outlineLevel="0" collapsed="false">
      <c r="A380" s="2"/>
      <c r="B380" s="2"/>
      <c r="C380" s="2"/>
      <c r="D380" s="2"/>
      <c r="E380" s="2"/>
    </row>
    <row r="381" customFormat="false" ht="12.75" hidden="false" customHeight="false" outlineLevel="0" collapsed="false">
      <c r="A381" s="238"/>
      <c r="B381" s="2"/>
      <c r="C381" s="2"/>
      <c r="D381" s="2"/>
      <c r="E381" s="2"/>
    </row>
    <row r="382" customFormat="false" ht="12.75" hidden="false" customHeight="false" outlineLevel="0" collapsed="false">
      <c r="A382" s="238"/>
      <c r="B382" s="2"/>
      <c r="C382" s="2"/>
      <c r="D382" s="2"/>
      <c r="E382" s="2"/>
    </row>
    <row r="383" customFormat="false" ht="12.75" hidden="false" customHeight="false" outlineLevel="0" collapsed="false">
      <c r="A383" s="220"/>
      <c r="B383" s="2"/>
      <c r="C383" s="2"/>
      <c r="D383" s="2"/>
      <c r="E383" s="2"/>
    </row>
    <row r="384" customFormat="false" ht="12.75" hidden="false" customHeight="false" outlineLevel="0" collapsed="false">
      <c r="A384" s="2"/>
      <c r="B384" s="2"/>
      <c r="C384" s="242"/>
      <c r="D384" s="242"/>
      <c r="E384" s="242"/>
    </row>
    <row r="385" customFormat="false" ht="12.75" hidden="false" customHeight="false" outlineLevel="0" collapsed="false">
      <c r="A385" s="2"/>
      <c r="B385" s="2"/>
      <c r="C385" s="2"/>
      <c r="D385" s="2"/>
      <c r="E385" s="2"/>
    </row>
    <row r="386" customFormat="false" ht="12.75" hidden="false" customHeight="false" outlineLevel="0" collapsed="false">
      <c r="A386" s="220"/>
      <c r="B386" s="2"/>
      <c r="C386" s="2"/>
      <c r="D386" s="2"/>
      <c r="E386" s="2"/>
    </row>
    <row r="387" customFormat="false" ht="12.75" hidden="false" customHeight="false" outlineLevel="0" collapsed="false">
      <c r="A387" s="2"/>
      <c r="B387" s="243"/>
      <c r="C387" s="2"/>
      <c r="D387" s="2"/>
      <c r="E387" s="2"/>
    </row>
    <row r="388" customFormat="false" ht="12.75" hidden="false" customHeight="false" outlineLevel="0" collapsed="false">
      <c r="A388" s="220"/>
      <c r="B388" s="2"/>
      <c r="C388" s="2"/>
      <c r="D388" s="2"/>
      <c r="E388" s="2"/>
    </row>
    <row r="389" customFormat="false" ht="12.75" hidden="false" customHeight="false" outlineLevel="0" collapsed="false">
      <c r="A389" s="2"/>
      <c r="B389" s="2"/>
      <c r="C389" s="2"/>
      <c r="D389" s="2"/>
      <c r="E389" s="2"/>
    </row>
    <row r="390" customFormat="false" ht="12.75" hidden="false" customHeight="false" outlineLevel="0" collapsed="false">
      <c r="A390" s="2"/>
      <c r="B390" s="2"/>
      <c r="C390" s="2"/>
      <c r="D390" s="2"/>
      <c r="E390" s="2"/>
    </row>
    <row r="391" customFormat="false" ht="18.75" hidden="false" customHeight="false" outlineLevel="0" collapsed="false">
      <c r="A391" s="244"/>
      <c r="B391" s="245"/>
      <c r="C391" s="245"/>
      <c r="D391" s="245"/>
      <c r="E391" s="245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246"/>
      <c r="AP391" s="246"/>
      <c r="AQ391" s="246"/>
      <c r="AR391" s="246"/>
      <c r="AS391" s="246"/>
      <c r="AT391" s="246"/>
      <c r="AU391" s="246"/>
      <c r="AV391" s="246"/>
      <c r="AW391" s="246"/>
      <c r="AX391" s="246"/>
      <c r="AY391" s="246"/>
      <c r="AZ391" s="246"/>
      <c r="BA391" s="246"/>
      <c r="BB391" s="246"/>
      <c r="BC391" s="246"/>
      <c r="BD391" s="246"/>
      <c r="BE391" s="246"/>
      <c r="BF391" s="246"/>
      <c r="BG391" s="246"/>
      <c r="BH391" s="246"/>
      <c r="BI391" s="246"/>
      <c r="BJ391" s="246"/>
      <c r="BK391" s="246"/>
      <c r="BL391" s="246"/>
      <c r="BM391" s="246"/>
      <c r="BN391" s="246"/>
      <c r="BO391" s="246"/>
      <c r="BP391" s="246"/>
      <c r="BQ391" s="246"/>
      <c r="BR391" s="246"/>
      <c r="BS391" s="246"/>
      <c r="BT391" s="246"/>
      <c r="BU391" s="246"/>
      <c r="BV391" s="246"/>
      <c r="BW391" s="246"/>
      <c r="BX391" s="246"/>
      <c r="BY391" s="246"/>
      <c r="BZ391" s="246"/>
      <c r="CA391" s="246"/>
      <c r="CB391" s="246"/>
      <c r="CC391" s="246"/>
      <c r="CD391" s="246"/>
      <c r="CE391" s="246"/>
      <c r="CF391" s="246"/>
      <c r="CG391" s="246"/>
      <c r="CH391" s="246"/>
      <c r="CI391" s="246"/>
      <c r="CJ391" s="246"/>
      <c r="CK391" s="246"/>
      <c r="CL391" s="246"/>
      <c r="CM391" s="246"/>
      <c r="CN391" s="246"/>
      <c r="CO391" s="246"/>
      <c r="CP391" s="246"/>
      <c r="CQ391" s="246"/>
      <c r="CR391" s="246"/>
      <c r="CS391" s="246"/>
      <c r="CT391" s="246"/>
      <c r="CU391" s="246"/>
      <c r="CV391" s="246"/>
      <c r="CW391" s="246"/>
      <c r="CX391" s="246"/>
      <c r="CY391" s="246"/>
      <c r="CZ391" s="246"/>
      <c r="DA391" s="246"/>
      <c r="DB391" s="246"/>
      <c r="DC391" s="246"/>
      <c r="DD391" s="246"/>
      <c r="DE391" s="246"/>
      <c r="DF391" s="246"/>
      <c r="DG391" s="246"/>
      <c r="DH391" s="246"/>
      <c r="DI391" s="246"/>
      <c r="DJ391" s="246"/>
      <c r="DK391" s="246"/>
      <c r="DL391" s="246"/>
      <c r="DM391" s="246"/>
      <c r="DN391" s="246"/>
      <c r="DO391" s="246"/>
      <c r="DP391" s="246"/>
      <c r="DQ391" s="246"/>
      <c r="DR391" s="246"/>
      <c r="DS391" s="246"/>
      <c r="DT391" s="246"/>
      <c r="DU391" s="246"/>
      <c r="DV391" s="246"/>
      <c r="DW391" s="246"/>
      <c r="DX391" s="246"/>
      <c r="DY391" s="246"/>
      <c r="DZ391" s="246"/>
      <c r="EA391" s="246"/>
      <c r="EB391" s="246"/>
      <c r="EC391" s="246"/>
      <c r="ED391" s="246"/>
      <c r="EE391" s="246"/>
      <c r="EF391" s="246"/>
      <c r="EG391" s="246"/>
      <c r="EH391" s="246"/>
      <c r="EI391" s="246"/>
      <c r="EJ391" s="246"/>
      <c r="EK391" s="246"/>
      <c r="EL391" s="246"/>
      <c r="EM391" s="246"/>
      <c r="EN391" s="246"/>
      <c r="EO391" s="246"/>
      <c r="EP391" s="246"/>
      <c r="EQ391" s="246"/>
      <c r="ER391" s="246"/>
      <c r="ES391" s="246"/>
      <c r="ET391" s="246"/>
      <c r="EU391" s="246"/>
      <c r="EV391" s="246"/>
      <c r="EW391" s="246"/>
      <c r="EX391" s="246"/>
      <c r="EY391" s="246"/>
      <c r="EZ391" s="246"/>
      <c r="FA391" s="246"/>
      <c r="FB391" s="246"/>
      <c r="FC391" s="246"/>
      <c r="FD391" s="246"/>
      <c r="FE391" s="246"/>
      <c r="FF391" s="246"/>
      <c r="FG391" s="246"/>
      <c r="FH391" s="246"/>
      <c r="FI391" s="246"/>
      <c r="FJ391" s="246"/>
      <c r="FK391" s="246"/>
      <c r="FL391" s="246"/>
      <c r="FM391" s="246"/>
      <c r="FN391" s="246"/>
      <c r="FO391" s="246"/>
      <c r="FP391" s="246"/>
      <c r="FQ391" s="246"/>
      <c r="FR391" s="246"/>
      <c r="FS391" s="246"/>
      <c r="FT391" s="246"/>
      <c r="FU391" s="246"/>
      <c r="FV391" s="246"/>
      <c r="FW391" s="246"/>
      <c r="FX391" s="246"/>
      <c r="FY391" s="246"/>
      <c r="FZ391" s="246"/>
      <c r="GA391" s="246"/>
      <c r="GB391" s="246"/>
      <c r="GC391" s="246"/>
      <c r="GD391" s="246"/>
      <c r="GE391" s="246"/>
      <c r="GF391" s="246"/>
      <c r="GG391" s="246"/>
      <c r="GH391" s="246"/>
      <c r="GI391" s="246"/>
      <c r="GJ391" s="246"/>
      <c r="GK391" s="246"/>
      <c r="GL391" s="246"/>
      <c r="GM391" s="246"/>
      <c r="GN391" s="246"/>
      <c r="GO391" s="246"/>
      <c r="GP391" s="246"/>
      <c r="GQ391" s="246"/>
      <c r="GR391" s="246"/>
      <c r="GS391" s="246"/>
      <c r="GT391" s="246"/>
      <c r="GU391" s="246"/>
      <c r="GV391" s="246"/>
      <c r="GW391" s="246"/>
      <c r="GX391" s="246"/>
      <c r="GY391" s="246"/>
      <c r="GZ391" s="246"/>
      <c r="HA391" s="246"/>
      <c r="HB391" s="246"/>
      <c r="HC391" s="246"/>
      <c r="HD391" s="246"/>
      <c r="HE391" s="246"/>
      <c r="HF391" s="246"/>
      <c r="HG391" s="246"/>
      <c r="HH391" s="246"/>
      <c r="HI391" s="246"/>
      <c r="HJ391" s="246"/>
      <c r="HK391" s="246"/>
      <c r="HL391" s="246"/>
      <c r="HM391" s="246"/>
      <c r="HN391" s="246"/>
      <c r="HO391" s="246"/>
      <c r="HP391" s="246"/>
      <c r="HQ391" s="246"/>
      <c r="HR391" s="246"/>
      <c r="HS391" s="246"/>
      <c r="HT391" s="246"/>
      <c r="HU391" s="246"/>
      <c r="HV391" s="246"/>
      <c r="HW391" s="246"/>
      <c r="HX391" s="246"/>
      <c r="HY391" s="246"/>
      <c r="HZ391" s="246"/>
      <c r="IA391" s="246"/>
      <c r="IB391" s="246"/>
      <c r="IC391" s="246"/>
      <c r="ID391" s="246"/>
      <c r="IE391" s="246"/>
      <c r="IF391" s="246"/>
      <c r="IG391" s="246"/>
      <c r="IH391" s="246"/>
      <c r="II391" s="246"/>
      <c r="IJ391" s="246"/>
      <c r="IK391" s="246"/>
      <c r="IL391" s="246"/>
      <c r="IM391" s="246"/>
      <c r="IN391" s="246"/>
      <c r="IO391" s="246"/>
      <c r="IP391" s="246"/>
      <c r="IQ391" s="246"/>
      <c r="IR391" s="246"/>
      <c r="IS391" s="246"/>
      <c r="IT391" s="246"/>
      <c r="IU391" s="246"/>
      <c r="IV391" s="246"/>
      <c r="IW391" s="246"/>
    </row>
    <row r="392" customFormat="false" ht="12.75" hidden="false" customHeight="false" outlineLevel="0" collapsed="false">
      <c r="A392" s="245"/>
      <c r="B392" s="245"/>
      <c r="C392" s="245"/>
      <c r="D392" s="245"/>
      <c r="E392" s="247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246"/>
      <c r="AP392" s="246"/>
      <c r="AQ392" s="246"/>
      <c r="AR392" s="246"/>
      <c r="AS392" s="246"/>
      <c r="AT392" s="246"/>
      <c r="AU392" s="246"/>
      <c r="AV392" s="246"/>
      <c r="AW392" s="246"/>
      <c r="AX392" s="246"/>
      <c r="AY392" s="246"/>
      <c r="AZ392" s="246"/>
      <c r="BA392" s="246"/>
      <c r="BB392" s="246"/>
      <c r="BC392" s="246"/>
      <c r="BD392" s="246"/>
      <c r="BE392" s="246"/>
      <c r="BF392" s="246"/>
      <c r="BG392" s="246"/>
      <c r="BH392" s="246"/>
      <c r="BI392" s="246"/>
      <c r="BJ392" s="246"/>
      <c r="BK392" s="246"/>
      <c r="BL392" s="246"/>
      <c r="BM392" s="246"/>
      <c r="BN392" s="246"/>
      <c r="BO392" s="246"/>
      <c r="BP392" s="246"/>
      <c r="BQ392" s="246"/>
      <c r="BR392" s="246"/>
      <c r="BS392" s="246"/>
      <c r="BT392" s="246"/>
      <c r="BU392" s="246"/>
      <c r="BV392" s="246"/>
      <c r="BW392" s="246"/>
      <c r="BX392" s="246"/>
      <c r="BY392" s="246"/>
      <c r="BZ392" s="246"/>
      <c r="CA392" s="246"/>
      <c r="CB392" s="246"/>
      <c r="CC392" s="246"/>
      <c r="CD392" s="246"/>
      <c r="CE392" s="246"/>
      <c r="CF392" s="246"/>
      <c r="CG392" s="246"/>
      <c r="CH392" s="246"/>
      <c r="CI392" s="246"/>
      <c r="CJ392" s="246"/>
      <c r="CK392" s="246"/>
      <c r="CL392" s="246"/>
      <c r="CM392" s="246"/>
      <c r="CN392" s="246"/>
      <c r="CO392" s="246"/>
      <c r="CP392" s="246"/>
      <c r="CQ392" s="246"/>
      <c r="CR392" s="246"/>
      <c r="CS392" s="246"/>
      <c r="CT392" s="246"/>
      <c r="CU392" s="246"/>
      <c r="CV392" s="246"/>
      <c r="CW392" s="246"/>
      <c r="CX392" s="246"/>
      <c r="CY392" s="246"/>
      <c r="CZ392" s="246"/>
      <c r="DA392" s="246"/>
      <c r="DB392" s="246"/>
      <c r="DC392" s="246"/>
      <c r="DD392" s="246"/>
      <c r="DE392" s="246"/>
      <c r="DF392" s="246"/>
      <c r="DG392" s="246"/>
      <c r="DH392" s="246"/>
      <c r="DI392" s="246"/>
      <c r="DJ392" s="246"/>
      <c r="DK392" s="246"/>
      <c r="DL392" s="246"/>
      <c r="DM392" s="246"/>
      <c r="DN392" s="246"/>
      <c r="DO392" s="246"/>
      <c r="DP392" s="246"/>
      <c r="DQ392" s="246"/>
      <c r="DR392" s="246"/>
      <c r="DS392" s="246"/>
      <c r="DT392" s="246"/>
      <c r="DU392" s="246"/>
      <c r="DV392" s="246"/>
      <c r="DW392" s="246"/>
      <c r="DX392" s="246"/>
      <c r="DY392" s="246"/>
      <c r="DZ392" s="246"/>
      <c r="EA392" s="246"/>
      <c r="EB392" s="246"/>
      <c r="EC392" s="246"/>
      <c r="ED392" s="246"/>
      <c r="EE392" s="246"/>
      <c r="EF392" s="246"/>
      <c r="EG392" s="246"/>
      <c r="EH392" s="246"/>
      <c r="EI392" s="246"/>
      <c r="EJ392" s="246"/>
      <c r="EK392" s="246"/>
      <c r="EL392" s="246"/>
      <c r="EM392" s="246"/>
      <c r="EN392" s="246"/>
      <c r="EO392" s="246"/>
      <c r="EP392" s="246"/>
      <c r="EQ392" s="246"/>
      <c r="ER392" s="246"/>
      <c r="ES392" s="246"/>
      <c r="ET392" s="246"/>
      <c r="EU392" s="246"/>
      <c r="EV392" s="246"/>
      <c r="EW392" s="246"/>
      <c r="EX392" s="246"/>
      <c r="EY392" s="246"/>
      <c r="EZ392" s="246"/>
      <c r="FA392" s="246"/>
      <c r="FB392" s="246"/>
      <c r="FC392" s="246"/>
      <c r="FD392" s="246"/>
      <c r="FE392" s="246"/>
      <c r="FF392" s="246"/>
      <c r="FG392" s="246"/>
      <c r="FH392" s="246"/>
      <c r="FI392" s="246"/>
      <c r="FJ392" s="246"/>
      <c r="FK392" s="246"/>
      <c r="FL392" s="246"/>
      <c r="FM392" s="246"/>
      <c r="FN392" s="246"/>
      <c r="FO392" s="246"/>
      <c r="FP392" s="246"/>
      <c r="FQ392" s="246"/>
      <c r="FR392" s="246"/>
      <c r="FS392" s="246"/>
      <c r="FT392" s="246"/>
      <c r="FU392" s="246"/>
      <c r="FV392" s="246"/>
      <c r="FW392" s="246"/>
      <c r="FX392" s="246"/>
      <c r="FY392" s="246"/>
      <c r="FZ392" s="246"/>
      <c r="GA392" s="246"/>
      <c r="GB392" s="246"/>
      <c r="GC392" s="246"/>
      <c r="GD392" s="246"/>
      <c r="GE392" s="246"/>
      <c r="GF392" s="246"/>
      <c r="GG392" s="246"/>
      <c r="GH392" s="246"/>
      <c r="GI392" s="246"/>
      <c r="GJ392" s="246"/>
      <c r="GK392" s="246"/>
      <c r="GL392" s="246"/>
      <c r="GM392" s="246"/>
      <c r="GN392" s="246"/>
      <c r="GO392" s="246"/>
      <c r="GP392" s="246"/>
      <c r="GQ392" s="246"/>
      <c r="GR392" s="246"/>
      <c r="GS392" s="246"/>
      <c r="GT392" s="246"/>
      <c r="GU392" s="246"/>
      <c r="GV392" s="246"/>
      <c r="GW392" s="246"/>
      <c r="GX392" s="246"/>
      <c r="GY392" s="246"/>
      <c r="GZ392" s="246"/>
      <c r="HA392" s="246"/>
      <c r="HB392" s="246"/>
      <c r="HC392" s="246"/>
      <c r="HD392" s="246"/>
      <c r="HE392" s="246"/>
      <c r="HF392" s="246"/>
      <c r="HG392" s="246"/>
      <c r="HH392" s="246"/>
      <c r="HI392" s="246"/>
      <c r="HJ392" s="246"/>
      <c r="HK392" s="246"/>
      <c r="HL392" s="246"/>
      <c r="HM392" s="246"/>
      <c r="HN392" s="246"/>
      <c r="HO392" s="246"/>
      <c r="HP392" s="246"/>
      <c r="HQ392" s="246"/>
      <c r="HR392" s="246"/>
      <c r="HS392" s="246"/>
      <c r="HT392" s="246"/>
      <c r="HU392" s="246"/>
      <c r="HV392" s="246"/>
      <c r="HW392" s="246"/>
      <c r="HX392" s="246"/>
      <c r="HY392" s="246"/>
      <c r="HZ392" s="246"/>
      <c r="IA392" s="246"/>
      <c r="IB392" s="246"/>
      <c r="IC392" s="246"/>
      <c r="ID392" s="246"/>
      <c r="IE392" s="246"/>
      <c r="IF392" s="246"/>
      <c r="IG392" s="246"/>
      <c r="IH392" s="246"/>
      <c r="II392" s="246"/>
      <c r="IJ392" s="246"/>
      <c r="IK392" s="246"/>
      <c r="IL392" s="246"/>
      <c r="IM392" s="246"/>
      <c r="IN392" s="246"/>
      <c r="IO392" s="246"/>
      <c r="IP392" s="246"/>
      <c r="IQ392" s="246"/>
      <c r="IR392" s="246"/>
      <c r="IS392" s="246"/>
      <c r="IT392" s="246"/>
      <c r="IU392" s="246"/>
      <c r="IV392" s="246"/>
      <c r="IW392" s="246"/>
    </row>
    <row r="393" customFormat="false" ht="12.75" hidden="false" customHeight="false" outlineLevel="0" collapsed="false">
      <c r="A393" s="245"/>
      <c r="B393" s="248"/>
      <c r="C393" s="248"/>
      <c r="D393" s="248"/>
      <c r="E393" s="249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246"/>
      <c r="AP393" s="246"/>
      <c r="AQ393" s="246"/>
      <c r="AR393" s="246"/>
      <c r="AS393" s="246"/>
      <c r="AT393" s="246"/>
      <c r="AU393" s="246"/>
      <c r="AV393" s="246"/>
      <c r="AW393" s="246"/>
      <c r="AX393" s="246"/>
      <c r="AY393" s="246"/>
      <c r="AZ393" s="246"/>
      <c r="BA393" s="246"/>
      <c r="BB393" s="246"/>
      <c r="BC393" s="246"/>
      <c r="BD393" s="246"/>
      <c r="BE393" s="246"/>
      <c r="BF393" s="246"/>
      <c r="BG393" s="246"/>
      <c r="BH393" s="246"/>
      <c r="BI393" s="246"/>
      <c r="BJ393" s="246"/>
      <c r="BK393" s="246"/>
      <c r="BL393" s="246"/>
      <c r="BM393" s="246"/>
      <c r="BN393" s="246"/>
      <c r="BO393" s="246"/>
      <c r="BP393" s="246"/>
      <c r="BQ393" s="246"/>
      <c r="BR393" s="246"/>
      <c r="BS393" s="246"/>
      <c r="BT393" s="246"/>
      <c r="BU393" s="246"/>
      <c r="BV393" s="246"/>
      <c r="BW393" s="246"/>
      <c r="BX393" s="246"/>
      <c r="BY393" s="246"/>
      <c r="BZ393" s="246"/>
      <c r="CA393" s="246"/>
      <c r="CB393" s="246"/>
      <c r="CC393" s="246"/>
      <c r="CD393" s="246"/>
      <c r="CE393" s="246"/>
      <c r="CF393" s="246"/>
      <c r="CG393" s="246"/>
      <c r="CH393" s="246"/>
      <c r="CI393" s="246"/>
      <c r="CJ393" s="246"/>
      <c r="CK393" s="246"/>
      <c r="CL393" s="246"/>
      <c r="CM393" s="246"/>
      <c r="CN393" s="246"/>
      <c r="CO393" s="246"/>
      <c r="CP393" s="246"/>
      <c r="CQ393" s="246"/>
      <c r="CR393" s="246"/>
      <c r="CS393" s="246"/>
      <c r="CT393" s="246"/>
      <c r="CU393" s="246"/>
      <c r="CV393" s="246"/>
      <c r="CW393" s="246"/>
      <c r="CX393" s="246"/>
      <c r="CY393" s="246"/>
      <c r="CZ393" s="246"/>
      <c r="DA393" s="246"/>
      <c r="DB393" s="246"/>
      <c r="DC393" s="246"/>
      <c r="DD393" s="246"/>
      <c r="DE393" s="246"/>
      <c r="DF393" s="246"/>
      <c r="DG393" s="246"/>
      <c r="DH393" s="246"/>
      <c r="DI393" s="246"/>
      <c r="DJ393" s="246"/>
      <c r="DK393" s="246"/>
      <c r="DL393" s="246"/>
      <c r="DM393" s="246"/>
      <c r="DN393" s="246"/>
      <c r="DO393" s="246"/>
      <c r="DP393" s="246"/>
      <c r="DQ393" s="246"/>
      <c r="DR393" s="246"/>
      <c r="DS393" s="246"/>
      <c r="DT393" s="246"/>
      <c r="DU393" s="246"/>
      <c r="DV393" s="246"/>
      <c r="DW393" s="246"/>
      <c r="DX393" s="246"/>
      <c r="DY393" s="246"/>
      <c r="DZ393" s="246"/>
      <c r="EA393" s="246"/>
      <c r="EB393" s="246"/>
      <c r="EC393" s="246"/>
      <c r="ED393" s="246"/>
      <c r="EE393" s="246"/>
      <c r="EF393" s="246"/>
      <c r="EG393" s="246"/>
      <c r="EH393" s="246"/>
      <c r="EI393" s="246"/>
      <c r="EJ393" s="246"/>
      <c r="EK393" s="246"/>
      <c r="EL393" s="246"/>
      <c r="EM393" s="246"/>
      <c r="EN393" s="246"/>
      <c r="EO393" s="246"/>
      <c r="EP393" s="246"/>
      <c r="EQ393" s="246"/>
      <c r="ER393" s="246"/>
      <c r="ES393" s="246"/>
      <c r="ET393" s="246"/>
      <c r="EU393" s="246"/>
      <c r="EV393" s="246"/>
      <c r="EW393" s="246"/>
      <c r="EX393" s="246"/>
      <c r="EY393" s="246"/>
      <c r="EZ393" s="246"/>
      <c r="FA393" s="246"/>
      <c r="FB393" s="246"/>
      <c r="FC393" s="246"/>
      <c r="FD393" s="246"/>
      <c r="FE393" s="246"/>
      <c r="FF393" s="246"/>
      <c r="FG393" s="246"/>
      <c r="FH393" s="246"/>
      <c r="FI393" s="246"/>
      <c r="FJ393" s="246"/>
      <c r="FK393" s="246"/>
      <c r="FL393" s="246"/>
      <c r="FM393" s="246"/>
      <c r="FN393" s="246"/>
      <c r="FO393" s="246"/>
      <c r="FP393" s="246"/>
      <c r="FQ393" s="246"/>
      <c r="FR393" s="246"/>
      <c r="FS393" s="246"/>
      <c r="FT393" s="246"/>
      <c r="FU393" s="246"/>
      <c r="FV393" s="246"/>
      <c r="FW393" s="246"/>
      <c r="FX393" s="246"/>
      <c r="FY393" s="246"/>
      <c r="FZ393" s="246"/>
      <c r="GA393" s="246"/>
      <c r="GB393" s="246"/>
      <c r="GC393" s="246"/>
      <c r="GD393" s="246"/>
      <c r="GE393" s="246"/>
      <c r="GF393" s="246"/>
      <c r="GG393" s="246"/>
      <c r="GH393" s="246"/>
      <c r="GI393" s="246"/>
      <c r="GJ393" s="246"/>
      <c r="GK393" s="246"/>
      <c r="GL393" s="246"/>
      <c r="GM393" s="246"/>
      <c r="GN393" s="246"/>
      <c r="GO393" s="246"/>
      <c r="GP393" s="246"/>
      <c r="GQ393" s="246"/>
      <c r="GR393" s="246"/>
      <c r="GS393" s="246"/>
      <c r="GT393" s="246"/>
      <c r="GU393" s="246"/>
      <c r="GV393" s="246"/>
      <c r="GW393" s="246"/>
      <c r="GX393" s="246"/>
      <c r="GY393" s="246"/>
      <c r="GZ393" s="246"/>
      <c r="HA393" s="246"/>
      <c r="HB393" s="246"/>
      <c r="HC393" s="246"/>
      <c r="HD393" s="246"/>
      <c r="HE393" s="246"/>
      <c r="HF393" s="246"/>
      <c r="HG393" s="246"/>
      <c r="HH393" s="246"/>
      <c r="HI393" s="246"/>
      <c r="HJ393" s="246"/>
      <c r="HK393" s="246"/>
      <c r="HL393" s="246"/>
      <c r="HM393" s="246"/>
      <c r="HN393" s="246"/>
      <c r="HO393" s="246"/>
      <c r="HP393" s="246"/>
      <c r="HQ393" s="246"/>
      <c r="HR393" s="246"/>
      <c r="HS393" s="246"/>
      <c r="HT393" s="246"/>
      <c r="HU393" s="246"/>
      <c r="HV393" s="246"/>
      <c r="HW393" s="246"/>
      <c r="HX393" s="246"/>
      <c r="HY393" s="246"/>
      <c r="HZ393" s="246"/>
      <c r="IA393" s="246"/>
      <c r="IB393" s="246"/>
      <c r="IC393" s="246"/>
      <c r="ID393" s="246"/>
      <c r="IE393" s="246"/>
      <c r="IF393" s="246"/>
      <c r="IG393" s="246"/>
      <c r="IH393" s="246"/>
      <c r="II393" s="246"/>
      <c r="IJ393" s="246"/>
      <c r="IK393" s="246"/>
      <c r="IL393" s="246"/>
      <c r="IM393" s="246"/>
      <c r="IN393" s="246"/>
      <c r="IO393" s="246"/>
      <c r="IP393" s="246"/>
      <c r="IQ393" s="246"/>
      <c r="IR393" s="246"/>
      <c r="IS393" s="246"/>
      <c r="IT393" s="246"/>
      <c r="IU393" s="246"/>
      <c r="IV393" s="246"/>
      <c r="IW393" s="246"/>
    </row>
    <row r="394" customFormat="false" ht="12.75" hidden="false" customHeight="false" outlineLevel="0" collapsed="false">
      <c r="A394" s="245"/>
      <c r="B394" s="232"/>
      <c r="C394" s="232"/>
      <c r="D394" s="232"/>
      <c r="E394" s="232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246"/>
      <c r="AP394" s="246"/>
      <c r="AQ394" s="246"/>
      <c r="AR394" s="246"/>
      <c r="AS394" s="246"/>
      <c r="AT394" s="246"/>
      <c r="AU394" s="246"/>
      <c r="AV394" s="246"/>
      <c r="AW394" s="246"/>
      <c r="AX394" s="246"/>
      <c r="AY394" s="246"/>
      <c r="AZ394" s="246"/>
      <c r="BA394" s="246"/>
      <c r="BB394" s="246"/>
      <c r="BC394" s="246"/>
      <c r="BD394" s="246"/>
      <c r="BE394" s="246"/>
      <c r="BF394" s="246"/>
      <c r="BG394" s="246"/>
      <c r="BH394" s="246"/>
      <c r="BI394" s="246"/>
      <c r="BJ394" s="246"/>
      <c r="BK394" s="246"/>
      <c r="BL394" s="246"/>
      <c r="BM394" s="246"/>
      <c r="BN394" s="246"/>
      <c r="BO394" s="246"/>
      <c r="BP394" s="246"/>
      <c r="BQ394" s="246"/>
      <c r="BR394" s="246"/>
      <c r="BS394" s="246"/>
      <c r="BT394" s="246"/>
      <c r="BU394" s="246"/>
      <c r="BV394" s="246"/>
      <c r="BW394" s="246"/>
      <c r="BX394" s="246"/>
      <c r="BY394" s="246"/>
      <c r="BZ394" s="246"/>
      <c r="CA394" s="246"/>
      <c r="CB394" s="246"/>
      <c r="CC394" s="246"/>
      <c r="CD394" s="246"/>
      <c r="CE394" s="246"/>
      <c r="CF394" s="246"/>
      <c r="CG394" s="246"/>
      <c r="CH394" s="246"/>
      <c r="CI394" s="246"/>
      <c r="CJ394" s="246"/>
      <c r="CK394" s="246"/>
      <c r="CL394" s="246"/>
      <c r="CM394" s="246"/>
      <c r="CN394" s="246"/>
      <c r="CO394" s="246"/>
      <c r="CP394" s="246"/>
      <c r="CQ394" s="246"/>
      <c r="CR394" s="246"/>
      <c r="CS394" s="246"/>
      <c r="CT394" s="246"/>
      <c r="CU394" s="246"/>
      <c r="CV394" s="246"/>
      <c r="CW394" s="246"/>
      <c r="CX394" s="246"/>
      <c r="CY394" s="246"/>
      <c r="CZ394" s="246"/>
      <c r="DA394" s="246"/>
      <c r="DB394" s="246"/>
      <c r="DC394" s="246"/>
      <c r="DD394" s="246"/>
      <c r="DE394" s="246"/>
      <c r="DF394" s="246"/>
      <c r="DG394" s="246"/>
      <c r="DH394" s="246"/>
      <c r="DI394" s="246"/>
      <c r="DJ394" s="246"/>
      <c r="DK394" s="246"/>
      <c r="DL394" s="246"/>
      <c r="DM394" s="246"/>
      <c r="DN394" s="246"/>
      <c r="DO394" s="246"/>
      <c r="DP394" s="246"/>
      <c r="DQ394" s="246"/>
      <c r="DR394" s="246"/>
      <c r="DS394" s="246"/>
      <c r="DT394" s="246"/>
      <c r="DU394" s="246"/>
      <c r="DV394" s="246"/>
      <c r="DW394" s="246"/>
      <c r="DX394" s="246"/>
      <c r="DY394" s="246"/>
      <c r="DZ394" s="246"/>
      <c r="EA394" s="246"/>
      <c r="EB394" s="246"/>
      <c r="EC394" s="246"/>
      <c r="ED394" s="246"/>
      <c r="EE394" s="246"/>
      <c r="EF394" s="246"/>
      <c r="EG394" s="246"/>
      <c r="EH394" s="246"/>
      <c r="EI394" s="246"/>
      <c r="EJ394" s="246"/>
      <c r="EK394" s="246"/>
      <c r="EL394" s="246"/>
      <c r="EM394" s="246"/>
      <c r="EN394" s="246"/>
      <c r="EO394" s="246"/>
      <c r="EP394" s="246"/>
      <c r="EQ394" s="246"/>
      <c r="ER394" s="246"/>
      <c r="ES394" s="246"/>
      <c r="ET394" s="246"/>
      <c r="EU394" s="246"/>
      <c r="EV394" s="246"/>
      <c r="EW394" s="246"/>
      <c r="EX394" s="246"/>
      <c r="EY394" s="246"/>
      <c r="EZ394" s="246"/>
      <c r="FA394" s="246"/>
      <c r="FB394" s="246"/>
      <c r="FC394" s="246"/>
      <c r="FD394" s="246"/>
      <c r="FE394" s="246"/>
      <c r="FF394" s="246"/>
      <c r="FG394" s="246"/>
      <c r="FH394" s="246"/>
      <c r="FI394" s="246"/>
      <c r="FJ394" s="246"/>
      <c r="FK394" s="246"/>
      <c r="FL394" s="246"/>
      <c r="FM394" s="246"/>
      <c r="FN394" s="246"/>
      <c r="FO394" s="246"/>
      <c r="FP394" s="246"/>
      <c r="FQ394" s="246"/>
      <c r="FR394" s="246"/>
      <c r="FS394" s="246"/>
      <c r="FT394" s="246"/>
      <c r="FU394" s="246"/>
      <c r="FV394" s="246"/>
      <c r="FW394" s="246"/>
      <c r="FX394" s="246"/>
      <c r="FY394" s="246"/>
      <c r="FZ394" s="246"/>
      <c r="GA394" s="246"/>
      <c r="GB394" s="246"/>
      <c r="GC394" s="246"/>
      <c r="GD394" s="246"/>
      <c r="GE394" s="246"/>
      <c r="GF394" s="246"/>
      <c r="GG394" s="246"/>
      <c r="GH394" s="246"/>
      <c r="GI394" s="246"/>
      <c r="GJ394" s="246"/>
      <c r="GK394" s="246"/>
      <c r="GL394" s="246"/>
      <c r="GM394" s="246"/>
      <c r="GN394" s="246"/>
      <c r="GO394" s="246"/>
      <c r="GP394" s="246"/>
      <c r="GQ394" s="246"/>
      <c r="GR394" s="246"/>
      <c r="GS394" s="246"/>
      <c r="GT394" s="246"/>
      <c r="GU394" s="246"/>
      <c r="GV394" s="246"/>
      <c r="GW394" s="246"/>
      <c r="GX394" s="246"/>
      <c r="GY394" s="246"/>
      <c r="GZ394" s="246"/>
      <c r="HA394" s="246"/>
      <c r="HB394" s="246"/>
      <c r="HC394" s="246"/>
      <c r="HD394" s="246"/>
      <c r="HE394" s="246"/>
      <c r="HF394" s="246"/>
      <c r="HG394" s="246"/>
      <c r="HH394" s="246"/>
      <c r="HI394" s="246"/>
      <c r="HJ394" s="246"/>
      <c r="HK394" s="246"/>
      <c r="HL394" s="246"/>
      <c r="HM394" s="246"/>
      <c r="HN394" s="246"/>
      <c r="HO394" s="246"/>
      <c r="HP394" s="246"/>
      <c r="HQ394" s="246"/>
      <c r="HR394" s="246"/>
      <c r="HS394" s="246"/>
      <c r="HT394" s="246"/>
      <c r="HU394" s="246"/>
      <c r="HV394" s="246"/>
      <c r="HW394" s="246"/>
      <c r="HX394" s="246"/>
      <c r="HY394" s="246"/>
      <c r="HZ394" s="246"/>
      <c r="IA394" s="246"/>
      <c r="IB394" s="246"/>
      <c r="IC394" s="246"/>
      <c r="ID394" s="246"/>
      <c r="IE394" s="246"/>
      <c r="IF394" s="246"/>
      <c r="IG394" s="246"/>
      <c r="IH394" s="246"/>
      <c r="II394" s="246"/>
      <c r="IJ394" s="246"/>
      <c r="IK394" s="246"/>
      <c r="IL394" s="246"/>
      <c r="IM394" s="246"/>
      <c r="IN394" s="246"/>
      <c r="IO394" s="246"/>
      <c r="IP394" s="246"/>
      <c r="IQ394" s="246"/>
      <c r="IR394" s="246"/>
      <c r="IS394" s="246"/>
      <c r="IT394" s="246"/>
      <c r="IU394" s="246"/>
      <c r="IV394" s="246"/>
      <c r="IW394" s="246"/>
    </row>
    <row r="395" customFormat="false" ht="12.75" hidden="false" customHeight="false" outlineLevel="0" collapsed="false">
      <c r="A395" s="250"/>
      <c r="B395" s="247"/>
      <c r="C395" s="247"/>
      <c r="D395" s="247"/>
      <c r="E395" s="247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246"/>
      <c r="AP395" s="246"/>
      <c r="AQ395" s="246"/>
      <c r="AR395" s="246"/>
      <c r="AS395" s="246"/>
      <c r="AT395" s="246"/>
      <c r="AU395" s="246"/>
      <c r="AV395" s="246"/>
      <c r="AW395" s="246"/>
      <c r="AX395" s="246"/>
      <c r="AY395" s="246"/>
      <c r="AZ395" s="246"/>
      <c r="BA395" s="246"/>
      <c r="BB395" s="246"/>
      <c r="BC395" s="246"/>
      <c r="BD395" s="246"/>
      <c r="BE395" s="246"/>
      <c r="BF395" s="246"/>
      <c r="BG395" s="246"/>
      <c r="BH395" s="246"/>
      <c r="BI395" s="246"/>
      <c r="BJ395" s="246"/>
      <c r="BK395" s="246"/>
      <c r="BL395" s="246"/>
      <c r="BM395" s="246"/>
      <c r="BN395" s="246"/>
      <c r="BO395" s="246"/>
      <c r="BP395" s="246"/>
      <c r="BQ395" s="246"/>
      <c r="BR395" s="246"/>
      <c r="BS395" s="246"/>
      <c r="BT395" s="246"/>
      <c r="BU395" s="246"/>
      <c r="BV395" s="246"/>
      <c r="BW395" s="246"/>
      <c r="BX395" s="246"/>
      <c r="BY395" s="246"/>
      <c r="BZ395" s="246"/>
      <c r="CA395" s="246"/>
      <c r="CB395" s="246"/>
      <c r="CC395" s="246"/>
      <c r="CD395" s="246"/>
      <c r="CE395" s="246"/>
      <c r="CF395" s="246"/>
      <c r="CG395" s="246"/>
      <c r="CH395" s="246"/>
      <c r="CI395" s="246"/>
      <c r="CJ395" s="246"/>
      <c r="CK395" s="246"/>
      <c r="CL395" s="246"/>
      <c r="CM395" s="246"/>
      <c r="CN395" s="246"/>
      <c r="CO395" s="246"/>
      <c r="CP395" s="246"/>
      <c r="CQ395" s="246"/>
      <c r="CR395" s="246"/>
      <c r="CS395" s="246"/>
      <c r="CT395" s="246"/>
      <c r="CU395" s="246"/>
      <c r="CV395" s="246"/>
      <c r="CW395" s="246"/>
      <c r="CX395" s="246"/>
      <c r="CY395" s="246"/>
      <c r="CZ395" s="246"/>
      <c r="DA395" s="246"/>
      <c r="DB395" s="246"/>
      <c r="DC395" s="246"/>
      <c r="DD395" s="246"/>
      <c r="DE395" s="246"/>
      <c r="DF395" s="246"/>
      <c r="DG395" s="246"/>
      <c r="DH395" s="246"/>
      <c r="DI395" s="246"/>
      <c r="DJ395" s="246"/>
      <c r="DK395" s="246"/>
      <c r="DL395" s="246"/>
      <c r="DM395" s="246"/>
      <c r="DN395" s="246"/>
      <c r="DO395" s="246"/>
      <c r="DP395" s="246"/>
      <c r="DQ395" s="246"/>
      <c r="DR395" s="246"/>
      <c r="DS395" s="246"/>
      <c r="DT395" s="246"/>
      <c r="DU395" s="246"/>
      <c r="DV395" s="246"/>
      <c r="DW395" s="246"/>
      <c r="DX395" s="246"/>
      <c r="DY395" s="246"/>
      <c r="DZ395" s="246"/>
      <c r="EA395" s="246"/>
      <c r="EB395" s="246"/>
      <c r="EC395" s="246"/>
      <c r="ED395" s="246"/>
      <c r="EE395" s="246"/>
      <c r="EF395" s="246"/>
      <c r="EG395" s="246"/>
      <c r="EH395" s="246"/>
      <c r="EI395" s="246"/>
      <c r="EJ395" s="246"/>
      <c r="EK395" s="246"/>
      <c r="EL395" s="246"/>
      <c r="EM395" s="246"/>
      <c r="EN395" s="246"/>
      <c r="EO395" s="246"/>
      <c r="EP395" s="246"/>
      <c r="EQ395" s="246"/>
      <c r="ER395" s="246"/>
      <c r="ES395" s="246"/>
      <c r="ET395" s="246"/>
      <c r="EU395" s="246"/>
      <c r="EV395" s="246"/>
      <c r="EW395" s="246"/>
      <c r="EX395" s="246"/>
      <c r="EY395" s="246"/>
      <c r="EZ395" s="246"/>
      <c r="FA395" s="246"/>
      <c r="FB395" s="246"/>
      <c r="FC395" s="246"/>
      <c r="FD395" s="246"/>
      <c r="FE395" s="246"/>
      <c r="FF395" s="246"/>
      <c r="FG395" s="246"/>
      <c r="FH395" s="246"/>
      <c r="FI395" s="246"/>
      <c r="FJ395" s="246"/>
      <c r="FK395" s="246"/>
      <c r="FL395" s="246"/>
      <c r="FM395" s="246"/>
      <c r="FN395" s="246"/>
      <c r="FO395" s="246"/>
      <c r="FP395" s="246"/>
      <c r="FQ395" s="246"/>
      <c r="FR395" s="246"/>
      <c r="FS395" s="246"/>
      <c r="FT395" s="246"/>
      <c r="FU395" s="246"/>
      <c r="FV395" s="246"/>
      <c r="FW395" s="246"/>
      <c r="FX395" s="246"/>
      <c r="FY395" s="246"/>
      <c r="FZ395" s="246"/>
      <c r="GA395" s="246"/>
      <c r="GB395" s="246"/>
      <c r="GC395" s="246"/>
      <c r="GD395" s="246"/>
      <c r="GE395" s="246"/>
      <c r="GF395" s="246"/>
      <c r="GG395" s="246"/>
      <c r="GH395" s="246"/>
      <c r="GI395" s="246"/>
      <c r="GJ395" s="246"/>
      <c r="GK395" s="246"/>
      <c r="GL395" s="246"/>
      <c r="GM395" s="246"/>
      <c r="GN395" s="246"/>
      <c r="GO395" s="246"/>
      <c r="GP395" s="246"/>
      <c r="GQ395" s="246"/>
      <c r="GR395" s="246"/>
      <c r="GS395" s="246"/>
      <c r="GT395" s="246"/>
      <c r="GU395" s="246"/>
      <c r="GV395" s="246"/>
      <c r="GW395" s="246"/>
      <c r="GX395" s="246"/>
      <c r="GY395" s="246"/>
      <c r="GZ395" s="246"/>
      <c r="HA395" s="246"/>
      <c r="HB395" s="246"/>
      <c r="HC395" s="246"/>
      <c r="HD395" s="246"/>
      <c r="HE395" s="246"/>
      <c r="HF395" s="246"/>
      <c r="HG395" s="246"/>
      <c r="HH395" s="246"/>
      <c r="HI395" s="246"/>
      <c r="HJ395" s="246"/>
      <c r="HK395" s="246"/>
      <c r="HL395" s="246"/>
      <c r="HM395" s="246"/>
      <c r="HN395" s="246"/>
      <c r="HO395" s="246"/>
      <c r="HP395" s="246"/>
      <c r="HQ395" s="246"/>
      <c r="HR395" s="246"/>
      <c r="HS395" s="246"/>
      <c r="HT395" s="246"/>
      <c r="HU395" s="246"/>
      <c r="HV395" s="246"/>
      <c r="HW395" s="246"/>
      <c r="HX395" s="246"/>
      <c r="HY395" s="246"/>
      <c r="HZ395" s="246"/>
      <c r="IA395" s="246"/>
      <c r="IB395" s="246"/>
      <c r="IC395" s="246"/>
      <c r="ID395" s="246"/>
      <c r="IE395" s="246"/>
      <c r="IF395" s="246"/>
      <c r="IG395" s="246"/>
      <c r="IH395" s="246"/>
      <c r="II395" s="246"/>
      <c r="IJ395" s="246"/>
      <c r="IK395" s="246"/>
      <c r="IL395" s="246"/>
      <c r="IM395" s="246"/>
      <c r="IN395" s="246"/>
      <c r="IO395" s="246"/>
      <c r="IP395" s="246"/>
      <c r="IQ395" s="246"/>
      <c r="IR395" s="246"/>
      <c r="IS395" s="246"/>
      <c r="IT395" s="246"/>
      <c r="IU395" s="246"/>
      <c r="IV395" s="246"/>
      <c r="IW395" s="246"/>
    </row>
    <row r="396" customFormat="false" ht="12.75" hidden="false" customHeight="false" outlineLevel="0" collapsed="false">
      <c r="A396" s="217"/>
      <c r="B396" s="245"/>
      <c r="C396" s="245"/>
      <c r="D396" s="245"/>
      <c r="E396" s="245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  <c r="AJ396" s="246"/>
      <c r="AK396" s="246"/>
      <c r="AL396" s="246"/>
      <c r="AM396" s="246"/>
      <c r="AN396" s="246"/>
      <c r="AO396" s="246"/>
      <c r="AP396" s="246"/>
      <c r="AQ396" s="246"/>
      <c r="AR396" s="246"/>
      <c r="AS396" s="246"/>
      <c r="AT396" s="246"/>
      <c r="AU396" s="246"/>
      <c r="AV396" s="246"/>
      <c r="AW396" s="246"/>
      <c r="AX396" s="246"/>
      <c r="AY396" s="246"/>
      <c r="AZ396" s="246"/>
      <c r="BA396" s="246"/>
      <c r="BB396" s="246"/>
      <c r="BC396" s="246"/>
      <c r="BD396" s="246"/>
      <c r="BE396" s="246"/>
      <c r="BF396" s="246"/>
      <c r="BG396" s="246"/>
      <c r="BH396" s="246"/>
      <c r="BI396" s="246"/>
      <c r="BJ396" s="246"/>
      <c r="BK396" s="246"/>
      <c r="BL396" s="246"/>
      <c r="BM396" s="246"/>
      <c r="BN396" s="246"/>
      <c r="BO396" s="246"/>
      <c r="BP396" s="246"/>
      <c r="BQ396" s="246"/>
      <c r="BR396" s="246"/>
      <c r="BS396" s="246"/>
      <c r="BT396" s="246"/>
      <c r="BU396" s="246"/>
      <c r="BV396" s="246"/>
      <c r="BW396" s="246"/>
      <c r="BX396" s="246"/>
      <c r="BY396" s="246"/>
      <c r="BZ396" s="246"/>
      <c r="CA396" s="246"/>
      <c r="CB396" s="246"/>
      <c r="CC396" s="246"/>
      <c r="CD396" s="246"/>
      <c r="CE396" s="246"/>
      <c r="CF396" s="246"/>
      <c r="CG396" s="246"/>
      <c r="CH396" s="246"/>
      <c r="CI396" s="246"/>
      <c r="CJ396" s="246"/>
      <c r="CK396" s="246"/>
      <c r="CL396" s="246"/>
      <c r="CM396" s="246"/>
      <c r="CN396" s="246"/>
      <c r="CO396" s="246"/>
      <c r="CP396" s="246"/>
      <c r="CQ396" s="246"/>
      <c r="CR396" s="246"/>
      <c r="CS396" s="246"/>
      <c r="CT396" s="246"/>
      <c r="CU396" s="246"/>
      <c r="CV396" s="246"/>
      <c r="CW396" s="246"/>
      <c r="CX396" s="246"/>
      <c r="CY396" s="246"/>
      <c r="CZ396" s="246"/>
      <c r="DA396" s="246"/>
      <c r="DB396" s="246"/>
      <c r="DC396" s="246"/>
      <c r="DD396" s="246"/>
      <c r="DE396" s="246"/>
      <c r="DF396" s="246"/>
      <c r="DG396" s="246"/>
      <c r="DH396" s="246"/>
      <c r="DI396" s="246"/>
      <c r="DJ396" s="246"/>
      <c r="DK396" s="246"/>
      <c r="DL396" s="246"/>
      <c r="DM396" s="246"/>
      <c r="DN396" s="246"/>
      <c r="DO396" s="246"/>
      <c r="DP396" s="246"/>
      <c r="DQ396" s="246"/>
      <c r="DR396" s="246"/>
      <c r="DS396" s="246"/>
      <c r="DT396" s="246"/>
      <c r="DU396" s="246"/>
      <c r="DV396" s="246"/>
      <c r="DW396" s="246"/>
      <c r="DX396" s="246"/>
      <c r="DY396" s="246"/>
      <c r="DZ396" s="246"/>
      <c r="EA396" s="246"/>
      <c r="EB396" s="246"/>
      <c r="EC396" s="246"/>
      <c r="ED396" s="246"/>
      <c r="EE396" s="246"/>
      <c r="EF396" s="246"/>
      <c r="EG396" s="246"/>
      <c r="EH396" s="246"/>
      <c r="EI396" s="246"/>
      <c r="EJ396" s="246"/>
      <c r="EK396" s="246"/>
      <c r="EL396" s="246"/>
      <c r="EM396" s="246"/>
      <c r="EN396" s="246"/>
      <c r="EO396" s="246"/>
      <c r="EP396" s="246"/>
      <c r="EQ396" s="246"/>
      <c r="ER396" s="246"/>
      <c r="ES396" s="246"/>
      <c r="ET396" s="246"/>
      <c r="EU396" s="246"/>
      <c r="EV396" s="246"/>
      <c r="EW396" s="246"/>
      <c r="EX396" s="246"/>
      <c r="EY396" s="246"/>
      <c r="EZ396" s="246"/>
      <c r="FA396" s="246"/>
      <c r="FB396" s="246"/>
      <c r="FC396" s="246"/>
      <c r="FD396" s="246"/>
      <c r="FE396" s="246"/>
      <c r="FF396" s="246"/>
      <c r="FG396" s="246"/>
      <c r="FH396" s="246"/>
      <c r="FI396" s="246"/>
      <c r="FJ396" s="246"/>
      <c r="FK396" s="246"/>
      <c r="FL396" s="246"/>
      <c r="FM396" s="246"/>
      <c r="FN396" s="246"/>
      <c r="FO396" s="246"/>
      <c r="FP396" s="246"/>
      <c r="FQ396" s="246"/>
      <c r="FR396" s="246"/>
      <c r="FS396" s="246"/>
      <c r="FT396" s="246"/>
      <c r="FU396" s="246"/>
      <c r="FV396" s="246"/>
      <c r="FW396" s="246"/>
      <c r="FX396" s="246"/>
      <c r="FY396" s="246"/>
      <c r="FZ396" s="246"/>
      <c r="GA396" s="246"/>
      <c r="GB396" s="246"/>
      <c r="GC396" s="246"/>
      <c r="GD396" s="246"/>
      <c r="GE396" s="246"/>
      <c r="GF396" s="246"/>
      <c r="GG396" s="246"/>
      <c r="GH396" s="246"/>
      <c r="GI396" s="246"/>
      <c r="GJ396" s="246"/>
      <c r="GK396" s="246"/>
      <c r="GL396" s="246"/>
      <c r="GM396" s="246"/>
      <c r="GN396" s="246"/>
      <c r="GO396" s="246"/>
      <c r="GP396" s="246"/>
      <c r="GQ396" s="246"/>
      <c r="GR396" s="246"/>
      <c r="GS396" s="246"/>
      <c r="GT396" s="246"/>
      <c r="GU396" s="246"/>
      <c r="GV396" s="246"/>
      <c r="GW396" s="246"/>
      <c r="GX396" s="246"/>
      <c r="GY396" s="246"/>
      <c r="GZ396" s="246"/>
      <c r="HA396" s="246"/>
      <c r="HB396" s="246"/>
      <c r="HC396" s="246"/>
      <c r="HD396" s="246"/>
      <c r="HE396" s="246"/>
      <c r="HF396" s="246"/>
      <c r="HG396" s="246"/>
      <c r="HH396" s="246"/>
      <c r="HI396" s="246"/>
      <c r="HJ396" s="246"/>
      <c r="HK396" s="246"/>
      <c r="HL396" s="246"/>
      <c r="HM396" s="246"/>
      <c r="HN396" s="246"/>
      <c r="HO396" s="246"/>
      <c r="HP396" s="246"/>
      <c r="HQ396" s="246"/>
      <c r="HR396" s="246"/>
      <c r="HS396" s="246"/>
      <c r="HT396" s="246"/>
      <c r="HU396" s="246"/>
      <c r="HV396" s="246"/>
      <c r="HW396" s="246"/>
      <c r="HX396" s="246"/>
      <c r="HY396" s="246"/>
      <c r="HZ396" s="246"/>
      <c r="IA396" s="246"/>
      <c r="IB396" s="246"/>
      <c r="IC396" s="246"/>
      <c r="ID396" s="246"/>
      <c r="IE396" s="246"/>
      <c r="IF396" s="246"/>
      <c r="IG396" s="246"/>
      <c r="IH396" s="246"/>
      <c r="II396" s="246"/>
      <c r="IJ396" s="246"/>
      <c r="IK396" s="246"/>
      <c r="IL396" s="246"/>
      <c r="IM396" s="246"/>
      <c r="IN396" s="246"/>
      <c r="IO396" s="246"/>
      <c r="IP396" s="246"/>
      <c r="IQ396" s="246"/>
      <c r="IR396" s="246"/>
      <c r="IS396" s="246"/>
      <c r="IT396" s="246"/>
      <c r="IU396" s="246"/>
      <c r="IV396" s="246"/>
      <c r="IW396" s="246"/>
    </row>
    <row r="397" customFormat="false" ht="12.75" hidden="false" customHeight="false" outlineLevel="0" collapsed="false">
      <c r="A397" s="223"/>
      <c r="B397" s="245"/>
      <c r="C397" s="251"/>
      <c r="D397" s="251"/>
      <c r="E397" s="251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  <c r="AJ397" s="246"/>
      <c r="AK397" s="246"/>
      <c r="AL397" s="246"/>
      <c r="AM397" s="246"/>
      <c r="AN397" s="246"/>
      <c r="AO397" s="246"/>
      <c r="AP397" s="246"/>
      <c r="AQ397" s="246"/>
      <c r="AR397" s="246"/>
      <c r="AS397" s="246"/>
      <c r="AT397" s="246"/>
      <c r="AU397" s="246"/>
      <c r="AV397" s="246"/>
      <c r="AW397" s="246"/>
      <c r="AX397" s="246"/>
      <c r="AY397" s="246"/>
      <c r="AZ397" s="246"/>
      <c r="BA397" s="246"/>
      <c r="BB397" s="246"/>
      <c r="BC397" s="246"/>
      <c r="BD397" s="246"/>
      <c r="BE397" s="246"/>
      <c r="BF397" s="246"/>
      <c r="BG397" s="246"/>
      <c r="BH397" s="246"/>
      <c r="BI397" s="246"/>
      <c r="BJ397" s="246"/>
      <c r="BK397" s="246"/>
      <c r="BL397" s="246"/>
      <c r="BM397" s="246"/>
      <c r="BN397" s="246"/>
      <c r="BO397" s="246"/>
      <c r="BP397" s="246"/>
      <c r="BQ397" s="246"/>
      <c r="BR397" s="246"/>
      <c r="BS397" s="246"/>
      <c r="BT397" s="246"/>
      <c r="BU397" s="246"/>
      <c r="BV397" s="246"/>
      <c r="BW397" s="246"/>
      <c r="BX397" s="246"/>
      <c r="BY397" s="246"/>
      <c r="BZ397" s="246"/>
      <c r="CA397" s="246"/>
      <c r="CB397" s="246"/>
      <c r="CC397" s="246"/>
      <c r="CD397" s="246"/>
      <c r="CE397" s="246"/>
      <c r="CF397" s="246"/>
      <c r="CG397" s="246"/>
      <c r="CH397" s="246"/>
      <c r="CI397" s="246"/>
      <c r="CJ397" s="246"/>
      <c r="CK397" s="246"/>
      <c r="CL397" s="246"/>
      <c r="CM397" s="246"/>
      <c r="CN397" s="246"/>
      <c r="CO397" s="246"/>
      <c r="CP397" s="246"/>
      <c r="CQ397" s="246"/>
      <c r="CR397" s="246"/>
      <c r="CS397" s="246"/>
      <c r="CT397" s="246"/>
      <c r="CU397" s="246"/>
      <c r="CV397" s="246"/>
      <c r="CW397" s="246"/>
      <c r="CX397" s="246"/>
      <c r="CY397" s="246"/>
      <c r="CZ397" s="246"/>
      <c r="DA397" s="246"/>
      <c r="DB397" s="246"/>
      <c r="DC397" s="246"/>
      <c r="DD397" s="246"/>
      <c r="DE397" s="246"/>
      <c r="DF397" s="246"/>
      <c r="DG397" s="246"/>
      <c r="DH397" s="246"/>
      <c r="DI397" s="246"/>
      <c r="DJ397" s="246"/>
      <c r="DK397" s="246"/>
      <c r="DL397" s="246"/>
      <c r="DM397" s="246"/>
      <c r="DN397" s="246"/>
      <c r="DO397" s="246"/>
      <c r="DP397" s="246"/>
      <c r="DQ397" s="246"/>
      <c r="DR397" s="246"/>
      <c r="DS397" s="246"/>
      <c r="DT397" s="246"/>
      <c r="DU397" s="246"/>
      <c r="DV397" s="246"/>
      <c r="DW397" s="246"/>
      <c r="DX397" s="246"/>
      <c r="DY397" s="246"/>
      <c r="DZ397" s="246"/>
      <c r="EA397" s="246"/>
      <c r="EB397" s="246"/>
      <c r="EC397" s="246"/>
      <c r="ED397" s="246"/>
      <c r="EE397" s="246"/>
      <c r="EF397" s="246"/>
      <c r="EG397" s="246"/>
      <c r="EH397" s="246"/>
      <c r="EI397" s="246"/>
      <c r="EJ397" s="246"/>
      <c r="EK397" s="246"/>
      <c r="EL397" s="246"/>
      <c r="EM397" s="246"/>
      <c r="EN397" s="246"/>
      <c r="EO397" s="246"/>
      <c r="EP397" s="246"/>
      <c r="EQ397" s="246"/>
      <c r="ER397" s="246"/>
      <c r="ES397" s="246"/>
      <c r="ET397" s="246"/>
      <c r="EU397" s="246"/>
      <c r="EV397" s="246"/>
      <c r="EW397" s="246"/>
      <c r="EX397" s="246"/>
      <c r="EY397" s="246"/>
      <c r="EZ397" s="246"/>
      <c r="FA397" s="246"/>
      <c r="FB397" s="246"/>
      <c r="FC397" s="246"/>
      <c r="FD397" s="246"/>
      <c r="FE397" s="246"/>
      <c r="FF397" s="246"/>
      <c r="FG397" s="246"/>
      <c r="FH397" s="246"/>
      <c r="FI397" s="246"/>
      <c r="FJ397" s="246"/>
      <c r="FK397" s="246"/>
      <c r="FL397" s="246"/>
      <c r="FM397" s="246"/>
      <c r="FN397" s="246"/>
      <c r="FO397" s="246"/>
      <c r="FP397" s="246"/>
      <c r="FQ397" s="246"/>
      <c r="FR397" s="246"/>
      <c r="FS397" s="246"/>
      <c r="FT397" s="246"/>
      <c r="FU397" s="246"/>
      <c r="FV397" s="246"/>
      <c r="FW397" s="246"/>
      <c r="FX397" s="246"/>
      <c r="FY397" s="246"/>
      <c r="FZ397" s="246"/>
      <c r="GA397" s="246"/>
      <c r="GB397" s="246"/>
      <c r="GC397" s="246"/>
      <c r="GD397" s="246"/>
      <c r="GE397" s="246"/>
      <c r="GF397" s="246"/>
      <c r="GG397" s="246"/>
      <c r="GH397" s="246"/>
      <c r="GI397" s="246"/>
      <c r="GJ397" s="246"/>
      <c r="GK397" s="246"/>
      <c r="GL397" s="246"/>
      <c r="GM397" s="246"/>
      <c r="GN397" s="246"/>
      <c r="GO397" s="246"/>
      <c r="GP397" s="246"/>
      <c r="GQ397" s="246"/>
      <c r="GR397" s="246"/>
      <c r="GS397" s="246"/>
      <c r="GT397" s="246"/>
      <c r="GU397" s="246"/>
      <c r="GV397" s="246"/>
      <c r="GW397" s="246"/>
      <c r="GX397" s="246"/>
      <c r="GY397" s="246"/>
      <c r="GZ397" s="246"/>
      <c r="HA397" s="246"/>
      <c r="HB397" s="246"/>
      <c r="HC397" s="246"/>
      <c r="HD397" s="246"/>
      <c r="HE397" s="246"/>
      <c r="HF397" s="246"/>
      <c r="HG397" s="246"/>
      <c r="HH397" s="246"/>
      <c r="HI397" s="246"/>
      <c r="HJ397" s="246"/>
      <c r="HK397" s="246"/>
      <c r="HL397" s="246"/>
      <c r="HM397" s="246"/>
      <c r="HN397" s="246"/>
      <c r="HO397" s="246"/>
      <c r="HP397" s="246"/>
      <c r="HQ397" s="246"/>
      <c r="HR397" s="246"/>
      <c r="HS397" s="246"/>
      <c r="HT397" s="246"/>
      <c r="HU397" s="246"/>
      <c r="HV397" s="246"/>
      <c r="HW397" s="246"/>
      <c r="HX397" s="246"/>
      <c r="HY397" s="246"/>
      <c r="HZ397" s="246"/>
      <c r="IA397" s="246"/>
      <c r="IB397" s="246"/>
      <c r="IC397" s="246"/>
      <c r="ID397" s="246"/>
      <c r="IE397" s="246"/>
      <c r="IF397" s="246"/>
      <c r="IG397" s="246"/>
      <c r="IH397" s="246"/>
      <c r="II397" s="246"/>
      <c r="IJ397" s="246"/>
      <c r="IK397" s="246"/>
      <c r="IL397" s="246"/>
      <c r="IM397" s="246"/>
      <c r="IN397" s="246"/>
      <c r="IO397" s="246"/>
      <c r="IP397" s="246"/>
      <c r="IQ397" s="246"/>
      <c r="IR397" s="246"/>
      <c r="IS397" s="246"/>
      <c r="IT397" s="246"/>
      <c r="IU397" s="246"/>
      <c r="IV397" s="246"/>
      <c r="IW397" s="246"/>
    </row>
    <row r="398" customFormat="false" ht="12.75" hidden="false" customHeight="false" outlineLevel="0" collapsed="false">
      <c r="A398" s="223"/>
      <c r="B398" s="252"/>
      <c r="C398" s="251"/>
      <c r="D398" s="251"/>
      <c r="E398" s="251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  <c r="AJ398" s="246"/>
      <c r="AK398" s="246"/>
      <c r="AL398" s="246"/>
      <c r="AM398" s="246"/>
      <c r="AN398" s="246"/>
      <c r="AO398" s="246"/>
      <c r="AP398" s="246"/>
      <c r="AQ398" s="246"/>
      <c r="AR398" s="246"/>
      <c r="AS398" s="246"/>
      <c r="AT398" s="246"/>
      <c r="AU398" s="246"/>
      <c r="AV398" s="246"/>
      <c r="AW398" s="246"/>
      <c r="AX398" s="246"/>
      <c r="AY398" s="246"/>
      <c r="AZ398" s="246"/>
      <c r="BA398" s="246"/>
      <c r="BB398" s="246"/>
      <c r="BC398" s="246"/>
      <c r="BD398" s="246"/>
      <c r="BE398" s="246"/>
      <c r="BF398" s="246"/>
      <c r="BG398" s="246"/>
      <c r="BH398" s="246"/>
      <c r="BI398" s="246"/>
      <c r="BJ398" s="246"/>
      <c r="BK398" s="246"/>
      <c r="BL398" s="246"/>
      <c r="BM398" s="246"/>
      <c r="BN398" s="246"/>
      <c r="BO398" s="246"/>
      <c r="BP398" s="246"/>
      <c r="BQ398" s="246"/>
      <c r="BR398" s="246"/>
      <c r="BS398" s="246"/>
      <c r="BT398" s="246"/>
      <c r="BU398" s="246"/>
      <c r="BV398" s="246"/>
      <c r="BW398" s="246"/>
      <c r="BX398" s="246"/>
      <c r="BY398" s="246"/>
      <c r="BZ398" s="246"/>
      <c r="CA398" s="246"/>
      <c r="CB398" s="246"/>
      <c r="CC398" s="246"/>
      <c r="CD398" s="246"/>
      <c r="CE398" s="246"/>
      <c r="CF398" s="246"/>
      <c r="CG398" s="246"/>
      <c r="CH398" s="246"/>
      <c r="CI398" s="246"/>
      <c r="CJ398" s="246"/>
      <c r="CK398" s="246"/>
      <c r="CL398" s="246"/>
      <c r="CM398" s="246"/>
      <c r="CN398" s="246"/>
      <c r="CO398" s="246"/>
      <c r="CP398" s="246"/>
      <c r="CQ398" s="246"/>
      <c r="CR398" s="246"/>
      <c r="CS398" s="246"/>
      <c r="CT398" s="246"/>
      <c r="CU398" s="246"/>
      <c r="CV398" s="246"/>
      <c r="CW398" s="246"/>
      <c r="CX398" s="246"/>
      <c r="CY398" s="246"/>
      <c r="CZ398" s="246"/>
      <c r="DA398" s="246"/>
      <c r="DB398" s="246"/>
      <c r="DC398" s="246"/>
      <c r="DD398" s="246"/>
      <c r="DE398" s="246"/>
      <c r="DF398" s="246"/>
      <c r="DG398" s="246"/>
      <c r="DH398" s="246"/>
      <c r="DI398" s="246"/>
      <c r="DJ398" s="246"/>
      <c r="DK398" s="246"/>
      <c r="DL398" s="246"/>
      <c r="DM398" s="246"/>
      <c r="DN398" s="246"/>
      <c r="DO398" s="246"/>
      <c r="DP398" s="246"/>
      <c r="DQ398" s="246"/>
      <c r="DR398" s="246"/>
      <c r="DS398" s="246"/>
      <c r="DT398" s="246"/>
      <c r="DU398" s="246"/>
      <c r="DV398" s="246"/>
      <c r="DW398" s="246"/>
      <c r="DX398" s="246"/>
      <c r="DY398" s="246"/>
      <c r="DZ398" s="246"/>
      <c r="EA398" s="246"/>
      <c r="EB398" s="246"/>
      <c r="EC398" s="246"/>
      <c r="ED398" s="246"/>
      <c r="EE398" s="246"/>
      <c r="EF398" s="246"/>
      <c r="EG398" s="246"/>
      <c r="EH398" s="246"/>
      <c r="EI398" s="246"/>
      <c r="EJ398" s="246"/>
      <c r="EK398" s="246"/>
      <c r="EL398" s="246"/>
      <c r="EM398" s="246"/>
      <c r="EN398" s="246"/>
      <c r="EO398" s="246"/>
      <c r="EP398" s="246"/>
      <c r="EQ398" s="246"/>
      <c r="ER398" s="246"/>
      <c r="ES398" s="246"/>
      <c r="ET398" s="246"/>
      <c r="EU398" s="246"/>
      <c r="EV398" s="246"/>
      <c r="EW398" s="246"/>
      <c r="EX398" s="246"/>
      <c r="EY398" s="246"/>
      <c r="EZ398" s="246"/>
      <c r="FA398" s="246"/>
      <c r="FB398" s="246"/>
      <c r="FC398" s="246"/>
      <c r="FD398" s="246"/>
      <c r="FE398" s="246"/>
      <c r="FF398" s="246"/>
      <c r="FG398" s="246"/>
      <c r="FH398" s="246"/>
      <c r="FI398" s="246"/>
      <c r="FJ398" s="246"/>
      <c r="FK398" s="246"/>
      <c r="FL398" s="246"/>
      <c r="FM398" s="246"/>
      <c r="FN398" s="246"/>
      <c r="FO398" s="246"/>
      <c r="FP398" s="246"/>
      <c r="FQ398" s="246"/>
      <c r="FR398" s="246"/>
      <c r="FS398" s="246"/>
      <c r="FT398" s="246"/>
      <c r="FU398" s="246"/>
      <c r="FV398" s="246"/>
      <c r="FW398" s="246"/>
      <c r="FX398" s="246"/>
      <c r="FY398" s="246"/>
      <c r="FZ398" s="246"/>
      <c r="GA398" s="246"/>
      <c r="GB398" s="246"/>
      <c r="GC398" s="246"/>
      <c r="GD398" s="246"/>
      <c r="GE398" s="246"/>
      <c r="GF398" s="246"/>
      <c r="GG398" s="246"/>
      <c r="GH398" s="246"/>
      <c r="GI398" s="246"/>
      <c r="GJ398" s="246"/>
      <c r="GK398" s="246"/>
      <c r="GL398" s="246"/>
      <c r="GM398" s="246"/>
      <c r="GN398" s="246"/>
      <c r="GO398" s="246"/>
      <c r="GP398" s="246"/>
      <c r="GQ398" s="246"/>
      <c r="GR398" s="246"/>
      <c r="GS398" s="246"/>
      <c r="GT398" s="246"/>
      <c r="GU398" s="246"/>
      <c r="GV398" s="246"/>
      <c r="GW398" s="246"/>
      <c r="GX398" s="246"/>
      <c r="GY398" s="246"/>
      <c r="GZ398" s="246"/>
      <c r="HA398" s="246"/>
      <c r="HB398" s="246"/>
      <c r="HC398" s="246"/>
      <c r="HD398" s="246"/>
      <c r="HE398" s="246"/>
      <c r="HF398" s="246"/>
      <c r="HG398" s="246"/>
      <c r="HH398" s="246"/>
      <c r="HI398" s="246"/>
      <c r="HJ398" s="246"/>
      <c r="HK398" s="246"/>
      <c r="HL398" s="246"/>
      <c r="HM398" s="246"/>
      <c r="HN398" s="246"/>
      <c r="HO398" s="246"/>
      <c r="HP398" s="246"/>
      <c r="HQ398" s="246"/>
      <c r="HR398" s="246"/>
      <c r="HS398" s="246"/>
      <c r="HT398" s="246"/>
      <c r="HU398" s="246"/>
      <c r="HV398" s="246"/>
      <c r="HW398" s="246"/>
      <c r="HX398" s="246"/>
      <c r="HY398" s="246"/>
      <c r="HZ398" s="246"/>
      <c r="IA398" s="246"/>
      <c r="IB398" s="246"/>
      <c r="IC398" s="246"/>
      <c r="ID398" s="246"/>
      <c r="IE398" s="246"/>
      <c r="IF398" s="246"/>
      <c r="IG398" s="246"/>
      <c r="IH398" s="246"/>
      <c r="II398" s="246"/>
      <c r="IJ398" s="246"/>
      <c r="IK398" s="246"/>
      <c r="IL398" s="246"/>
      <c r="IM398" s="246"/>
      <c r="IN398" s="246"/>
      <c r="IO398" s="246"/>
      <c r="IP398" s="246"/>
      <c r="IQ398" s="246"/>
      <c r="IR398" s="246"/>
      <c r="IS398" s="246"/>
      <c r="IT398" s="246"/>
      <c r="IU398" s="246"/>
      <c r="IV398" s="246"/>
      <c r="IW398" s="246"/>
    </row>
    <row r="399" customFormat="false" ht="12.75" hidden="false" customHeight="false" outlineLevel="0" collapsed="false">
      <c r="A399" s="223"/>
      <c r="B399" s="253"/>
      <c r="C399" s="251"/>
      <c r="D399" s="251"/>
      <c r="E399" s="251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  <c r="AJ399" s="246"/>
      <c r="AK399" s="246"/>
      <c r="AL399" s="246"/>
      <c r="AM399" s="246"/>
      <c r="AN399" s="246"/>
      <c r="AO399" s="246"/>
      <c r="AP399" s="246"/>
      <c r="AQ399" s="246"/>
      <c r="AR399" s="246"/>
      <c r="AS399" s="246"/>
      <c r="AT399" s="246"/>
      <c r="AU399" s="246"/>
      <c r="AV399" s="246"/>
      <c r="AW399" s="246"/>
      <c r="AX399" s="246"/>
      <c r="AY399" s="246"/>
      <c r="AZ399" s="246"/>
      <c r="BA399" s="246"/>
      <c r="BB399" s="246"/>
      <c r="BC399" s="246"/>
      <c r="BD399" s="246"/>
      <c r="BE399" s="246"/>
      <c r="BF399" s="246"/>
      <c r="BG399" s="246"/>
      <c r="BH399" s="246"/>
      <c r="BI399" s="246"/>
      <c r="BJ399" s="246"/>
      <c r="BK399" s="246"/>
      <c r="BL399" s="246"/>
      <c r="BM399" s="246"/>
      <c r="BN399" s="246"/>
      <c r="BO399" s="246"/>
      <c r="BP399" s="246"/>
      <c r="BQ399" s="246"/>
      <c r="BR399" s="246"/>
      <c r="BS399" s="246"/>
      <c r="BT399" s="246"/>
      <c r="BU399" s="246"/>
      <c r="BV399" s="246"/>
      <c r="BW399" s="246"/>
      <c r="BX399" s="246"/>
      <c r="BY399" s="246"/>
      <c r="BZ399" s="246"/>
      <c r="CA399" s="246"/>
      <c r="CB399" s="246"/>
      <c r="CC399" s="246"/>
      <c r="CD399" s="246"/>
      <c r="CE399" s="246"/>
      <c r="CF399" s="246"/>
      <c r="CG399" s="246"/>
      <c r="CH399" s="246"/>
      <c r="CI399" s="246"/>
      <c r="CJ399" s="246"/>
      <c r="CK399" s="246"/>
      <c r="CL399" s="246"/>
      <c r="CM399" s="246"/>
      <c r="CN399" s="246"/>
      <c r="CO399" s="246"/>
      <c r="CP399" s="246"/>
      <c r="CQ399" s="246"/>
      <c r="CR399" s="246"/>
      <c r="CS399" s="246"/>
      <c r="CT399" s="246"/>
      <c r="CU399" s="246"/>
      <c r="CV399" s="246"/>
      <c r="CW399" s="246"/>
      <c r="CX399" s="246"/>
      <c r="CY399" s="246"/>
      <c r="CZ399" s="246"/>
      <c r="DA399" s="246"/>
      <c r="DB399" s="246"/>
      <c r="DC399" s="246"/>
      <c r="DD399" s="246"/>
      <c r="DE399" s="246"/>
      <c r="DF399" s="246"/>
      <c r="DG399" s="246"/>
      <c r="DH399" s="246"/>
      <c r="DI399" s="246"/>
      <c r="DJ399" s="246"/>
      <c r="DK399" s="246"/>
      <c r="DL399" s="246"/>
      <c r="DM399" s="246"/>
      <c r="DN399" s="246"/>
      <c r="DO399" s="246"/>
      <c r="DP399" s="246"/>
      <c r="DQ399" s="246"/>
      <c r="DR399" s="246"/>
      <c r="DS399" s="246"/>
      <c r="DT399" s="246"/>
      <c r="DU399" s="246"/>
      <c r="DV399" s="246"/>
      <c r="DW399" s="246"/>
      <c r="DX399" s="246"/>
      <c r="DY399" s="246"/>
      <c r="DZ399" s="246"/>
      <c r="EA399" s="246"/>
      <c r="EB399" s="246"/>
      <c r="EC399" s="246"/>
      <c r="ED399" s="246"/>
      <c r="EE399" s="246"/>
      <c r="EF399" s="246"/>
      <c r="EG399" s="246"/>
      <c r="EH399" s="246"/>
      <c r="EI399" s="246"/>
      <c r="EJ399" s="246"/>
      <c r="EK399" s="246"/>
      <c r="EL399" s="246"/>
      <c r="EM399" s="246"/>
      <c r="EN399" s="246"/>
      <c r="EO399" s="246"/>
      <c r="EP399" s="246"/>
      <c r="EQ399" s="246"/>
      <c r="ER399" s="246"/>
      <c r="ES399" s="246"/>
      <c r="ET399" s="246"/>
      <c r="EU399" s="246"/>
      <c r="EV399" s="246"/>
      <c r="EW399" s="246"/>
      <c r="EX399" s="246"/>
      <c r="EY399" s="246"/>
      <c r="EZ399" s="246"/>
      <c r="FA399" s="246"/>
      <c r="FB399" s="246"/>
      <c r="FC399" s="246"/>
      <c r="FD399" s="246"/>
      <c r="FE399" s="246"/>
      <c r="FF399" s="246"/>
      <c r="FG399" s="246"/>
      <c r="FH399" s="246"/>
      <c r="FI399" s="246"/>
      <c r="FJ399" s="246"/>
      <c r="FK399" s="246"/>
      <c r="FL399" s="246"/>
      <c r="FM399" s="246"/>
      <c r="FN399" s="246"/>
      <c r="FO399" s="246"/>
      <c r="FP399" s="246"/>
      <c r="FQ399" s="246"/>
      <c r="FR399" s="246"/>
      <c r="FS399" s="246"/>
      <c r="FT399" s="246"/>
      <c r="FU399" s="246"/>
      <c r="FV399" s="246"/>
      <c r="FW399" s="246"/>
      <c r="FX399" s="246"/>
      <c r="FY399" s="246"/>
      <c r="FZ399" s="246"/>
      <c r="GA399" s="246"/>
      <c r="GB399" s="246"/>
      <c r="GC399" s="246"/>
      <c r="GD399" s="246"/>
      <c r="GE399" s="246"/>
      <c r="GF399" s="246"/>
      <c r="GG399" s="246"/>
      <c r="GH399" s="246"/>
      <c r="GI399" s="246"/>
      <c r="GJ399" s="246"/>
      <c r="GK399" s="246"/>
      <c r="GL399" s="246"/>
      <c r="GM399" s="246"/>
      <c r="GN399" s="246"/>
      <c r="GO399" s="246"/>
      <c r="GP399" s="246"/>
      <c r="GQ399" s="246"/>
      <c r="GR399" s="246"/>
      <c r="GS399" s="246"/>
      <c r="GT399" s="246"/>
      <c r="GU399" s="246"/>
      <c r="GV399" s="246"/>
      <c r="GW399" s="246"/>
      <c r="GX399" s="246"/>
      <c r="GY399" s="246"/>
      <c r="GZ399" s="246"/>
      <c r="HA399" s="246"/>
      <c r="HB399" s="246"/>
      <c r="HC399" s="246"/>
      <c r="HD399" s="246"/>
      <c r="HE399" s="246"/>
      <c r="HF399" s="246"/>
      <c r="HG399" s="246"/>
      <c r="HH399" s="246"/>
      <c r="HI399" s="246"/>
      <c r="HJ399" s="246"/>
      <c r="HK399" s="246"/>
      <c r="HL399" s="246"/>
      <c r="HM399" s="246"/>
      <c r="HN399" s="246"/>
      <c r="HO399" s="246"/>
      <c r="HP399" s="246"/>
      <c r="HQ399" s="246"/>
      <c r="HR399" s="246"/>
      <c r="HS399" s="246"/>
      <c r="HT399" s="246"/>
      <c r="HU399" s="246"/>
      <c r="HV399" s="246"/>
      <c r="HW399" s="246"/>
      <c r="HX399" s="246"/>
      <c r="HY399" s="246"/>
      <c r="HZ399" s="246"/>
      <c r="IA399" s="246"/>
      <c r="IB399" s="246"/>
      <c r="IC399" s="246"/>
      <c r="ID399" s="246"/>
      <c r="IE399" s="246"/>
      <c r="IF399" s="246"/>
      <c r="IG399" s="246"/>
      <c r="IH399" s="246"/>
      <c r="II399" s="246"/>
      <c r="IJ399" s="246"/>
      <c r="IK399" s="246"/>
      <c r="IL399" s="246"/>
      <c r="IM399" s="246"/>
      <c r="IN399" s="246"/>
      <c r="IO399" s="246"/>
      <c r="IP399" s="246"/>
      <c r="IQ399" s="246"/>
      <c r="IR399" s="246"/>
      <c r="IS399" s="246"/>
      <c r="IT399" s="246"/>
      <c r="IU399" s="246"/>
      <c r="IV399" s="246"/>
      <c r="IW399" s="246"/>
    </row>
    <row r="400" customFormat="false" ht="12.75" hidden="false" customHeight="false" outlineLevel="0" collapsed="false">
      <c r="A400" s="224"/>
      <c r="B400" s="250"/>
      <c r="C400" s="251"/>
      <c r="D400" s="251"/>
      <c r="E400" s="251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  <c r="AJ400" s="246"/>
      <c r="AK400" s="246"/>
      <c r="AL400" s="246"/>
      <c r="AM400" s="246"/>
      <c r="AN400" s="246"/>
      <c r="AO400" s="246"/>
      <c r="AP400" s="246"/>
      <c r="AQ400" s="246"/>
      <c r="AR400" s="246"/>
      <c r="AS400" s="246"/>
      <c r="AT400" s="246"/>
      <c r="AU400" s="246"/>
      <c r="AV400" s="246"/>
      <c r="AW400" s="246"/>
      <c r="AX400" s="246"/>
      <c r="AY400" s="246"/>
      <c r="AZ400" s="246"/>
      <c r="BA400" s="246"/>
      <c r="BB400" s="246"/>
      <c r="BC400" s="246"/>
      <c r="BD400" s="246"/>
      <c r="BE400" s="246"/>
      <c r="BF400" s="246"/>
      <c r="BG400" s="246"/>
      <c r="BH400" s="246"/>
      <c r="BI400" s="246"/>
      <c r="BJ400" s="246"/>
      <c r="BK400" s="246"/>
      <c r="BL400" s="246"/>
      <c r="BM400" s="246"/>
      <c r="BN400" s="246"/>
      <c r="BO400" s="246"/>
      <c r="BP400" s="246"/>
      <c r="BQ400" s="246"/>
      <c r="BR400" s="246"/>
      <c r="BS400" s="246"/>
      <c r="BT400" s="246"/>
      <c r="BU400" s="246"/>
      <c r="BV400" s="246"/>
      <c r="BW400" s="246"/>
      <c r="BX400" s="246"/>
      <c r="BY400" s="246"/>
      <c r="BZ400" s="246"/>
      <c r="CA400" s="246"/>
      <c r="CB400" s="246"/>
      <c r="CC400" s="246"/>
      <c r="CD400" s="246"/>
      <c r="CE400" s="246"/>
      <c r="CF400" s="246"/>
      <c r="CG400" s="246"/>
      <c r="CH400" s="246"/>
      <c r="CI400" s="246"/>
      <c r="CJ400" s="246"/>
      <c r="CK400" s="246"/>
      <c r="CL400" s="246"/>
      <c r="CM400" s="246"/>
      <c r="CN400" s="246"/>
      <c r="CO400" s="246"/>
      <c r="CP400" s="246"/>
      <c r="CQ400" s="246"/>
      <c r="CR400" s="246"/>
      <c r="CS400" s="246"/>
      <c r="CT400" s="246"/>
      <c r="CU400" s="246"/>
      <c r="CV400" s="246"/>
      <c r="CW400" s="246"/>
      <c r="CX400" s="246"/>
      <c r="CY400" s="246"/>
      <c r="CZ400" s="246"/>
      <c r="DA400" s="246"/>
      <c r="DB400" s="246"/>
      <c r="DC400" s="246"/>
      <c r="DD400" s="246"/>
      <c r="DE400" s="246"/>
      <c r="DF400" s="246"/>
      <c r="DG400" s="246"/>
      <c r="DH400" s="246"/>
      <c r="DI400" s="246"/>
      <c r="DJ400" s="246"/>
      <c r="DK400" s="246"/>
      <c r="DL400" s="246"/>
      <c r="DM400" s="246"/>
      <c r="DN400" s="246"/>
      <c r="DO400" s="246"/>
      <c r="DP400" s="246"/>
      <c r="DQ400" s="246"/>
      <c r="DR400" s="246"/>
      <c r="DS400" s="246"/>
      <c r="DT400" s="246"/>
      <c r="DU400" s="246"/>
      <c r="DV400" s="246"/>
      <c r="DW400" s="246"/>
      <c r="DX400" s="246"/>
      <c r="DY400" s="246"/>
      <c r="DZ400" s="246"/>
      <c r="EA400" s="246"/>
      <c r="EB400" s="246"/>
      <c r="EC400" s="246"/>
      <c r="ED400" s="246"/>
      <c r="EE400" s="246"/>
      <c r="EF400" s="246"/>
      <c r="EG400" s="246"/>
      <c r="EH400" s="246"/>
      <c r="EI400" s="246"/>
      <c r="EJ400" s="246"/>
      <c r="EK400" s="246"/>
      <c r="EL400" s="246"/>
      <c r="EM400" s="246"/>
      <c r="EN400" s="246"/>
      <c r="EO400" s="246"/>
      <c r="EP400" s="246"/>
      <c r="EQ400" s="246"/>
      <c r="ER400" s="246"/>
      <c r="ES400" s="246"/>
      <c r="ET400" s="246"/>
      <c r="EU400" s="246"/>
      <c r="EV400" s="246"/>
      <c r="EW400" s="246"/>
      <c r="EX400" s="246"/>
      <c r="EY400" s="246"/>
      <c r="EZ400" s="246"/>
      <c r="FA400" s="246"/>
      <c r="FB400" s="246"/>
      <c r="FC400" s="246"/>
      <c r="FD400" s="246"/>
      <c r="FE400" s="246"/>
      <c r="FF400" s="246"/>
      <c r="FG400" s="246"/>
      <c r="FH400" s="246"/>
      <c r="FI400" s="246"/>
      <c r="FJ400" s="246"/>
      <c r="FK400" s="246"/>
      <c r="FL400" s="246"/>
      <c r="FM400" s="246"/>
      <c r="FN400" s="246"/>
      <c r="FO400" s="246"/>
      <c r="FP400" s="246"/>
      <c r="FQ400" s="246"/>
      <c r="FR400" s="246"/>
      <c r="FS400" s="246"/>
      <c r="FT400" s="246"/>
      <c r="FU400" s="246"/>
      <c r="FV400" s="246"/>
      <c r="FW400" s="246"/>
      <c r="FX400" s="246"/>
      <c r="FY400" s="246"/>
      <c r="FZ400" s="246"/>
      <c r="GA400" s="246"/>
      <c r="GB400" s="246"/>
      <c r="GC400" s="246"/>
      <c r="GD400" s="246"/>
      <c r="GE400" s="246"/>
      <c r="GF400" s="246"/>
      <c r="GG400" s="246"/>
      <c r="GH400" s="246"/>
      <c r="GI400" s="246"/>
      <c r="GJ400" s="246"/>
      <c r="GK400" s="246"/>
      <c r="GL400" s="246"/>
      <c r="GM400" s="246"/>
      <c r="GN400" s="246"/>
      <c r="GO400" s="246"/>
      <c r="GP400" s="246"/>
      <c r="GQ400" s="246"/>
      <c r="GR400" s="246"/>
      <c r="GS400" s="246"/>
      <c r="GT400" s="246"/>
      <c r="GU400" s="246"/>
      <c r="GV400" s="246"/>
      <c r="GW400" s="246"/>
      <c r="GX400" s="246"/>
      <c r="GY400" s="246"/>
      <c r="GZ400" s="246"/>
      <c r="HA400" s="246"/>
      <c r="HB400" s="246"/>
      <c r="HC400" s="246"/>
      <c r="HD400" s="246"/>
      <c r="HE400" s="246"/>
      <c r="HF400" s="246"/>
      <c r="HG400" s="246"/>
      <c r="HH400" s="246"/>
      <c r="HI400" s="246"/>
      <c r="HJ400" s="246"/>
      <c r="HK400" s="246"/>
      <c r="HL400" s="246"/>
      <c r="HM400" s="246"/>
      <c r="HN400" s="246"/>
      <c r="HO400" s="246"/>
      <c r="HP400" s="246"/>
      <c r="HQ400" s="246"/>
      <c r="HR400" s="246"/>
      <c r="HS400" s="246"/>
      <c r="HT400" s="246"/>
      <c r="HU400" s="246"/>
      <c r="HV400" s="246"/>
      <c r="HW400" s="246"/>
      <c r="HX400" s="246"/>
      <c r="HY400" s="246"/>
      <c r="HZ400" s="246"/>
      <c r="IA400" s="246"/>
      <c r="IB400" s="246"/>
      <c r="IC400" s="246"/>
      <c r="ID400" s="246"/>
      <c r="IE400" s="246"/>
      <c r="IF400" s="246"/>
      <c r="IG400" s="246"/>
      <c r="IH400" s="246"/>
      <c r="II400" s="246"/>
      <c r="IJ400" s="246"/>
      <c r="IK400" s="246"/>
      <c r="IL400" s="246"/>
      <c r="IM400" s="246"/>
      <c r="IN400" s="246"/>
      <c r="IO400" s="246"/>
      <c r="IP400" s="246"/>
      <c r="IQ400" s="246"/>
      <c r="IR400" s="246"/>
      <c r="IS400" s="246"/>
      <c r="IT400" s="246"/>
      <c r="IU400" s="246"/>
      <c r="IV400" s="246"/>
      <c r="IW400" s="246"/>
    </row>
    <row r="401" customFormat="false" ht="12.75" hidden="false" customHeight="false" outlineLevel="0" collapsed="false">
      <c r="A401" s="64"/>
      <c r="B401" s="246"/>
      <c r="C401" s="251"/>
      <c r="D401" s="251"/>
      <c r="E401" s="251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  <c r="AJ401" s="246"/>
      <c r="AK401" s="246"/>
      <c r="AL401" s="246"/>
      <c r="AM401" s="246"/>
      <c r="AN401" s="246"/>
      <c r="AO401" s="246"/>
      <c r="AP401" s="246"/>
      <c r="AQ401" s="246"/>
      <c r="AR401" s="246"/>
      <c r="AS401" s="246"/>
      <c r="AT401" s="246"/>
      <c r="AU401" s="246"/>
      <c r="AV401" s="246"/>
      <c r="AW401" s="246"/>
      <c r="AX401" s="246"/>
      <c r="AY401" s="246"/>
      <c r="AZ401" s="246"/>
      <c r="BA401" s="246"/>
      <c r="BB401" s="246"/>
      <c r="BC401" s="246"/>
      <c r="BD401" s="246"/>
      <c r="BE401" s="246"/>
      <c r="BF401" s="246"/>
      <c r="BG401" s="246"/>
      <c r="BH401" s="246"/>
      <c r="BI401" s="246"/>
      <c r="BJ401" s="246"/>
      <c r="BK401" s="246"/>
      <c r="BL401" s="246"/>
      <c r="BM401" s="246"/>
      <c r="BN401" s="246"/>
      <c r="BO401" s="246"/>
      <c r="BP401" s="246"/>
      <c r="BQ401" s="246"/>
      <c r="BR401" s="246"/>
      <c r="BS401" s="246"/>
      <c r="BT401" s="246"/>
      <c r="BU401" s="246"/>
      <c r="BV401" s="246"/>
      <c r="BW401" s="246"/>
      <c r="BX401" s="246"/>
      <c r="BY401" s="246"/>
      <c r="BZ401" s="246"/>
      <c r="CA401" s="246"/>
      <c r="CB401" s="246"/>
      <c r="CC401" s="246"/>
      <c r="CD401" s="246"/>
      <c r="CE401" s="246"/>
      <c r="CF401" s="246"/>
      <c r="CG401" s="246"/>
      <c r="CH401" s="246"/>
      <c r="CI401" s="246"/>
      <c r="CJ401" s="246"/>
      <c r="CK401" s="246"/>
      <c r="CL401" s="246"/>
      <c r="CM401" s="246"/>
      <c r="CN401" s="246"/>
      <c r="CO401" s="246"/>
      <c r="CP401" s="246"/>
      <c r="CQ401" s="246"/>
      <c r="CR401" s="246"/>
      <c r="CS401" s="246"/>
      <c r="CT401" s="246"/>
      <c r="CU401" s="246"/>
      <c r="CV401" s="246"/>
      <c r="CW401" s="246"/>
      <c r="CX401" s="246"/>
      <c r="CY401" s="246"/>
      <c r="CZ401" s="246"/>
      <c r="DA401" s="246"/>
      <c r="DB401" s="246"/>
      <c r="DC401" s="246"/>
      <c r="DD401" s="246"/>
      <c r="DE401" s="246"/>
      <c r="DF401" s="246"/>
      <c r="DG401" s="246"/>
      <c r="DH401" s="246"/>
      <c r="DI401" s="246"/>
      <c r="DJ401" s="246"/>
      <c r="DK401" s="246"/>
      <c r="DL401" s="246"/>
      <c r="DM401" s="246"/>
      <c r="DN401" s="246"/>
      <c r="DO401" s="246"/>
      <c r="DP401" s="246"/>
      <c r="DQ401" s="246"/>
      <c r="DR401" s="246"/>
      <c r="DS401" s="246"/>
      <c r="DT401" s="246"/>
      <c r="DU401" s="246"/>
      <c r="DV401" s="246"/>
      <c r="DW401" s="246"/>
      <c r="DX401" s="246"/>
      <c r="DY401" s="246"/>
      <c r="DZ401" s="246"/>
      <c r="EA401" s="246"/>
      <c r="EB401" s="246"/>
      <c r="EC401" s="246"/>
      <c r="ED401" s="246"/>
      <c r="EE401" s="246"/>
      <c r="EF401" s="246"/>
      <c r="EG401" s="246"/>
      <c r="EH401" s="246"/>
      <c r="EI401" s="246"/>
      <c r="EJ401" s="246"/>
      <c r="EK401" s="246"/>
      <c r="EL401" s="246"/>
      <c r="EM401" s="246"/>
      <c r="EN401" s="246"/>
      <c r="EO401" s="246"/>
      <c r="EP401" s="246"/>
      <c r="EQ401" s="246"/>
      <c r="ER401" s="246"/>
      <c r="ES401" s="246"/>
      <c r="ET401" s="246"/>
      <c r="EU401" s="246"/>
      <c r="EV401" s="246"/>
      <c r="EW401" s="246"/>
      <c r="EX401" s="246"/>
      <c r="EY401" s="246"/>
      <c r="EZ401" s="246"/>
      <c r="FA401" s="246"/>
      <c r="FB401" s="246"/>
      <c r="FC401" s="246"/>
      <c r="FD401" s="246"/>
      <c r="FE401" s="246"/>
      <c r="FF401" s="246"/>
      <c r="FG401" s="246"/>
      <c r="FH401" s="246"/>
      <c r="FI401" s="246"/>
      <c r="FJ401" s="246"/>
      <c r="FK401" s="246"/>
      <c r="FL401" s="246"/>
      <c r="FM401" s="246"/>
      <c r="FN401" s="246"/>
      <c r="FO401" s="246"/>
      <c r="FP401" s="246"/>
      <c r="FQ401" s="246"/>
      <c r="FR401" s="246"/>
      <c r="FS401" s="246"/>
      <c r="FT401" s="246"/>
      <c r="FU401" s="246"/>
      <c r="FV401" s="246"/>
      <c r="FW401" s="246"/>
      <c r="FX401" s="246"/>
      <c r="FY401" s="246"/>
      <c r="FZ401" s="246"/>
      <c r="GA401" s="246"/>
      <c r="GB401" s="246"/>
      <c r="GC401" s="246"/>
      <c r="GD401" s="246"/>
      <c r="GE401" s="246"/>
      <c r="GF401" s="246"/>
      <c r="GG401" s="246"/>
      <c r="GH401" s="246"/>
      <c r="GI401" s="246"/>
      <c r="GJ401" s="246"/>
      <c r="GK401" s="246"/>
      <c r="GL401" s="246"/>
      <c r="GM401" s="246"/>
      <c r="GN401" s="246"/>
      <c r="GO401" s="246"/>
      <c r="GP401" s="246"/>
      <c r="GQ401" s="246"/>
      <c r="GR401" s="246"/>
      <c r="GS401" s="246"/>
      <c r="GT401" s="246"/>
      <c r="GU401" s="246"/>
      <c r="GV401" s="246"/>
      <c r="GW401" s="246"/>
      <c r="GX401" s="246"/>
      <c r="GY401" s="246"/>
      <c r="GZ401" s="246"/>
      <c r="HA401" s="246"/>
      <c r="HB401" s="246"/>
      <c r="HC401" s="246"/>
      <c r="HD401" s="246"/>
      <c r="HE401" s="246"/>
      <c r="HF401" s="246"/>
      <c r="HG401" s="246"/>
      <c r="HH401" s="246"/>
      <c r="HI401" s="246"/>
      <c r="HJ401" s="246"/>
      <c r="HK401" s="246"/>
      <c r="HL401" s="246"/>
      <c r="HM401" s="246"/>
      <c r="HN401" s="246"/>
      <c r="HO401" s="246"/>
      <c r="HP401" s="246"/>
      <c r="HQ401" s="246"/>
      <c r="HR401" s="246"/>
      <c r="HS401" s="246"/>
      <c r="HT401" s="246"/>
      <c r="HU401" s="246"/>
      <c r="HV401" s="246"/>
      <c r="HW401" s="246"/>
      <c r="HX401" s="246"/>
      <c r="HY401" s="246"/>
      <c r="HZ401" s="246"/>
      <c r="IA401" s="246"/>
      <c r="IB401" s="246"/>
      <c r="IC401" s="246"/>
      <c r="ID401" s="246"/>
      <c r="IE401" s="246"/>
      <c r="IF401" s="246"/>
      <c r="IG401" s="246"/>
      <c r="IH401" s="246"/>
      <c r="II401" s="246"/>
      <c r="IJ401" s="246"/>
      <c r="IK401" s="246"/>
      <c r="IL401" s="246"/>
      <c r="IM401" s="246"/>
      <c r="IN401" s="246"/>
      <c r="IO401" s="246"/>
      <c r="IP401" s="246"/>
      <c r="IQ401" s="246"/>
      <c r="IR401" s="246"/>
      <c r="IS401" s="246"/>
      <c r="IT401" s="246"/>
      <c r="IU401" s="246"/>
      <c r="IV401" s="246"/>
      <c r="IW401" s="246"/>
    </row>
    <row r="402" customFormat="false" ht="12.75" hidden="false" customHeight="false" outlineLevel="0" collapsed="false">
      <c r="A402" s="217"/>
      <c r="B402" s="245"/>
      <c r="C402" s="251"/>
      <c r="D402" s="251"/>
      <c r="E402" s="251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  <c r="AJ402" s="246"/>
      <c r="AK402" s="246"/>
      <c r="AL402" s="246"/>
      <c r="AM402" s="246"/>
      <c r="AN402" s="246"/>
      <c r="AO402" s="246"/>
      <c r="AP402" s="246"/>
      <c r="AQ402" s="246"/>
      <c r="AR402" s="246"/>
      <c r="AS402" s="246"/>
      <c r="AT402" s="246"/>
      <c r="AU402" s="246"/>
      <c r="AV402" s="246"/>
      <c r="AW402" s="246"/>
      <c r="AX402" s="246"/>
      <c r="AY402" s="246"/>
      <c r="AZ402" s="246"/>
      <c r="BA402" s="246"/>
      <c r="BB402" s="246"/>
      <c r="BC402" s="246"/>
      <c r="BD402" s="246"/>
      <c r="BE402" s="246"/>
      <c r="BF402" s="246"/>
      <c r="BG402" s="246"/>
      <c r="BH402" s="246"/>
      <c r="BI402" s="246"/>
      <c r="BJ402" s="246"/>
      <c r="BK402" s="246"/>
      <c r="BL402" s="246"/>
      <c r="BM402" s="246"/>
      <c r="BN402" s="246"/>
      <c r="BO402" s="246"/>
      <c r="BP402" s="246"/>
      <c r="BQ402" s="246"/>
      <c r="BR402" s="246"/>
      <c r="BS402" s="246"/>
      <c r="BT402" s="246"/>
      <c r="BU402" s="246"/>
      <c r="BV402" s="246"/>
      <c r="BW402" s="246"/>
      <c r="BX402" s="246"/>
      <c r="BY402" s="246"/>
      <c r="BZ402" s="246"/>
      <c r="CA402" s="246"/>
      <c r="CB402" s="246"/>
      <c r="CC402" s="246"/>
      <c r="CD402" s="246"/>
      <c r="CE402" s="246"/>
      <c r="CF402" s="246"/>
      <c r="CG402" s="246"/>
      <c r="CH402" s="246"/>
      <c r="CI402" s="246"/>
      <c r="CJ402" s="246"/>
      <c r="CK402" s="246"/>
      <c r="CL402" s="246"/>
      <c r="CM402" s="246"/>
      <c r="CN402" s="246"/>
      <c r="CO402" s="246"/>
      <c r="CP402" s="246"/>
      <c r="CQ402" s="246"/>
      <c r="CR402" s="246"/>
      <c r="CS402" s="246"/>
      <c r="CT402" s="246"/>
      <c r="CU402" s="246"/>
      <c r="CV402" s="246"/>
      <c r="CW402" s="246"/>
      <c r="CX402" s="246"/>
      <c r="CY402" s="246"/>
      <c r="CZ402" s="246"/>
      <c r="DA402" s="246"/>
      <c r="DB402" s="246"/>
      <c r="DC402" s="246"/>
      <c r="DD402" s="246"/>
      <c r="DE402" s="246"/>
      <c r="DF402" s="246"/>
      <c r="DG402" s="246"/>
      <c r="DH402" s="246"/>
      <c r="DI402" s="246"/>
      <c r="DJ402" s="246"/>
      <c r="DK402" s="246"/>
      <c r="DL402" s="246"/>
      <c r="DM402" s="246"/>
      <c r="DN402" s="246"/>
      <c r="DO402" s="246"/>
      <c r="DP402" s="246"/>
      <c r="DQ402" s="246"/>
      <c r="DR402" s="246"/>
      <c r="DS402" s="246"/>
      <c r="DT402" s="246"/>
      <c r="DU402" s="246"/>
      <c r="DV402" s="246"/>
      <c r="DW402" s="246"/>
      <c r="DX402" s="246"/>
      <c r="DY402" s="246"/>
      <c r="DZ402" s="246"/>
      <c r="EA402" s="246"/>
      <c r="EB402" s="246"/>
      <c r="EC402" s="246"/>
      <c r="ED402" s="246"/>
      <c r="EE402" s="246"/>
      <c r="EF402" s="246"/>
      <c r="EG402" s="246"/>
      <c r="EH402" s="246"/>
      <c r="EI402" s="246"/>
      <c r="EJ402" s="246"/>
      <c r="EK402" s="246"/>
      <c r="EL402" s="246"/>
      <c r="EM402" s="246"/>
      <c r="EN402" s="246"/>
      <c r="EO402" s="246"/>
      <c r="EP402" s="246"/>
      <c r="EQ402" s="246"/>
      <c r="ER402" s="246"/>
      <c r="ES402" s="246"/>
      <c r="ET402" s="246"/>
      <c r="EU402" s="246"/>
      <c r="EV402" s="246"/>
      <c r="EW402" s="246"/>
      <c r="EX402" s="246"/>
      <c r="EY402" s="246"/>
      <c r="EZ402" s="246"/>
      <c r="FA402" s="246"/>
      <c r="FB402" s="246"/>
      <c r="FC402" s="246"/>
      <c r="FD402" s="246"/>
      <c r="FE402" s="246"/>
      <c r="FF402" s="246"/>
      <c r="FG402" s="246"/>
      <c r="FH402" s="246"/>
      <c r="FI402" s="246"/>
      <c r="FJ402" s="246"/>
      <c r="FK402" s="246"/>
      <c r="FL402" s="246"/>
      <c r="FM402" s="246"/>
      <c r="FN402" s="246"/>
      <c r="FO402" s="246"/>
      <c r="FP402" s="246"/>
      <c r="FQ402" s="246"/>
      <c r="FR402" s="246"/>
      <c r="FS402" s="246"/>
      <c r="FT402" s="246"/>
      <c r="FU402" s="246"/>
      <c r="FV402" s="246"/>
      <c r="FW402" s="246"/>
      <c r="FX402" s="246"/>
      <c r="FY402" s="246"/>
      <c r="FZ402" s="246"/>
      <c r="GA402" s="246"/>
      <c r="GB402" s="246"/>
      <c r="GC402" s="246"/>
      <c r="GD402" s="246"/>
      <c r="GE402" s="246"/>
      <c r="GF402" s="246"/>
      <c r="GG402" s="246"/>
      <c r="GH402" s="246"/>
      <c r="GI402" s="246"/>
      <c r="GJ402" s="246"/>
      <c r="GK402" s="246"/>
      <c r="GL402" s="246"/>
      <c r="GM402" s="246"/>
      <c r="GN402" s="246"/>
      <c r="GO402" s="246"/>
      <c r="GP402" s="246"/>
      <c r="GQ402" s="246"/>
      <c r="GR402" s="246"/>
      <c r="GS402" s="246"/>
      <c r="GT402" s="246"/>
      <c r="GU402" s="246"/>
      <c r="GV402" s="246"/>
      <c r="GW402" s="246"/>
      <c r="GX402" s="246"/>
      <c r="GY402" s="246"/>
      <c r="GZ402" s="246"/>
      <c r="HA402" s="246"/>
      <c r="HB402" s="246"/>
      <c r="HC402" s="246"/>
      <c r="HD402" s="246"/>
      <c r="HE402" s="246"/>
      <c r="HF402" s="246"/>
      <c r="HG402" s="246"/>
      <c r="HH402" s="246"/>
      <c r="HI402" s="246"/>
      <c r="HJ402" s="246"/>
      <c r="HK402" s="246"/>
      <c r="HL402" s="246"/>
      <c r="HM402" s="246"/>
      <c r="HN402" s="246"/>
      <c r="HO402" s="246"/>
      <c r="HP402" s="246"/>
      <c r="HQ402" s="246"/>
      <c r="HR402" s="246"/>
      <c r="HS402" s="246"/>
      <c r="HT402" s="246"/>
      <c r="HU402" s="246"/>
      <c r="HV402" s="246"/>
      <c r="HW402" s="246"/>
      <c r="HX402" s="246"/>
      <c r="HY402" s="246"/>
      <c r="HZ402" s="246"/>
      <c r="IA402" s="246"/>
      <c r="IB402" s="246"/>
      <c r="IC402" s="246"/>
      <c r="ID402" s="246"/>
      <c r="IE402" s="246"/>
      <c r="IF402" s="246"/>
      <c r="IG402" s="246"/>
      <c r="IH402" s="246"/>
      <c r="II402" s="246"/>
      <c r="IJ402" s="246"/>
      <c r="IK402" s="246"/>
      <c r="IL402" s="246"/>
      <c r="IM402" s="246"/>
      <c r="IN402" s="246"/>
      <c r="IO402" s="246"/>
      <c r="IP402" s="246"/>
      <c r="IQ402" s="246"/>
      <c r="IR402" s="246"/>
      <c r="IS402" s="246"/>
      <c r="IT402" s="246"/>
      <c r="IU402" s="246"/>
      <c r="IV402" s="246"/>
      <c r="IW402" s="246"/>
    </row>
    <row r="403" customFormat="false" ht="12.75" hidden="false" customHeight="false" outlineLevel="0" collapsed="false">
      <c r="A403" s="254"/>
      <c r="B403" s="255"/>
      <c r="C403" s="251"/>
      <c r="D403" s="251"/>
      <c r="E403" s="251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  <c r="AJ403" s="246"/>
      <c r="AK403" s="246"/>
      <c r="AL403" s="246"/>
      <c r="AM403" s="246"/>
      <c r="AN403" s="246"/>
      <c r="AO403" s="246"/>
      <c r="AP403" s="246"/>
      <c r="AQ403" s="246"/>
      <c r="AR403" s="246"/>
      <c r="AS403" s="246"/>
      <c r="AT403" s="246"/>
      <c r="AU403" s="246"/>
      <c r="AV403" s="246"/>
      <c r="AW403" s="246"/>
      <c r="AX403" s="246"/>
      <c r="AY403" s="246"/>
      <c r="AZ403" s="246"/>
      <c r="BA403" s="246"/>
      <c r="BB403" s="246"/>
      <c r="BC403" s="246"/>
      <c r="BD403" s="246"/>
      <c r="BE403" s="246"/>
      <c r="BF403" s="246"/>
      <c r="BG403" s="246"/>
      <c r="BH403" s="246"/>
      <c r="BI403" s="246"/>
      <c r="BJ403" s="246"/>
      <c r="BK403" s="246"/>
      <c r="BL403" s="246"/>
      <c r="BM403" s="246"/>
      <c r="BN403" s="246"/>
      <c r="BO403" s="246"/>
      <c r="BP403" s="246"/>
      <c r="BQ403" s="246"/>
      <c r="BR403" s="246"/>
      <c r="BS403" s="246"/>
      <c r="BT403" s="246"/>
      <c r="BU403" s="246"/>
      <c r="BV403" s="246"/>
      <c r="BW403" s="246"/>
      <c r="BX403" s="246"/>
      <c r="BY403" s="246"/>
      <c r="BZ403" s="246"/>
      <c r="CA403" s="246"/>
      <c r="CB403" s="246"/>
      <c r="CC403" s="246"/>
      <c r="CD403" s="246"/>
      <c r="CE403" s="246"/>
      <c r="CF403" s="246"/>
      <c r="CG403" s="246"/>
      <c r="CH403" s="246"/>
      <c r="CI403" s="246"/>
      <c r="CJ403" s="246"/>
      <c r="CK403" s="246"/>
      <c r="CL403" s="246"/>
      <c r="CM403" s="246"/>
      <c r="CN403" s="246"/>
      <c r="CO403" s="246"/>
      <c r="CP403" s="246"/>
      <c r="CQ403" s="246"/>
      <c r="CR403" s="246"/>
      <c r="CS403" s="246"/>
      <c r="CT403" s="246"/>
      <c r="CU403" s="246"/>
      <c r="CV403" s="246"/>
      <c r="CW403" s="246"/>
      <c r="CX403" s="246"/>
      <c r="CY403" s="246"/>
      <c r="CZ403" s="246"/>
      <c r="DA403" s="246"/>
      <c r="DB403" s="246"/>
      <c r="DC403" s="246"/>
      <c r="DD403" s="246"/>
      <c r="DE403" s="246"/>
      <c r="DF403" s="246"/>
      <c r="DG403" s="246"/>
      <c r="DH403" s="246"/>
      <c r="DI403" s="246"/>
      <c r="DJ403" s="246"/>
      <c r="DK403" s="246"/>
      <c r="DL403" s="246"/>
      <c r="DM403" s="246"/>
      <c r="DN403" s="246"/>
      <c r="DO403" s="246"/>
      <c r="DP403" s="246"/>
      <c r="DQ403" s="246"/>
      <c r="DR403" s="246"/>
      <c r="DS403" s="246"/>
      <c r="DT403" s="246"/>
      <c r="DU403" s="246"/>
      <c r="DV403" s="246"/>
      <c r="DW403" s="246"/>
      <c r="DX403" s="246"/>
      <c r="DY403" s="246"/>
      <c r="DZ403" s="246"/>
      <c r="EA403" s="246"/>
      <c r="EB403" s="246"/>
      <c r="EC403" s="246"/>
      <c r="ED403" s="246"/>
      <c r="EE403" s="246"/>
      <c r="EF403" s="246"/>
      <c r="EG403" s="246"/>
      <c r="EH403" s="246"/>
      <c r="EI403" s="246"/>
      <c r="EJ403" s="246"/>
      <c r="EK403" s="246"/>
      <c r="EL403" s="246"/>
      <c r="EM403" s="246"/>
      <c r="EN403" s="246"/>
      <c r="EO403" s="246"/>
      <c r="EP403" s="246"/>
      <c r="EQ403" s="246"/>
      <c r="ER403" s="246"/>
      <c r="ES403" s="246"/>
      <c r="ET403" s="246"/>
      <c r="EU403" s="246"/>
      <c r="EV403" s="246"/>
      <c r="EW403" s="246"/>
      <c r="EX403" s="246"/>
      <c r="EY403" s="246"/>
      <c r="EZ403" s="246"/>
      <c r="FA403" s="246"/>
      <c r="FB403" s="246"/>
      <c r="FC403" s="246"/>
      <c r="FD403" s="246"/>
      <c r="FE403" s="246"/>
      <c r="FF403" s="246"/>
      <c r="FG403" s="246"/>
      <c r="FH403" s="246"/>
      <c r="FI403" s="246"/>
      <c r="FJ403" s="246"/>
      <c r="FK403" s="246"/>
      <c r="FL403" s="246"/>
      <c r="FM403" s="246"/>
      <c r="FN403" s="246"/>
      <c r="FO403" s="246"/>
      <c r="FP403" s="246"/>
      <c r="FQ403" s="246"/>
      <c r="FR403" s="246"/>
      <c r="FS403" s="246"/>
      <c r="FT403" s="246"/>
      <c r="FU403" s="246"/>
      <c r="FV403" s="246"/>
      <c r="FW403" s="246"/>
      <c r="FX403" s="246"/>
      <c r="FY403" s="246"/>
      <c r="FZ403" s="246"/>
      <c r="GA403" s="246"/>
      <c r="GB403" s="246"/>
      <c r="GC403" s="246"/>
      <c r="GD403" s="246"/>
      <c r="GE403" s="246"/>
      <c r="GF403" s="246"/>
      <c r="GG403" s="246"/>
      <c r="GH403" s="246"/>
      <c r="GI403" s="246"/>
      <c r="GJ403" s="246"/>
      <c r="GK403" s="246"/>
      <c r="GL403" s="246"/>
      <c r="GM403" s="246"/>
      <c r="GN403" s="246"/>
      <c r="GO403" s="246"/>
      <c r="GP403" s="246"/>
      <c r="GQ403" s="246"/>
      <c r="GR403" s="246"/>
      <c r="GS403" s="246"/>
      <c r="GT403" s="246"/>
      <c r="GU403" s="246"/>
      <c r="GV403" s="246"/>
      <c r="GW403" s="246"/>
      <c r="GX403" s="246"/>
      <c r="GY403" s="246"/>
      <c r="GZ403" s="246"/>
      <c r="HA403" s="246"/>
      <c r="HB403" s="246"/>
      <c r="HC403" s="246"/>
      <c r="HD403" s="246"/>
      <c r="HE403" s="246"/>
      <c r="HF403" s="246"/>
      <c r="HG403" s="246"/>
      <c r="HH403" s="246"/>
      <c r="HI403" s="246"/>
      <c r="HJ403" s="246"/>
      <c r="HK403" s="246"/>
      <c r="HL403" s="246"/>
      <c r="HM403" s="246"/>
      <c r="HN403" s="246"/>
      <c r="HO403" s="246"/>
      <c r="HP403" s="246"/>
      <c r="HQ403" s="246"/>
      <c r="HR403" s="246"/>
      <c r="HS403" s="246"/>
      <c r="HT403" s="246"/>
      <c r="HU403" s="246"/>
      <c r="HV403" s="246"/>
      <c r="HW403" s="246"/>
      <c r="HX403" s="246"/>
      <c r="HY403" s="246"/>
      <c r="HZ403" s="246"/>
      <c r="IA403" s="246"/>
      <c r="IB403" s="246"/>
      <c r="IC403" s="246"/>
      <c r="ID403" s="246"/>
      <c r="IE403" s="246"/>
      <c r="IF403" s="246"/>
      <c r="IG403" s="246"/>
      <c r="IH403" s="246"/>
      <c r="II403" s="246"/>
      <c r="IJ403" s="246"/>
      <c r="IK403" s="246"/>
      <c r="IL403" s="246"/>
      <c r="IM403" s="246"/>
      <c r="IN403" s="246"/>
      <c r="IO403" s="246"/>
      <c r="IP403" s="246"/>
      <c r="IQ403" s="246"/>
      <c r="IR403" s="246"/>
      <c r="IS403" s="246"/>
      <c r="IT403" s="246"/>
      <c r="IU403" s="246"/>
      <c r="IV403" s="246"/>
      <c r="IW403" s="246"/>
    </row>
    <row r="404" customFormat="false" ht="12.75" hidden="false" customHeight="false" outlineLevel="0" collapsed="false">
      <c r="A404" s="254"/>
      <c r="B404" s="255"/>
      <c r="C404" s="251"/>
      <c r="D404" s="251"/>
      <c r="E404" s="251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  <c r="AJ404" s="246"/>
      <c r="AK404" s="246"/>
      <c r="AL404" s="246"/>
      <c r="AM404" s="246"/>
      <c r="AN404" s="246"/>
      <c r="AO404" s="246"/>
      <c r="AP404" s="246"/>
      <c r="AQ404" s="246"/>
      <c r="AR404" s="246"/>
      <c r="AS404" s="246"/>
      <c r="AT404" s="246"/>
      <c r="AU404" s="246"/>
      <c r="AV404" s="246"/>
      <c r="AW404" s="246"/>
      <c r="AX404" s="246"/>
      <c r="AY404" s="246"/>
      <c r="AZ404" s="246"/>
      <c r="BA404" s="246"/>
      <c r="BB404" s="246"/>
      <c r="BC404" s="246"/>
      <c r="BD404" s="246"/>
      <c r="BE404" s="246"/>
      <c r="BF404" s="246"/>
      <c r="BG404" s="246"/>
      <c r="BH404" s="246"/>
      <c r="BI404" s="246"/>
      <c r="BJ404" s="246"/>
      <c r="BK404" s="246"/>
      <c r="BL404" s="246"/>
      <c r="BM404" s="246"/>
      <c r="BN404" s="246"/>
      <c r="BO404" s="246"/>
      <c r="BP404" s="246"/>
      <c r="BQ404" s="246"/>
      <c r="BR404" s="246"/>
      <c r="BS404" s="246"/>
      <c r="BT404" s="246"/>
      <c r="BU404" s="246"/>
      <c r="BV404" s="246"/>
      <c r="BW404" s="246"/>
      <c r="BX404" s="246"/>
      <c r="BY404" s="246"/>
      <c r="BZ404" s="246"/>
      <c r="CA404" s="246"/>
      <c r="CB404" s="246"/>
      <c r="CC404" s="246"/>
      <c r="CD404" s="246"/>
      <c r="CE404" s="246"/>
      <c r="CF404" s="246"/>
      <c r="CG404" s="246"/>
      <c r="CH404" s="246"/>
      <c r="CI404" s="246"/>
      <c r="CJ404" s="246"/>
      <c r="CK404" s="246"/>
      <c r="CL404" s="246"/>
      <c r="CM404" s="246"/>
      <c r="CN404" s="246"/>
      <c r="CO404" s="246"/>
      <c r="CP404" s="246"/>
      <c r="CQ404" s="246"/>
      <c r="CR404" s="246"/>
      <c r="CS404" s="246"/>
      <c r="CT404" s="246"/>
      <c r="CU404" s="246"/>
      <c r="CV404" s="246"/>
      <c r="CW404" s="246"/>
      <c r="CX404" s="246"/>
      <c r="CY404" s="246"/>
      <c r="CZ404" s="246"/>
      <c r="DA404" s="246"/>
      <c r="DB404" s="246"/>
      <c r="DC404" s="246"/>
      <c r="DD404" s="246"/>
      <c r="DE404" s="246"/>
      <c r="DF404" s="246"/>
      <c r="DG404" s="246"/>
      <c r="DH404" s="246"/>
      <c r="DI404" s="246"/>
      <c r="DJ404" s="246"/>
      <c r="DK404" s="246"/>
      <c r="DL404" s="246"/>
      <c r="DM404" s="246"/>
      <c r="DN404" s="246"/>
      <c r="DO404" s="246"/>
      <c r="DP404" s="246"/>
      <c r="DQ404" s="246"/>
      <c r="DR404" s="246"/>
      <c r="DS404" s="246"/>
      <c r="DT404" s="246"/>
      <c r="DU404" s="246"/>
      <c r="DV404" s="246"/>
      <c r="DW404" s="246"/>
      <c r="DX404" s="246"/>
      <c r="DY404" s="246"/>
      <c r="DZ404" s="246"/>
      <c r="EA404" s="246"/>
      <c r="EB404" s="246"/>
      <c r="EC404" s="246"/>
      <c r="ED404" s="246"/>
      <c r="EE404" s="246"/>
      <c r="EF404" s="246"/>
      <c r="EG404" s="246"/>
      <c r="EH404" s="246"/>
      <c r="EI404" s="246"/>
      <c r="EJ404" s="246"/>
      <c r="EK404" s="246"/>
      <c r="EL404" s="246"/>
      <c r="EM404" s="246"/>
      <c r="EN404" s="246"/>
      <c r="EO404" s="246"/>
      <c r="EP404" s="246"/>
      <c r="EQ404" s="246"/>
      <c r="ER404" s="246"/>
      <c r="ES404" s="246"/>
      <c r="ET404" s="246"/>
      <c r="EU404" s="246"/>
      <c r="EV404" s="246"/>
      <c r="EW404" s="246"/>
      <c r="EX404" s="246"/>
      <c r="EY404" s="246"/>
      <c r="EZ404" s="246"/>
      <c r="FA404" s="246"/>
      <c r="FB404" s="246"/>
      <c r="FC404" s="246"/>
      <c r="FD404" s="246"/>
      <c r="FE404" s="246"/>
      <c r="FF404" s="246"/>
      <c r="FG404" s="246"/>
      <c r="FH404" s="246"/>
      <c r="FI404" s="246"/>
      <c r="FJ404" s="246"/>
      <c r="FK404" s="246"/>
      <c r="FL404" s="246"/>
      <c r="FM404" s="246"/>
      <c r="FN404" s="246"/>
      <c r="FO404" s="246"/>
      <c r="FP404" s="246"/>
      <c r="FQ404" s="246"/>
      <c r="FR404" s="246"/>
      <c r="FS404" s="246"/>
      <c r="FT404" s="246"/>
      <c r="FU404" s="246"/>
      <c r="FV404" s="246"/>
      <c r="FW404" s="246"/>
      <c r="FX404" s="246"/>
      <c r="FY404" s="246"/>
      <c r="FZ404" s="246"/>
      <c r="GA404" s="246"/>
      <c r="GB404" s="246"/>
      <c r="GC404" s="246"/>
      <c r="GD404" s="246"/>
      <c r="GE404" s="246"/>
      <c r="GF404" s="246"/>
      <c r="GG404" s="246"/>
      <c r="GH404" s="246"/>
      <c r="GI404" s="246"/>
      <c r="GJ404" s="246"/>
      <c r="GK404" s="246"/>
      <c r="GL404" s="246"/>
      <c r="GM404" s="246"/>
      <c r="GN404" s="246"/>
      <c r="GO404" s="246"/>
      <c r="GP404" s="246"/>
      <c r="GQ404" s="246"/>
      <c r="GR404" s="246"/>
      <c r="GS404" s="246"/>
      <c r="GT404" s="246"/>
      <c r="GU404" s="246"/>
      <c r="GV404" s="246"/>
      <c r="GW404" s="246"/>
      <c r="GX404" s="246"/>
      <c r="GY404" s="246"/>
      <c r="GZ404" s="246"/>
      <c r="HA404" s="246"/>
      <c r="HB404" s="246"/>
      <c r="HC404" s="246"/>
      <c r="HD404" s="246"/>
      <c r="HE404" s="246"/>
      <c r="HF404" s="246"/>
      <c r="HG404" s="246"/>
      <c r="HH404" s="246"/>
      <c r="HI404" s="246"/>
      <c r="HJ404" s="246"/>
      <c r="HK404" s="246"/>
      <c r="HL404" s="246"/>
      <c r="HM404" s="246"/>
      <c r="HN404" s="246"/>
      <c r="HO404" s="246"/>
      <c r="HP404" s="246"/>
      <c r="HQ404" s="246"/>
      <c r="HR404" s="246"/>
      <c r="HS404" s="246"/>
      <c r="HT404" s="246"/>
      <c r="HU404" s="246"/>
      <c r="HV404" s="246"/>
      <c r="HW404" s="246"/>
      <c r="HX404" s="246"/>
      <c r="HY404" s="246"/>
      <c r="HZ404" s="246"/>
      <c r="IA404" s="246"/>
      <c r="IB404" s="246"/>
      <c r="IC404" s="246"/>
      <c r="ID404" s="246"/>
      <c r="IE404" s="246"/>
      <c r="IF404" s="246"/>
      <c r="IG404" s="246"/>
      <c r="IH404" s="246"/>
      <c r="II404" s="246"/>
      <c r="IJ404" s="246"/>
      <c r="IK404" s="246"/>
      <c r="IL404" s="246"/>
      <c r="IM404" s="246"/>
      <c r="IN404" s="246"/>
      <c r="IO404" s="246"/>
      <c r="IP404" s="246"/>
      <c r="IQ404" s="246"/>
      <c r="IR404" s="246"/>
      <c r="IS404" s="246"/>
      <c r="IT404" s="246"/>
      <c r="IU404" s="246"/>
      <c r="IV404" s="246"/>
      <c r="IW404" s="246"/>
    </row>
    <row r="405" customFormat="false" ht="12.75" hidden="false" customHeight="false" outlineLevel="0" collapsed="false">
      <c r="A405" s="254"/>
      <c r="B405" s="255"/>
      <c r="C405" s="251"/>
      <c r="D405" s="251"/>
      <c r="E405" s="251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  <c r="AJ405" s="246"/>
      <c r="AK405" s="246"/>
      <c r="AL405" s="246"/>
      <c r="AM405" s="246"/>
      <c r="AN405" s="246"/>
      <c r="AO405" s="246"/>
      <c r="AP405" s="246"/>
      <c r="AQ405" s="246"/>
      <c r="AR405" s="246"/>
      <c r="AS405" s="246"/>
      <c r="AT405" s="246"/>
      <c r="AU405" s="246"/>
      <c r="AV405" s="246"/>
      <c r="AW405" s="246"/>
      <c r="AX405" s="246"/>
      <c r="AY405" s="246"/>
      <c r="AZ405" s="246"/>
      <c r="BA405" s="246"/>
      <c r="BB405" s="246"/>
      <c r="BC405" s="246"/>
      <c r="BD405" s="246"/>
      <c r="BE405" s="246"/>
      <c r="BF405" s="246"/>
      <c r="BG405" s="246"/>
      <c r="BH405" s="246"/>
      <c r="BI405" s="246"/>
      <c r="BJ405" s="246"/>
      <c r="BK405" s="246"/>
      <c r="BL405" s="246"/>
      <c r="BM405" s="246"/>
      <c r="BN405" s="246"/>
      <c r="BO405" s="246"/>
      <c r="BP405" s="246"/>
      <c r="BQ405" s="246"/>
      <c r="BR405" s="246"/>
      <c r="BS405" s="246"/>
      <c r="BT405" s="246"/>
      <c r="BU405" s="246"/>
      <c r="BV405" s="246"/>
      <c r="BW405" s="246"/>
      <c r="BX405" s="246"/>
      <c r="BY405" s="246"/>
      <c r="BZ405" s="246"/>
      <c r="CA405" s="246"/>
      <c r="CB405" s="246"/>
      <c r="CC405" s="246"/>
      <c r="CD405" s="246"/>
      <c r="CE405" s="246"/>
      <c r="CF405" s="246"/>
      <c r="CG405" s="246"/>
      <c r="CH405" s="246"/>
      <c r="CI405" s="246"/>
      <c r="CJ405" s="246"/>
      <c r="CK405" s="246"/>
      <c r="CL405" s="246"/>
      <c r="CM405" s="246"/>
      <c r="CN405" s="246"/>
      <c r="CO405" s="246"/>
      <c r="CP405" s="246"/>
      <c r="CQ405" s="246"/>
      <c r="CR405" s="246"/>
      <c r="CS405" s="246"/>
      <c r="CT405" s="246"/>
      <c r="CU405" s="246"/>
      <c r="CV405" s="246"/>
      <c r="CW405" s="246"/>
      <c r="CX405" s="246"/>
      <c r="CY405" s="246"/>
      <c r="CZ405" s="246"/>
      <c r="DA405" s="246"/>
      <c r="DB405" s="246"/>
      <c r="DC405" s="246"/>
      <c r="DD405" s="246"/>
      <c r="DE405" s="246"/>
      <c r="DF405" s="246"/>
      <c r="DG405" s="246"/>
      <c r="DH405" s="246"/>
      <c r="DI405" s="246"/>
      <c r="DJ405" s="246"/>
      <c r="DK405" s="246"/>
      <c r="DL405" s="246"/>
      <c r="DM405" s="246"/>
      <c r="DN405" s="246"/>
      <c r="DO405" s="246"/>
      <c r="DP405" s="246"/>
      <c r="DQ405" s="246"/>
      <c r="DR405" s="246"/>
      <c r="DS405" s="246"/>
      <c r="DT405" s="246"/>
      <c r="DU405" s="246"/>
      <c r="DV405" s="246"/>
      <c r="DW405" s="246"/>
      <c r="DX405" s="246"/>
      <c r="DY405" s="246"/>
      <c r="DZ405" s="246"/>
      <c r="EA405" s="246"/>
      <c r="EB405" s="246"/>
      <c r="EC405" s="246"/>
      <c r="ED405" s="246"/>
      <c r="EE405" s="246"/>
      <c r="EF405" s="246"/>
      <c r="EG405" s="246"/>
      <c r="EH405" s="246"/>
      <c r="EI405" s="246"/>
      <c r="EJ405" s="246"/>
      <c r="EK405" s="246"/>
      <c r="EL405" s="246"/>
      <c r="EM405" s="246"/>
      <c r="EN405" s="246"/>
      <c r="EO405" s="246"/>
      <c r="EP405" s="246"/>
      <c r="EQ405" s="246"/>
      <c r="ER405" s="246"/>
      <c r="ES405" s="246"/>
      <c r="ET405" s="246"/>
      <c r="EU405" s="246"/>
      <c r="EV405" s="246"/>
      <c r="EW405" s="246"/>
      <c r="EX405" s="246"/>
      <c r="EY405" s="246"/>
      <c r="EZ405" s="246"/>
      <c r="FA405" s="246"/>
      <c r="FB405" s="246"/>
      <c r="FC405" s="246"/>
      <c r="FD405" s="246"/>
      <c r="FE405" s="246"/>
      <c r="FF405" s="246"/>
      <c r="FG405" s="246"/>
      <c r="FH405" s="246"/>
      <c r="FI405" s="246"/>
      <c r="FJ405" s="246"/>
      <c r="FK405" s="246"/>
      <c r="FL405" s="246"/>
      <c r="FM405" s="246"/>
      <c r="FN405" s="246"/>
      <c r="FO405" s="246"/>
      <c r="FP405" s="246"/>
      <c r="FQ405" s="246"/>
      <c r="FR405" s="246"/>
      <c r="FS405" s="246"/>
      <c r="FT405" s="246"/>
      <c r="FU405" s="246"/>
      <c r="FV405" s="246"/>
      <c r="FW405" s="246"/>
      <c r="FX405" s="246"/>
      <c r="FY405" s="246"/>
      <c r="FZ405" s="246"/>
      <c r="GA405" s="246"/>
      <c r="GB405" s="246"/>
      <c r="GC405" s="246"/>
      <c r="GD405" s="246"/>
      <c r="GE405" s="246"/>
      <c r="GF405" s="246"/>
      <c r="GG405" s="246"/>
      <c r="GH405" s="246"/>
      <c r="GI405" s="246"/>
      <c r="GJ405" s="246"/>
      <c r="GK405" s="246"/>
      <c r="GL405" s="246"/>
      <c r="GM405" s="246"/>
      <c r="GN405" s="246"/>
      <c r="GO405" s="246"/>
      <c r="GP405" s="246"/>
      <c r="GQ405" s="246"/>
      <c r="GR405" s="246"/>
      <c r="GS405" s="246"/>
      <c r="GT405" s="246"/>
      <c r="GU405" s="246"/>
      <c r="GV405" s="246"/>
      <c r="GW405" s="246"/>
      <c r="GX405" s="246"/>
      <c r="GY405" s="246"/>
      <c r="GZ405" s="246"/>
      <c r="HA405" s="246"/>
      <c r="HB405" s="246"/>
      <c r="HC405" s="246"/>
      <c r="HD405" s="246"/>
      <c r="HE405" s="246"/>
      <c r="HF405" s="246"/>
      <c r="HG405" s="246"/>
      <c r="HH405" s="246"/>
      <c r="HI405" s="246"/>
      <c r="HJ405" s="246"/>
      <c r="HK405" s="246"/>
      <c r="HL405" s="246"/>
      <c r="HM405" s="246"/>
      <c r="HN405" s="246"/>
      <c r="HO405" s="246"/>
      <c r="HP405" s="246"/>
      <c r="HQ405" s="246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</row>
    <row r="406" customFormat="false" ht="12.75" hidden="false" customHeight="false" outlineLevel="0" collapsed="false">
      <c r="A406" s="254"/>
      <c r="B406" s="255"/>
      <c r="C406" s="251"/>
      <c r="D406" s="251"/>
      <c r="E406" s="251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  <c r="AJ406" s="246"/>
      <c r="AK406" s="246"/>
      <c r="AL406" s="246"/>
      <c r="AM406" s="246"/>
      <c r="AN406" s="246"/>
      <c r="AO406" s="246"/>
      <c r="AP406" s="246"/>
      <c r="AQ406" s="246"/>
      <c r="AR406" s="246"/>
      <c r="AS406" s="246"/>
      <c r="AT406" s="246"/>
      <c r="AU406" s="246"/>
      <c r="AV406" s="246"/>
      <c r="AW406" s="246"/>
      <c r="AX406" s="246"/>
      <c r="AY406" s="246"/>
      <c r="AZ406" s="246"/>
      <c r="BA406" s="246"/>
      <c r="BB406" s="246"/>
      <c r="BC406" s="246"/>
      <c r="BD406" s="246"/>
      <c r="BE406" s="246"/>
      <c r="BF406" s="246"/>
      <c r="BG406" s="246"/>
      <c r="BH406" s="246"/>
      <c r="BI406" s="246"/>
      <c r="BJ406" s="246"/>
      <c r="BK406" s="246"/>
      <c r="BL406" s="246"/>
      <c r="BM406" s="246"/>
      <c r="BN406" s="246"/>
      <c r="BO406" s="246"/>
      <c r="BP406" s="246"/>
      <c r="BQ406" s="246"/>
      <c r="BR406" s="246"/>
      <c r="BS406" s="246"/>
      <c r="BT406" s="246"/>
      <c r="BU406" s="246"/>
      <c r="BV406" s="246"/>
      <c r="BW406" s="246"/>
      <c r="BX406" s="246"/>
      <c r="BY406" s="246"/>
      <c r="BZ406" s="246"/>
      <c r="CA406" s="246"/>
      <c r="CB406" s="246"/>
      <c r="CC406" s="246"/>
      <c r="CD406" s="246"/>
      <c r="CE406" s="246"/>
      <c r="CF406" s="246"/>
      <c r="CG406" s="246"/>
      <c r="CH406" s="246"/>
      <c r="CI406" s="246"/>
      <c r="CJ406" s="246"/>
      <c r="CK406" s="246"/>
      <c r="CL406" s="246"/>
      <c r="CM406" s="246"/>
      <c r="CN406" s="246"/>
      <c r="CO406" s="246"/>
      <c r="CP406" s="246"/>
      <c r="CQ406" s="246"/>
      <c r="CR406" s="246"/>
      <c r="CS406" s="246"/>
      <c r="CT406" s="246"/>
      <c r="CU406" s="246"/>
      <c r="CV406" s="246"/>
      <c r="CW406" s="246"/>
      <c r="CX406" s="246"/>
      <c r="CY406" s="246"/>
      <c r="CZ406" s="246"/>
      <c r="DA406" s="246"/>
      <c r="DB406" s="246"/>
      <c r="DC406" s="246"/>
      <c r="DD406" s="246"/>
      <c r="DE406" s="246"/>
      <c r="DF406" s="246"/>
      <c r="DG406" s="246"/>
      <c r="DH406" s="246"/>
      <c r="DI406" s="246"/>
      <c r="DJ406" s="246"/>
      <c r="DK406" s="246"/>
      <c r="DL406" s="246"/>
      <c r="DM406" s="246"/>
      <c r="DN406" s="246"/>
      <c r="DO406" s="246"/>
      <c r="DP406" s="246"/>
      <c r="DQ406" s="246"/>
      <c r="DR406" s="246"/>
      <c r="DS406" s="246"/>
      <c r="DT406" s="246"/>
      <c r="DU406" s="246"/>
      <c r="DV406" s="246"/>
      <c r="DW406" s="246"/>
      <c r="DX406" s="246"/>
      <c r="DY406" s="246"/>
      <c r="DZ406" s="246"/>
      <c r="EA406" s="246"/>
      <c r="EB406" s="246"/>
      <c r="EC406" s="246"/>
      <c r="ED406" s="246"/>
      <c r="EE406" s="246"/>
      <c r="EF406" s="246"/>
      <c r="EG406" s="246"/>
      <c r="EH406" s="246"/>
      <c r="EI406" s="246"/>
      <c r="EJ406" s="246"/>
      <c r="EK406" s="246"/>
      <c r="EL406" s="246"/>
      <c r="EM406" s="246"/>
      <c r="EN406" s="246"/>
      <c r="EO406" s="246"/>
      <c r="EP406" s="246"/>
      <c r="EQ406" s="246"/>
      <c r="ER406" s="246"/>
      <c r="ES406" s="246"/>
      <c r="ET406" s="246"/>
      <c r="EU406" s="246"/>
      <c r="EV406" s="246"/>
      <c r="EW406" s="246"/>
      <c r="EX406" s="246"/>
      <c r="EY406" s="246"/>
      <c r="EZ406" s="246"/>
      <c r="FA406" s="246"/>
      <c r="FB406" s="246"/>
      <c r="FC406" s="246"/>
      <c r="FD406" s="246"/>
      <c r="FE406" s="246"/>
      <c r="FF406" s="246"/>
      <c r="FG406" s="246"/>
      <c r="FH406" s="246"/>
      <c r="FI406" s="246"/>
      <c r="FJ406" s="246"/>
      <c r="FK406" s="246"/>
      <c r="FL406" s="246"/>
      <c r="FM406" s="246"/>
      <c r="FN406" s="246"/>
      <c r="FO406" s="246"/>
      <c r="FP406" s="246"/>
      <c r="FQ406" s="246"/>
      <c r="FR406" s="246"/>
      <c r="FS406" s="246"/>
      <c r="FT406" s="246"/>
      <c r="FU406" s="246"/>
      <c r="FV406" s="246"/>
      <c r="FW406" s="246"/>
      <c r="FX406" s="246"/>
      <c r="FY406" s="246"/>
      <c r="FZ406" s="246"/>
      <c r="GA406" s="246"/>
      <c r="GB406" s="246"/>
      <c r="GC406" s="246"/>
      <c r="GD406" s="246"/>
      <c r="GE406" s="246"/>
      <c r="GF406" s="246"/>
      <c r="GG406" s="246"/>
      <c r="GH406" s="246"/>
      <c r="GI406" s="246"/>
      <c r="GJ406" s="246"/>
      <c r="GK406" s="246"/>
      <c r="GL406" s="246"/>
      <c r="GM406" s="246"/>
      <c r="GN406" s="246"/>
      <c r="GO406" s="246"/>
      <c r="GP406" s="246"/>
      <c r="GQ406" s="246"/>
      <c r="GR406" s="246"/>
      <c r="GS406" s="246"/>
      <c r="GT406" s="246"/>
      <c r="GU406" s="246"/>
      <c r="GV406" s="246"/>
      <c r="GW406" s="246"/>
      <c r="GX406" s="246"/>
      <c r="GY406" s="246"/>
      <c r="GZ406" s="246"/>
      <c r="HA406" s="246"/>
      <c r="HB406" s="246"/>
      <c r="HC406" s="246"/>
      <c r="HD406" s="246"/>
      <c r="HE406" s="246"/>
      <c r="HF406" s="246"/>
      <c r="HG406" s="246"/>
      <c r="HH406" s="246"/>
      <c r="HI406" s="246"/>
      <c r="HJ406" s="246"/>
      <c r="HK406" s="246"/>
      <c r="HL406" s="246"/>
      <c r="HM406" s="246"/>
      <c r="HN406" s="246"/>
      <c r="HO406" s="246"/>
      <c r="HP406" s="246"/>
      <c r="HQ406" s="246"/>
      <c r="HR406" s="246"/>
      <c r="HS406" s="246"/>
      <c r="HT406" s="246"/>
      <c r="HU406" s="246"/>
      <c r="HV406" s="246"/>
      <c r="HW406" s="246"/>
      <c r="HX406" s="246"/>
      <c r="HY406" s="246"/>
      <c r="HZ406" s="246"/>
      <c r="IA406" s="246"/>
      <c r="IB406" s="246"/>
      <c r="IC406" s="246"/>
      <c r="ID406" s="246"/>
      <c r="IE406" s="246"/>
      <c r="IF406" s="246"/>
      <c r="IG406" s="246"/>
      <c r="IH406" s="246"/>
      <c r="II406" s="246"/>
      <c r="IJ406" s="246"/>
      <c r="IK406" s="246"/>
      <c r="IL406" s="246"/>
      <c r="IM406" s="246"/>
      <c r="IN406" s="246"/>
      <c r="IO406" s="246"/>
      <c r="IP406" s="246"/>
      <c r="IQ406" s="246"/>
      <c r="IR406" s="246"/>
      <c r="IS406" s="246"/>
      <c r="IT406" s="246"/>
      <c r="IU406" s="246"/>
      <c r="IV406" s="246"/>
      <c r="IW406" s="246"/>
    </row>
    <row r="407" customFormat="false" ht="12.75" hidden="false" customHeight="false" outlineLevel="0" collapsed="false">
      <c r="A407" s="254"/>
      <c r="B407" s="255"/>
      <c r="C407" s="251"/>
      <c r="D407" s="251"/>
      <c r="E407" s="251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  <c r="AJ407" s="246"/>
      <c r="AK407" s="246"/>
      <c r="AL407" s="246"/>
      <c r="AM407" s="246"/>
      <c r="AN407" s="246"/>
      <c r="AO407" s="246"/>
      <c r="AP407" s="246"/>
      <c r="AQ407" s="246"/>
      <c r="AR407" s="246"/>
      <c r="AS407" s="246"/>
      <c r="AT407" s="246"/>
      <c r="AU407" s="246"/>
      <c r="AV407" s="246"/>
      <c r="AW407" s="246"/>
      <c r="AX407" s="246"/>
      <c r="AY407" s="246"/>
      <c r="AZ407" s="246"/>
      <c r="BA407" s="246"/>
      <c r="BB407" s="246"/>
      <c r="BC407" s="246"/>
      <c r="BD407" s="246"/>
      <c r="BE407" s="246"/>
      <c r="BF407" s="246"/>
      <c r="BG407" s="246"/>
      <c r="BH407" s="246"/>
      <c r="BI407" s="246"/>
      <c r="BJ407" s="246"/>
      <c r="BK407" s="246"/>
      <c r="BL407" s="246"/>
      <c r="BM407" s="246"/>
      <c r="BN407" s="246"/>
      <c r="BO407" s="246"/>
      <c r="BP407" s="246"/>
      <c r="BQ407" s="246"/>
      <c r="BR407" s="246"/>
      <c r="BS407" s="246"/>
      <c r="BT407" s="246"/>
      <c r="BU407" s="246"/>
      <c r="BV407" s="246"/>
      <c r="BW407" s="246"/>
      <c r="BX407" s="246"/>
      <c r="BY407" s="246"/>
      <c r="BZ407" s="246"/>
      <c r="CA407" s="246"/>
      <c r="CB407" s="246"/>
      <c r="CC407" s="246"/>
      <c r="CD407" s="246"/>
      <c r="CE407" s="246"/>
      <c r="CF407" s="246"/>
      <c r="CG407" s="246"/>
      <c r="CH407" s="246"/>
      <c r="CI407" s="246"/>
      <c r="CJ407" s="246"/>
      <c r="CK407" s="246"/>
      <c r="CL407" s="246"/>
      <c r="CM407" s="246"/>
      <c r="CN407" s="246"/>
      <c r="CO407" s="246"/>
      <c r="CP407" s="246"/>
      <c r="CQ407" s="246"/>
      <c r="CR407" s="246"/>
      <c r="CS407" s="246"/>
      <c r="CT407" s="246"/>
      <c r="CU407" s="246"/>
      <c r="CV407" s="246"/>
      <c r="CW407" s="246"/>
      <c r="CX407" s="246"/>
      <c r="CY407" s="246"/>
      <c r="CZ407" s="246"/>
      <c r="DA407" s="246"/>
      <c r="DB407" s="246"/>
      <c r="DC407" s="246"/>
      <c r="DD407" s="246"/>
      <c r="DE407" s="246"/>
      <c r="DF407" s="246"/>
      <c r="DG407" s="246"/>
      <c r="DH407" s="246"/>
      <c r="DI407" s="246"/>
      <c r="DJ407" s="246"/>
      <c r="DK407" s="246"/>
      <c r="DL407" s="246"/>
      <c r="DM407" s="246"/>
      <c r="DN407" s="246"/>
      <c r="DO407" s="246"/>
      <c r="DP407" s="246"/>
      <c r="DQ407" s="246"/>
      <c r="DR407" s="246"/>
      <c r="DS407" s="246"/>
      <c r="DT407" s="246"/>
      <c r="DU407" s="246"/>
      <c r="DV407" s="246"/>
      <c r="DW407" s="246"/>
      <c r="DX407" s="246"/>
      <c r="DY407" s="246"/>
      <c r="DZ407" s="246"/>
      <c r="EA407" s="246"/>
      <c r="EB407" s="246"/>
      <c r="EC407" s="246"/>
      <c r="ED407" s="246"/>
      <c r="EE407" s="246"/>
      <c r="EF407" s="246"/>
      <c r="EG407" s="246"/>
      <c r="EH407" s="246"/>
      <c r="EI407" s="246"/>
      <c r="EJ407" s="246"/>
      <c r="EK407" s="246"/>
      <c r="EL407" s="246"/>
      <c r="EM407" s="246"/>
      <c r="EN407" s="246"/>
      <c r="EO407" s="246"/>
      <c r="EP407" s="246"/>
      <c r="EQ407" s="246"/>
      <c r="ER407" s="246"/>
      <c r="ES407" s="246"/>
      <c r="ET407" s="246"/>
      <c r="EU407" s="246"/>
      <c r="EV407" s="246"/>
      <c r="EW407" s="246"/>
      <c r="EX407" s="246"/>
      <c r="EY407" s="246"/>
      <c r="EZ407" s="246"/>
      <c r="FA407" s="246"/>
      <c r="FB407" s="246"/>
      <c r="FC407" s="246"/>
      <c r="FD407" s="246"/>
      <c r="FE407" s="246"/>
      <c r="FF407" s="246"/>
      <c r="FG407" s="246"/>
      <c r="FH407" s="246"/>
      <c r="FI407" s="246"/>
      <c r="FJ407" s="246"/>
      <c r="FK407" s="246"/>
      <c r="FL407" s="246"/>
      <c r="FM407" s="246"/>
      <c r="FN407" s="246"/>
      <c r="FO407" s="246"/>
      <c r="FP407" s="246"/>
      <c r="FQ407" s="246"/>
      <c r="FR407" s="246"/>
      <c r="FS407" s="246"/>
      <c r="FT407" s="246"/>
      <c r="FU407" s="246"/>
      <c r="FV407" s="246"/>
      <c r="FW407" s="246"/>
      <c r="FX407" s="246"/>
      <c r="FY407" s="246"/>
      <c r="FZ407" s="246"/>
      <c r="GA407" s="246"/>
      <c r="GB407" s="246"/>
      <c r="GC407" s="246"/>
      <c r="GD407" s="246"/>
      <c r="GE407" s="246"/>
      <c r="GF407" s="246"/>
      <c r="GG407" s="246"/>
      <c r="GH407" s="246"/>
      <c r="GI407" s="246"/>
      <c r="GJ407" s="246"/>
      <c r="GK407" s="246"/>
      <c r="GL407" s="246"/>
      <c r="GM407" s="246"/>
      <c r="GN407" s="246"/>
      <c r="GO407" s="246"/>
      <c r="GP407" s="246"/>
      <c r="GQ407" s="246"/>
      <c r="GR407" s="246"/>
      <c r="GS407" s="246"/>
      <c r="GT407" s="246"/>
      <c r="GU407" s="246"/>
      <c r="GV407" s="246"/>
      <c r="GW407" s="246"/>
      <c r="GX407" s="246"/>
      <c r="GY407" s="246"/>
      <c r="GZ407" s="246"/>
      <c r="HA407" s="246"/>
      <c r="HB407" s="246"/>
      <c r="HC407" s="246"/>
      <c r="HD407" s="246"/>
      <c r="HE407" s="246"/>
      <c r="HF407" s="246"/>
      <c r="HG407" s="246"/>
      <c r="HH407" s="246"/>
      <c r="HI407" s="246"/>
      <c r="HJ407" s="246"/>
      <c r="HK407" s="246"/>
      <c r="HL407" s="246"/>
      <c r="HM407" s="246"/>
      <c r="HN407" s="246"/>
      <c r="HO407" s="246"/>
      <c r="HP407" s="246"/>
      <c r="HQ407" s="246"/>
      <c r="HR407" s="246"/>
      <c r="HS407" s="246"/>
      <c r="HT407" s="246"/>
      <c r="HU407" s="246"/>
      <c r="HV407" s="246"/>
      <c r="HW407" s="246"/>
      <c r="HX407" s="246"/>
      <c r="HY407" s="246"/>
      <c r="HZ407" s="246"/>
      <c r="IA407" s="246"/>
      <c r="IB407" s="246"/>
      <c r="IC407" s="246"/>
      <c r="ID407" s="246"/>
      <c r="IE407" s="246"/>
      <c r="IF407" s="246"/>
      <c r="IG407" s="246"/>
      <c r="IH407" s="246"/>
      <c r="II407" s="246"/>
      <c r="IJ407" s="246"/>
      <c r="IK407" s="246"/>
      <c r="IL407" s="246"/>
      <c r="IM407" s="246"/>
      <c r="IN407" s="246"/>
      <c r="IO407" s="246"/>
      <c r="IP407" s="246"/>
      <c r="IQ407" s="246"/>
      <c r="IR407" s="246"/>
      <c r="IS407" s="246"/>
      <c r="IT407" s="246"/>
      <c r="IU407" s="246"/>
      <c r="IV407" s="246"/>
      <c r="IW407" s="246"/>
    </row>
    <row r="408" customFormat="false" ht="12.75" hidden="false" customHeight="false" outlineLevel="0" collapsed="false">
      <c r="A408" s="218"/>
      <c r="B408" s="255"/>
      <c r="C408" s="251"/>
      <c r="D408" s="251"/>
      <c r="E408" s="251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  <c r="AJ408" s="246"/>
      <c r="AK408" s="246"/>
      <c r="AL408" s="246"/>
      <c r="AM408" s="246"/>
      <c r="AN408" s="246"/>
      <c r="AO408" s="246"/>
      <c r="AP408" s="246"/>
      <c r="AQ408" s="246"/>
      <c r="AR408" s="246"/>
      <c r="AS408" s="246"/>
      <c r="AT408" s="246"/>
      <c r="AU408" s="246"/>
      <c r="AV408" s="246"/>
      <c r="AW408" s="246"/>
      <c r="AX408" s="246"/>
      <c r="AY408" s="246"/>
      <c r="AZ408" s="246"/>
      <c r="BA408" s="246"/>
      <c r="BB408" s="246"/>
      <c r="BC408" s="246"/>
      <c r="BD408" s="246"/>
      <c r="BE408" s="246"/>
      <c r="BF408" s="246"/>
      <c r="BG408" s="246"/>
      <c r="BH408" s="246"/>
      <c r="BI408" s="246"/>
      <c r="BJ408" s="246"/>
      <c r="BK408" s="246"/>
      <c r="BL408" s="246"/>
      <c r="BM408" s="246"/>
      <c r="BN408" s="246"/>
      <c r="BO408" s="246"/>
      <c r="BP408" s="246"/>
      <c r="BQ408" s="246"/>
      <c r="BR408" s="246"/>
      <c r="BS408" s="246"/>
      <c r="BT408" s="246"/>
      <c r="BU408" s="246"/>
      <c r="BV408" s="246"/>
      <c r="BW408" s="246"/>
      <c r="BX408" s="246"/>
      <c r="BY408" s="246"/>
      <c r="BZ408" s="246"/>
      <c r="CA408" s="246"/>
      <c r="CB408" s="246"/>
      <c r="CC408" s="246"/>
      <c r="CD408" s="246"/>
      <c r="CE408" s="246"/>
      <c r="CF408" s="246"/>
      <c r="CG408" s="246"/>
      <c r="CH408" s="246"/>
      <c r="CI408" s="246"/>
      <c r="CJ408" s="246"/>
      <c r="CK408" s="246"/>
      <c r="CL408" s="246"/>
      <c r="CM408" s="246"/>
      <c r="CN408" s="246"/>
      <c r="CO408" s="246"/>
      <c r="CP408" s="246"/>
      <c r="CQ408" s="246"/>
      <c r="CR408" s="246"/>
      <c r="CS408" s="246"/>
      <c r="CT408" s="246"/>
      <c r="CU408" s="246"/>
      <c r="CV408" s="246"/>
      <c r="CW408" s="246"/>
      <c r="CX408" s="246"/>
      <c r="CY408" s="246"/>
      <c r="CZ408" s="246"/>
      <c r="DA408" s="246"/>
      <c r="DB408" s="246"/>
      <c r="DC408" s="246"/>
      <c r="DD408" s="246"/>
      <c r="DE408" s="246"/>
      <c r="DF408" s="246"/>
      <c r="DG408" s="246"/>
      <c r="DH408" s="246"/>
      <c r="DI408" s="246"/>
      <c r="DJ408" s="246"/>
      <c r="DK408" s="246"/>
      <c r="DL408" s="246"/>
      <c r="DM408" s="246"/>
      <c r="DN408" s="246"/>
      <c r="DO408" s="246"/>
      <c r="DP408" s="246"/>
      <c r="DQ408" s="246"/>
      <c r="DR408" s="246"/>
      <c r="DS408" s="246"/>
      <c r="DT408" s="246"/>
      <c r="DU408" s="246"/>
      <c r="DV408" s="246"/>
      <c r="DW408" s="246"/>
      <c r="DX408" s="246"/>
      <c r="DY408" s="246"/>
      <c r="DZ408" s="246"/>
      <c r="EA408" s="246"/>
      <c r="EB408" s="246"/>
      <c r="EC408" s="246"/>
      <c r="ED408" s="246"/>
      <c r="EE408" s="246"/>
      <c r="EF408" s="246"/>
      <c r="EG408" s="246"/>
      <c r="EH408" s="246"/>
      <c r="EI408" s="246"/>
      <c r="EJ408" s="246"/>
      <c r="EK408" s="246"/>
      <c r="EL408" s="246"/>
      <c r="EM408" s="246"/>
      <c r="EN408" s="246"/>
      <c r="EO408" s="246"/>
      <c r="EP408" s="246"/>
      <c r="EQ408" s="246"/>
      <c r="ER408" s="246"/>
      <c r="ES408" s="246"/>
      <c r="ET408" s="246"/>
      <c r="EU408" s="246"/>
      <c r="EV408" s="246"/>
      <c r="EW408" s="246"/>
      <c r="EX408" s="246"/>
      <c r="EY408" s="246"/>
      <c r="EZ408" s="246"/>
      <c r="FA408" s="246"/>
      <c r="FB408" s="246"/>
      <c r="FC408" s="246"/>
      <c r="FD408" s="246"/>
      <c r="FE408" s="246"/>
      <c r="FF408" s="246"/>
      <c r="FG408" s="246"/>
      <c r="FH408" s="246"/>
      <c r="FI408" s="246"/>
      <c r="FJ408" s="246"/>
      <c r="FK408" s="246"/>
      <c r="FL408" s="246"/>
      <c r="FM408" s="246"/>
      <c r="FN408" s="246"/>
      <c r="FO408" s="246"/>
      <c r="FP408" s="246"/>
      <c r="FQ408" s="246"/>
      <c r="FR408" s="246"/>
      <c r="FS408" s="246"/>
      <c r="FT408" s="246"/>
      <c r="FU408" s="246"/>
      <c r="FV408" s="246"/>
      <c r="FW408" s="246"/>
      <c r="FX408" s="246"/>
      <c r="FY408" s="246"/>
      <c r="FZ408" s="246"/>
      <c r="GA408" s="246"/>
      <c r="GB408" s="246"/>
      <c r="GC408" s="246"/>
      <c r="GD408" s="246"/>
      <c r="GE408" s="246"/>
      <c r="GF408" s="246"/>
      <c r="GG408" s="246"/>
      <c r="GH408" s="246"/>
      <c r="GI408" s="246"/>
      <c r="GJ408" s="246"/>
      <c r="GK408" s="246"/>
      <c r="GL408" s="246"/>
      <c r="GM408" s="246"/>
      <c r="GN408" s="246"/>
      <c r="GO408" s="246"/>
      <c r="GP408" s="246"/>
      <c r="GQ408" s="246"/>
      <c r="GR408" s="246"/>
      <c r="GS408" s="246"/>
      <c r="GT408" s="246"/>
      <c r="GU408" s="246"/>
      <c r="GV408" s="246"/>
      <c r="GW408" s="246"/>
      <c r="GX408" s="246"/>
      <c r="GY408" s="246"/>
      <c r="GZ408" s="246"/>
      <c r="HA408" s="246"/>
      <c r="HB408" s="246"/>
      <c r="HC408" s="246"/>
      <c r="HD408" s="246"/>
      <c r="HE408" s="246"/>
      <c r="HF408" s="246"/>
      <c r="HG408" s="246"/>
      <c r="HH408" s="246"/>
      <c r="HI408" s="246"/>
      <c r="HJ408" s="246"/>
      <c r="HK408" s="246"/>
      <c r="HL408" s="246"/>
      <c r="HM408" s="246"/>
      <c r="HN408" s="246"/>
      <c r="HO408" s="246"/>
      <c r="HP408" s="246"/>
      <c r="HQ408" s="246"/>
      <c r="HR408" s="246"/>
      <c r="HS408" s="246"/>
      <c r="HT408" s="246"/>
      <c r="HU408" s="246"/>
      <c r="HV408" s="246"/>
      <c r="HW408" s="246"/>
      <c r="HX408" s="246"/>
      <c r="HY408" s="246"/>
      <c r="HZ408" s="246"/>
      <c r="IA408" s="246"/>
      <c r="IB408" s="246"/>
      <c r="IC408" s="246"/>
      <c r="ID408" s="246"/>
      <c r="IE408" s="246"/>
      <c r="IF408" s="246"/>
      <c r="IG408" s="246"/>
      <c r="IH408" s="246"/>
      <c r="II408" s="246"/>
      <c r="IJ408" s="246"/>
      <c r="IK408" s="246"/>
      <c r="IL408" s="246"/>
      <c r="IM408" s="246"/>
      <c r="IN408" s="246"/>
      <c r="IO408" s="246"/>
      <c r="IP408" s="246"/>
      <c r="IQ408" s="246"/>
      <c r="IR408" s="246"/>
      <c r="IS408" s="246"/>
      <c r="IT408" s="246"/>
      <c r="IU408" s="246"/>
      <c r="IV408" s="246"/>
      <c r="IW408" s="246"/>
    </row>
    <row r="409" customFormat="false" ht="12.75" hidden="false" customHeight="false" outlineLevel="0" collapsed="false">
      <c r="A409" s="254"/>
      <c r="B409" s="255"/>
      <c r="C409" s="251"/>
      <c r="D409" s="251"/>
      <c r="E409" s="251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  <c r="AJ409" s="246"/>
      <c r="AK409" s="246"/>
      <c r="AL409" s="246"/>
      <c r="AM409" s="246"/>
      <c r="AN409" s="246"/>
      <c r="AO409" s="246"/>
      <c r="AP409" s="246"/>
      <c r="AQ409" s="246"/>
      <c r="AR409" s="246"/>
      <c r="AS409" s="246"/>
      <c r="AT409" s="246"/>
      <c r="AU409" s="246"/>
      <c r="AV409" s="246"/>
      <c r="AW409" s="246"/>
      <c r="AX409" s="246"/>
      <c r="AY409" s="246"/>
      <c r="AZ409" s="246"/>
      <c r="BA409" s="246"/>
      <c r="BB409" s="246"/>
      <c r="BC409" s="246"/>
      <c r="BD409" s="246"/>
      <c r="BE409" s="246"/>
      <c r="BF409" s="246"/>
      <c r="BG409" s="246"/>
      <c r="BH409" s="246"/>
      <c r="BI409" s="246"/>
      <c r="BJ409" s="246"/>
      <c r="BK409" s="246"/>
      <c r="BL409" s="246"/>
      <c r="BM409" s="246"/>
      <c r="BN409" s="246"/>
      <c r="BO409" s="246"/>
      <c r="BP409" s="246"/>
      <c r="BQ409" s="246"/>
      <c r="BR409" s="246"/>
      <c r="BS409" s="246"/>
      <c r="BT409" s="246"/>
      <c r="BU409" s="246"/>
      <c r="BV409" s="246"/>
      <c r="BW409" s="246"/>
      <c r="BX409" s="246"/>
      <c r="BY409" s="246"/>
      <c r="BZ409" s="246"/>
      <c r="CA409" s="246"/>
      <c r="CB409" s="246"/>
      <c r="CC409" s="246"/>
      <c r="CD409" s="246"/>
      <c r="CE409" s="246"/>
      <c r="CF409" s="246"/>
      <c r="CG409" s="246"/>
      <c r="CH409" s="246"/>
      <c r="CI409" s="246"/>
      <c r="CJ409" s="246"/>
      <c r="CK409" s="246"/>
      <c r="CL409" s="246"/>
      <c r="CM409" s="246"/>
      <c r="CN409" s="246"/>
      <c r="CO409" s="246"/>
      <c r="CP409" s="246"/>
      <c r="CQ409" s="246"/>
      <c r="CR409" s="246"/>
      <c r="CS409" s="246"/>
      <c r="CT409" s="246"/>
      <c r="CU409" s="246"/>
      <c r="CV409" s="246"/>
      <c r="CW409" s="246"/>
      <c r="CX409" s="246"/>
      <c r="CY409" s="246"/>
      <c r="CZ409" s="246"/>
      <c r="DA409" s="246"/>
      <c r="DB409" s="246"/>
      <c r="DC409" s="246"/>
      <c r="DD409" s="246"/>
      <c r="DE409" s="246"/>
      <c r="DF409" s="246"/>
      <c r="DG409" s="246"/>
      <c r="DH409" s="246"/>
      <c r="DI409" s="246"/>
      <c r="DJ409" s="246"/>
      <c r="DK409" s="246"/>
      <c r="DL409" s="246"/>
      <c r="DM409" s="246"/>
      <c r="DN409" s="246"/>
      <c r="DO409" s="246"/>
      <c r="DP409" s="246"/>
      <c r="DQ409" s="246"/>
      <c r="DR409" s="246"/>
      <c r="DS409" s="246"/>
      <c r="DT409" s="246"/>
      <c r="DU409" s="246"/>
      <c r="DV409" s="246"/>
      <c r="DW409" s="246"/>
      <c r="DX409" s="246"/>
      <c r="DY409" s="246"/>
      <c r="DZ409" s="246"/>
      <c r="EA409" s="246"/>
      <c r="EB409" s="246"/>
      <c r="EC409" s="246"/>
      <c r="ED409" s="246"/>
      <c r="EE409" s="246"/>
      <c r="EF409" s="246"/>
      <c r="EG409" s="246"/>
      <c r="EH409" s="246"/>
      <c r="EI409" s="246"/>
      <c r="EJ409" s="246"/>
      <c r="EK409" s="246"/>
      <c r="EL409" s="246"/>
      <c r="EM409" s="246"/>
      <c r="EN409" s="246"/>
      <c r="EO409" s="246"/>
      <c r="EP409" s="246"/>
      <c r="EQ409" s="246"/>
      <c r="ER409" s="246"/>
      <c r="ES409" s="246"/>
      <c r="ET409" s="246"/>
      <c r="EU409" s="246"/>
      <c r="EV409" s="246"/>
      <c r="EW409" s="246"/>
      <c r="EX409" s="246"/>
      <c r="EY409" s="246"/>
      <c r="EZ409" s="246"/>
      <c r="FA409" s="246"/>
      <c r="FB409" s="246"/>
      <c r="FC409" s="246"/>
      <c r="FD409" s="246"/>
      <c r="FE409" s="246"/>
      <c r="FF409" s="246"/>
      <c r="FG409" s="246"/>
      <c r="FH409" s="246"/>
      <c r="FI409" s="246"/>
      <c r="FJ409" s="246"/>
      <c r="FK409" s="246"/>
      <c r="FL409" s="246"/>
      <c r="FM409" s="246"/>
      <c r="FN409" s="246"/>
      <c r="FO409" s="246"/>
      <c r="FP409" s="246"/>
      <c r="FQ409" s="246"/>
      <c r="FR409" s="246"/>
      <c r="FS409" s="246"/>
      <c r="FT409" s="246"/>
      <c r="FU409" s="246"/>
      <c r="FV409" s="246"/>
      <c r="FW409" s="246"/>
      <c r="FX409" s="246"/>
      <c r="FY409" s="246"/>
      <c r="FZ409" s="246"/>
      <c r="GA409" s="246"/>
      <c r="GB409" s="246"/>
      <c r="GC409" s="246"/>
      <c r="GD409" s="246"/>
      <c r="GE409" s="246"/>
      <c r="GF409" s="246"/>
      <c r="GG409" s="246"/>
      <c r="GH409" s="246"/>
      <c r="GI409" s="246"/>
      <c r="GJ409" s="246"/>
      <c r="GK409" s="246"/>
      <c r="GL409" s="246"/>
      <c r="GM409" s="246"/>
      <c r="GN409" s="246"/>
      <c r="GO409" s="246"/>
      <c r="GP409" s="246"/>
      <c r="GQ409" s="246"/>
      <c r="GR409" s="246"/>
      <c r="GS409" s="246"/>
      <c r="GT409" s="246"/>
      <c r="GU409" s="246"/>
      <c r="GV409" s="246"/>
      <c r="GW409" s="246"/>
      <c r="GX409" s="246"/>
      <c r="GY409" s="246"/>
      <c r="GZ409" s="246"/>
      <c r="HA409" s="246"/>
      <c r="HB409" s="246"/>
      <c r="HC409" s="246"/>
      <c r="HD409" s="246"/>
      <c r="HE409" s="246"/>
      <c r="HF409" s="246"/>
      <c r="HG409" s="246"/>
      <c r="HH409" s="246"/>
      <c r="HI409" s="246"/>
      <c r="HJ409" s="246"/>
      <c r="HK409" s="246"/>
      <c r="HL409" s="246"/>
      <c r="HM409" s="246"/>
      <c r="HN409" s="246"/>
      <c r="HO409" s="246"/>
      <c r="HP409" s="246"/>
      <c r="HQ409" s="246"/>
      <c r="HR409" s="246"/>
      <c r="HS409" s="246"/>
      <c r="HT409" s="246"/>
      <c r="HU409" s="246"/>
      <c r="HV409" s="246"/>
      <c r="HW409" s="246"/>
      <c r="HX409" s="246"/>
      <c r="HY409" s="246"/>
      <c r="HZ409" s="246"/>
      <c r="IA409" s="246"/>
      <c r="IB409" s="246"/>
      <c r="IC409" s="246"/>
      <c r="ID409" s="246"/>
      <c r="IE409" s="246"/>
      <c r="IF409" s="246"/>
      <c r="IG409" s="246"/>
      <c r="IH409" s="246"/>
      <c r="II409" s="246"/>
      <c r="IJ409" s="246"/>
      <c r="IK409" s="246"/>
      <c r="IL409" s="246"/>
      <c r="IM409" s="246"/>
      <c r="IN409" s="246"/>
      <c r="IO409" s="246"/>
      <c r="IP409" s="246"/>
      <c r="IQ409" s="246"/>
      <c r="IR409" s="246"/>
      <c r="IS409" s="246"/>
      <c r="IT409" s="246"/>
      <c r="IU409" s="246"/>
      <c r="IV409" s="246"/>
      <c r="IW409" s="246"/>
    </row>
    <row r="410" customFormat="false" ht="12.75" hidden="false" customHeight="false" outlineLevel="0" collapsed="false">
      <c r="A410" s="254"/>
      <c r="B410" s="255"/>
      <c r="C410" s="251"/>
      <c r="D410" s="251"/>
      <c r="E410" s="251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  <c r="AJ410" s="246"/>
      <c r="AK410" s="246"/>
      <c r="AL410" s="246"/>
      <c r="AM410" s="246"/>
      <c r="AN410" s="246"/>
      <c r="AO410" s="246"/>
      <c r="AP410" s="246"/>
      <c r="AQ410" s="246"/>
      <c r="AR410" s="246"/>
      <c r="AS410" s="246"/>
      <c r="AT410" s="246"/>
      <c r="AU410" s="246"/>
      <c r="AV410" s="246"/>
      <c r="AW410" s="246"/>
      <c r="AX410" s="246"/>
      <c r="AY410" s="246"/>
      <c r="AZ410" s="246"/>
      <c r="BA410" s="246"/>
      <c r="BB410" s="246"/>
      <c r="BC410" s="246"/>
      <c r="BD410" s="246"/>
      <c r="BE410" s="246"/>
      <c r="BF410" s="246"/>
      <c r="BG410" s="246"/>
      <c r="BH410" s="246"/>
      <c r="BI410" s="246"/>
      <c r="BJ410" s="246"/>
      <c r="BK410" s="246"/>
      <c r="BL410" s="246"/>
      <c r="BM410" s="246"/>
      <c r="BN410" s="246"/>
      <c r="BO410" s="246"/>
      <c r="BP410" s="246"/>
      <c r="BQ410" s="246"/>
      <c r="BR410" s="246"/>
      <c r="BS410" s="246"/>
      <c r="BT410" s="246"/>
      <c r="BU410" s="246"/>
      <c r="BV410" s="246"/>
      <c r="BW410" s="246"/>
      <c r="BX410" s="246"/>
      <c r="BY410" s="246"/>
      <c r="BZ410" s="246"/>
      <c r="CA410" s="246"/>
      <c r="CB410" s="246"/>
      <c r="CC410" s="246"/>
      <c r="CD410" s="246"/>
      <c r="CE410" s="246"/>
      <c r="CF410" s="246"/>
      <c r="CG410" s="246"/>
      <c r="CH410" s="246"/>
      <c r="CI410" s="246"/>
      <c r="CJ410" s="246"/>
      <c r="CK410" s="246"/>
      <c r="CL410" s="246"/>
      <c r="CM410" s="246"/>
      <c r="CN410" s="246"/>
      <c r="CO410" s="246"/>
      <c r="CP410" s="246"/>
      <c r="CQ410" s="246"/>
      <c r="CR410" s="246"/>
      <c r="CS410" s="246"/>
      <c r="CT410" s="246"/>
      <c r="CU410" s="246"/>
      <c r="CV410" s="246"/>
      <c r="CW410" s="246"/>
      <c r="CX410" s="246"/>
      <c r="CY410" s="246"/>
      <c r="CZ410" s="246"/>
      <c r="DA410" s="246"/>
      <c r="DB410" s="246"/>
      <c r="DC410" s="246"/>
      <c r="DD410" s="246"/>
      <c r="DE410" s="246"/>
      <c r="DF410" s="246"/>
      <c r="DG410" s="246"/>
      <c r="DH410" s="246"/>
      <c r="DI410" s="246"/>
      <c r="DJ410" s="246"/>
      <c r="DK410" s="246"/>
      <c r="DL410" s="246"/>
      <c r="DM410" s="246"/>
      <c r="DN410" s="246"/>
      <c r="DO410" s="246"/>
      <c r="DP410" s="246"/>
      <c r="DQ410" s="246"/>
      <c r="DR410" s="246"/>
      <c r="DS410" s="246"/>
      <c r="DT410" s="246"/>
      <c r="DU410" s="246"/>
      <c r="DV410" s="246"/>
      <c r="DW410" s="246"/>
      <c r="DX410" s="246"/>
      <c r="DY410" s="246"/>
      <c r="DZ410" s="246"/>
      <c r="EA410" s="246"/>
      <c r="EB410" s="246"/>
      <c r="EC410" s="246"/>
      <c r="ED410" s="246"/>
      <c r="EE410" s="246"/>
      <c r="EF410" s="246"/>
      <c r="EG410" s="246"/>
      <c r="EH410" s="246"/>
      <c r="EI410" s="246"/>
      <c r="EJ410" s="246"/>
      <c r="EK410" s="246"/>
      <c r="EL410" s="246"/>
      <c r="EM410" s="246"/>
      <c r="EN410" s="246"/>
      <c r="EO410" s="246"/>
      <c r="EP410" s="246"/>
      <c r="EQ410" s="246"/>
      <c r="ER410" s="246"/>
      <c r="ES410" s="246"/>
      <c r="ET410" s="246"/>
      <c r="EU410" s="246"/>
      <c r="EV410" s="246"/>
      <c r="EW410" s="246"/>
      <c r="EX410" s="246"/>
      <c r="EY410" s="246"/>
      <c r="EZ410" s="246"/>
      <c r="FA410" s="246"/>
      <c r="FB410" s="246"/>
      <c r="FC410" s="246"/>
      <c r="FD410" s="246"/>
      <c r="FE410" s="246"/>
      <c r="FF410" s="246"/>
      <c r="FG410" s="246"/>
      <c r="FH410" s="246"/>
      <c r="FI410" s="246"/>
      <c r="FJ410" s="246"/>
      <c r="FK410" s="246"/>
      <c r="FL410" s="246"/>
      <c r="FM410" s="246"/>
      <c r="FN410" s="246"/>
      <c r="FO410" s="246"/>
      <c r="FP410" s="246"/>
      <c r="FQ410" s="246"/>
      <c r="FR410" s="246"/>
      <c r="FS410" s="246"/>
      <c r="FT410" s="246"/>
      <c r="FU410" s="246"/>
      <c r="FV410" s="246"/>
      <c r="FW410" s="246"/>
      <c r="FX410" s="246"/>
      <c r="FY410" s="246"/>
      <c r="FZ410" s="246"/>
      <c r="GA410" s="246"/>
      <c r="GB410" s="246"/>
      <c r="GC410" s="246"/>
      <c r="GD410" s="246"/>
      <c r="GE410" s="246"/>
      <c r="GF410" s="246"/>
      <c r="GG410" s="246"/>
      <c r="GH410" s="246"/>
      <c r="GI410" s="246"/>
      <c r="GJ410" s="246"/>
      <c r="GK410" s="246"/>
      <c r="GL410" s="246"/>
      <c r="GM410" s="246"/>
      <c r="GN410" s="246"/>
      <c r="GO410" s="246"/>
      <c r="GP410" s="246"/>
      <c r="GQ410" s="246"/>
      <c r="GR410" s="246"/>
      <c r="GS410" s="246"/>
      <c r="GT410" s="246"/>
      <c r="GU410" s="246"/>
      <c r="GV410" s="246"/>
      <c r="GW410" s="246"/>
      <c r="GX410" s="246"/>
      <c r="GY410" s="246"/>
      <c r="GZ410" s="246"/>
      <c r="HA410" s="246"/>
      <c r="HB410" s="246"/>
      <c r="HC410" s="246"/>
      <c r="HD410" s="246"/>
      <c r="HE410" s="246"/>
      <c r="HF410" s="246"/>
      <c r="HG410" s="246"/>
      <c r="HH410" s="246"/>
      <c r="HI410" s="246"/>
      <c r="HJ410" s="246"/>
      <c r="HK410" s="246"/>
      <c r="HL410" s="246"/>
      <c r="HM410" s="246"/>
      <c r="HN410" s="246"/>
      <c r="HO410" s="246"/>
      <c r="HP410" s="246"/>
      <c r="HQ410" s="246"/>
      <c r="HR410" s="246"/>
      <c r="HS410" s="246"/>
      <c r="HT410" s="246"/>
      <c r="HU410" s="246"/>
      <c r="HV410" s="246"/>
      <c r="HW410" s="246"/>
      <c r="HX410" s="246"/>
      <c r="HY410" s="246"/>
      <c r="HZ410" s="246"/>
      <c r="IA410" s="246"/>
      <c r="IB410" s="246"/>
      <c r="IC410" s="246"/>
      <c r="ID410" s="246"/>
      <c r="IE410" s="246"/>
      <c r="IF410" s="246"/>
      <c r="IG410" s="246"/>
      <c r="IH410" s="246"/>
      <c r="II410" s="246"/>
      <c r="IJ410" s="246"/>
      <c r="IK410" s="246"/>
      <c r="IL410" s="246"/>
      <c r="IM410" s="246"/>
      <c r="IN410" s="246"/>
      <c r="IO410" s="246"/>
      <c r="IP410" s="246"/>
      <c r="IQ410" s="246"/>
      <c r="IR410" s="246"/>
      <c r="IS410" s="246"/>
      <c r="IT410" s="246"/>
      <c r="IU410" s="246"/>
      <c r="IV410" s="246"/>
      <c r="IW410" s="246"/>
    </row>
    <row r="411" customFormat="false" ht="12.75" hidden="false" customHeight="false" outlineLevel="0" collapsed="false">
      <c r="A411" s="254"/>
      <c r="B411" s="255"/>
      <c r="C411" s="251"/>
      <c r="D411" s="251"/>
      <c r="E411" s="251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  <c r="AJ411" s="246"/>
      <c r="AK411" s="246"/>
      <c r="AL411" s="246"/>
      <c r="AM411" s="246"/>
      <c r="AN411" s="246"/>
      <c r="AO411" s="246"/>
      <c r="AP411" s="246"/>
      <c r="AQ411" s="246"/>
      <c r="AR411" s="246"/>
      <c r="AS411" s="246"/>
      <c r="AT411" s="246"/>
      <c r="AU411" s="246"/>
      <c r="AV411" s="246"/>
      <c r="AW411" s="246"/>
      <c r="AX411" s="246"/>
      <c r="AY411" s="246"/>
      <c r="AZ411" s="246"/>
      <c r="BA411" s="246"/>
      <c r="BB411" s="246"/>
      <c r="BC411" s="246"/>
      <c r="BD411" s="246"/>
      <c r="BE411" s="246"/>
      <c r="BF411" s="246"/>
      <c r="BG411" s="246"/>
      <c r="BH411" s="246"/>
      <c r="BI411" s="246"/>
      <c r="BJ411" s="246"/>
      <c r="BK411" s="246"/>
      <c r="BL411" s="246"/>
      <c r="BM411" s="246"/>
      <c r="BN411" s="246"/>
      <c r="BO411" s="246"/>
      <c r="BP411" s="246"/>
      <c r="BQ411" s="246"/>
      <c r="BR411" s="246"/>
      <c r="BS411" s="246"/>
      <c r="BT411" s="246"/>
      <c r="BU411" s="246"/>
      <c r="BV411" s="246"/>
      <c r="BW411" s="246"/>
      <c r="BX411" s="246"/>
      <c r="BY411" s="246"/>
      <c r="BZ411" s="246"/>
      <c r="CA411" s="246"/>
      <c r="CB411" s="246"/>
      <c r="CC411" s="246"/>
      <c r="CD411" s="246"/>
      <c r="CE411" s="246"/>
      <c r="CF411" s="246"/>
      <c r="CG411" s="246"/>
      <c r="CH411" s="246"/>
      <c r="CI411" s="246"/>
      <c r="CJ411" s="246"/>
      <c r="CK411" s="246"/>
      <c r="CL411" s="246"/>
      <c r="CM411" s="246"/>
      <c r="CN411" s="246"/>
      <c r="CO411" s="246"/>
      <c r="CP411" s="246"/>
      <c r="CQ411" s="246"/>
      <c r="CR411" s="246"/>
      <c r="CS411" s="246"/>
      <c r="CT411" s="246"/>
      <c r="CU411" s="246"/>
      <c r="CV411" s="246"/>
      <c r="CW411" s="246"/>
      <c r="CX411" s="246"/>
      <c r="CY411" s="246"/>
      <c r="CZ411" s="246"/>
      <c r="DA411" s="246"/>
      <c r="DB411" s="246"/>
      <c r="DC411" s="246"/>
      <c r="DD411" s="246"/>
      <c r="DE411" s="246"/>
      <c r="DF411" s="246"/>
      <c r="DG411" s="246"/>
      <c r="DH411" s="246"/>
      <c r="DI411" s="246"/>
      <c r="DJ411" s="246"/>
      <c r="DK411" s="246"/>
      <c r="DL411" s="246"/>
      <c r="DM411" s="246"/>
      <c r="DN411" s="246"/>
      <c r="DO411" s="246"/>
      <c r="DP411" s="246"/>
      <c r="DQ411" s="246"/>
      <c r="DR411" s="246"/>
      <c r="DS411" s="246"/>
      <c r="DT411" s="246"/>
      <c r="DU411" s="246"/>
      <c r="DV411" s="246"/>
      <c r="DW411" s="246"/>
      <c r="DX411" s="246"/>
      <c r="DY411" s="246"/>
      <c r="DZ411" s="246"/>
      <c r="EA411" s="246"/>
      <c r="EB411" s="246"/>
      <c r="EC411" s="246"/>
      <c r="ED411" s="246"/>
      <c r="EE411" s="246"/>
      <c r="EF411" s="246"/>
      <c r="EG411" s="246"/>
      <c r="EH411" s="246"/>
      <c r="EI411" s="246"/>
      <c r="EJ411" s="246"/>
      <c r="EK411" s="246"/>
      <c r="EL411" s="246"/>
      <c r="EM411" s="246"/>
      <c r="EN411" s="246"/>
      <c r="EO411" s="246"/>
      <c r="EP411" s="246"/>
      <c r="EQ411" s="246"/>
      <c r="ER411" s="246"/>
      <c r="ES411" s="246"/>
      <c r="ET411" s="246"/>
      <c r="EU411" s="246"/>
      <c r="EV411" s="246"/>
      <c r="EW411" s="246"/>
      <c r="EX411" s="246"/>
      <c r="EY411" s="246"/>
      <c r="EZ411" s="246"/>
      <c r="FA411" s="246"/>
      <c r="FB411" s="246"/>
      <c r="FC411" s="246"/>
      <c r="FD411" s="246"/>
      <c r="FE411" s="246"/>
      <c r="FF411" s="246"/>
      <c r="FG411" s="246"/>
      <c r="FH411" s="246"/>
      <c r="FI411" s="246"/>
      <c r="FJ411" s="246"/>
      <c r="FK411" s="246"/>
      <c r="FL411" s="246"/>
      <c r="FM411" s="246"/>
      <c r="FN411" s="246"/>
      <c r="FO411" s="246"/>
      <c r="FP411" s="246"/>
      <c r="FQ411" s="246"/>
      <c r="FR411" s="246"/>
      <c r="FS411" s="246"/>
      <c r="FT411" s="246"/>
      <c r="FU411" s="246"/>
      <c r="FV411" s="246"/>
      <c r="FW411" s="246"/>
      <c r="FX411" s="246"/>
      <c r="FY411" s="246"/>
      <c r="FZ411" s="246"/>
      <c r="GA411" s="246"/>
      <c r="GB411" s="246"/>
      <c r="GC411" s="246"/>
      <c r="GD411" s="246"/>
      <c r="GE411" s="246"/>
      <c r="GF411" s="246"/>
      <c r="GG411" s="246"/>
      <c r="GH411" s="246"/>
      <c r="GI411" s="246"/>
      <c r="GJ411" s="246"/>
      <c r="GK411" s="246"/>
      <c r="GL411" s="246"/>
      <c r="GM411" s="246"/>
      <c r="GN411" s="246"/>
      <c r="GO411" s="246"/>
      <c r="GP411" s="246"/>
      <c r="GQ411" s="246"/>
      <c r="GR411" s="246"/>
      <c r="GS411" s="246"/>
      <c r="GT411" s="246"/>
      <c r="GU411" s="246"/>
      <c r="GV411" s="246"/>
      <c r="GW411" s="246"/>
      <c r="GX411" s="246"/>
      <c r="GY411" s="246"/>
      <c r="GZ411" s="246"/>
      <c r="HA411" s="246"/>
      <c r="HB411" s="246"/>
      <c r="HC411" s="246"/>
      <c r="HD411" s="246"/>
      <c r="HE411" s="246"/>
      <c r="HF411" s="246"/>
      <c r="HG411" s="246"/>
      <c r="HH411" s="246"/>
      <c r="HI411" s="246"/>
      <c r="HJ411" s="246"/>
      <c r="HK411" s="246"/>
      <c r="HL411" s="246"/>
      <c r="HM411" s="246"/>
      <c r="HN411" s="246"/>
      <c r="HO411" s="246"/>
      <c r="HP411" s="246"/>
      <c r="HQ411" s="246"/>
      <c r="HR411" s="246"/>
      <c r="HS411" s="246"/>
      <c r="HT411" s="246"/>
      <c r="HU411" s="246"/>
      <c r="HV411" s="246"/>
      <c r="HW411" s="246"/>
      <c r="HX411" s="246"/>
      <c r="HY411" s="246"/>
      <c r="HZ411" s="246"/>
      <c r="IA411" s="246"/>
      <c r="IB411" s="246"/>
      <c r="IC411" s="246"/>
      <c r="ID411" s="246"/>
      <c r="IE411" s="246"/>
      <c r="IF411" s="246"/>
      <c r="IG411" s="246"/>
      <c r="IH411" s="246"/>
      <c r="II411" s="246"/>
      <c r="IJ411" s="246"/>
      <c r="IK411" s="246"/>
      <c r="IL411" s="246"/>
      <c r="IM411" s="246"/>
      <c r="IN411" s="246"/>
      <c r="IO411" s="246"/>
      <c r="IP411" s="246"/>
      <c r="IQ411" s="246"/>
      <c r="IR411" s="246"/>
      <c r="IS411" s="246"/>
      <c r="IT411" s="246"/>
      <c r="IU411" s="246"/>
      <c r="IV411" s="246"/>
      <c r="IW411" s="246"/>
    </row>
    <row r="412" customFormat="false" ht="12.75" hidden="false" customHeight="false" outlineLevel="0" collapsed="false">
      <c r="A412" s="254"/>
      <c r="B412" s="255"/>
      <c r="C412" s="251"/>
      <c r="D412" s="251"/>
      <c r="E412" s="251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6"/>
      <c r="AT412" s="246"/>
      <c r="AU412" s="246"/>
      <c r="AV412" s="246"/>
      <c r="AW412" s="246"/>
      <c r="AX412" s="246"/>
      <c r="AY412" s="246"/>
      <c r="AZ412" s="246"/>
      <c r="BA412" s="246"/>
      <c r="BB412" s="246"/>
      <c r="BC412" s="246"/>
      <c r="BD412" s="246"/>
      <c r="BE412" s="246"/>
      <c r="BF412" s="246"/>
      <c r="BG412" s="246"/>
      <c r="BH412" s="246"/>
      <c r="BI412" s="246"/>
      <c r="BJ412" s="246"/>
      <c r="BK412" s="246"/>
      <c r="BL412" s="246"/>
      <c r="BM412" s="246"/>
      <c r="BN412" s="246"/>
      <c r="BO412" s="246"/>
      <c r="BP412" s="246"/>
      <c r="BQ412" s="246"/>
      <c r="BR412" s="246"/>
      <c r="BS412" s="246"/>
      <c r="BT412" s="246"/>
      <c r="BU412" s="246"/>
      <c r="BV412" s="246"/>
      <c r="BW412" s="246"/>
      <c r="BX412" s="246"/>
      <c r="BY412" s="246"/>
      <c r="BZ412" s="246"/>
      <c r="CA412" s="246"/>
      <c r="CB412" s="246"/>
      <c r="CC412" s="246"/>
      <c r="CD412" s="246"/>
      <c r="CE412" s="246"/>
      <c r="CF412" s="246"/>
      <c r="CG412" s="246"/>
      <c r="CH412" s="246"/>
      <c r="CI412" s="246"/>
      <c r="CJ412" s="246"/>
      <c r="CK412" s="246"/>
      <c r="CL412" s="246"/>
      <c r="CM412" s="246"/>
      <c r="CN412" s="246"/>
      <c r="CO412" s="246"/>
      <c r="CP412" s="246"/>
      <c r="CQ412" s="246"/>
      <c r="CR412" s="246"/>
      <c r="CS412" s="246"/>
      <c r="CT412" s="246"/>
      <c r="CU412" s="246"/>
      <c r="CV412" s="246"/>
      <c r="CW412" s="246"/>
      <c r="CX412" s="246"/>
      <c r="CY412" s="246"/>
      <c r="CZ412" s="246"/>
      <c r="DA412" s="246"/>
      <c r="DB412" s="246"/>
      <c r="DC412" s="246"/>
      <c r="DD412" s="246"/>
      <c r="DE412" s="246"/>
      <c r="DF412" s="246"/>
      <c r="DG412" s="246"/>
      <c r="DH412" s="246"/>
      <c r="DI412" s="246"/>
      <c r="DJ412" s="246"/>
      <c r="DK412" s="246"/>
      <c r="DL412" s="246"/>
      <c r="DM412" s="246"/>
      <c r="DN412" s="246"/>
      <c r="DO412" s="246"/>
      <c r="DP412" s="246"/>
      <c r="DQ412" s="246"/>
      <c r="DR412" s="246"/>
      <c r="DS412" s="246"/>
      <c r="DT412" s="246"/>
      <c r="DU412" s="246"/>
      <c r="DV412" s="246"/>
      <c r="DW412" s="246"/>
      <c r="DX412" s="246"/>
      <c r="DY412" s="246"/>
      <c r="DZ412" s="246"/>
      <c r="EA412" s="246"/>
      <c r="EB412" s="246"/>
      <c r="EC412" s="246"/>
      <c r="ED412" s="246"/>
      <c r="EE412" s="246"/>
      <c r="EF412" s="246"/>
      <c r="EG412" s="246"/>
      <c r="EH412" s="246"/>
      <c r="EI412" s="246"/>
      <c r="EJ412" s="246"/>
      <c r="EK412" s="246"/>
      <c r="EL412" s="246"/>
      <c r="EM412" s="246"/>
      <c r="EN412" s="246"/>
      <c r="EO412" s="246"/>
      <c r="EP412" s="246"/>
      <c r="EQ412" s="246"/>
      <c r="ER412" s="246"/>
      <c r="ES412" s="246"/>
      <c r="ET412" s="246"/>
      <c r="EU412" s="246"/>
      <c r="EV412" s="246"/>
      <c r="EW412" s="246"/>
      <c r="EX412" s="246"/>
      <c r="EY412" s="246"/>
      <c r="EZ412" s="246"/>
      <c r="FA412" s="246"/>
      <c r="FB412" s="246"/>
      <c r="FC412" s="246"/>
      <c r="FD412" s="246"/>
      <c r="FE412" s="246"/>
      <c r="FF412" s="246"/>
      <c r="FG412" s="246"/>
      <c r="FH412" s="246"/>
      <c r="FI412" s="246"/>
      <c r="FJ412" s="246"/>
      <c r="FK412" s="246"/>
      <c r="FL412" s="246"/>
      <c r="FM412" s="246"/>
      <c r="FN412" s="246"/>
      <c r="FO412" s="246"/>
      <c r="FP412" s="246"/>
      <c r="FQ412" s="246"/>
      <c r="FR412" s="246"/>
      <c r="FS412" s="246"/>
      <c r="FT412" s="246"/>
      <c r="FU412" s="246"/>
      <c r="FV412" s="246"/>
      <c r="FW412" s="246"/>
      <c r="FX412" s="246"/>
      <c r="FY412" s="246"/>
      <c r="FZ412" s="246"/>
      <c r="GA412" s="246"/>
      <c r="GB412" s="246"/>
      <c r="GC412" s="246"/>
      <c r="GD412" s="246"/>
      <c r="GE412" s="246"/>
      <c r="GF412" s="246"/>
      <c r="GG412" s="246"/>
      <c r="GH412" s="246"/>
      <c r="GI412" s="246"/>
      <c r="GJ412" s="246"/>
      <c r="GK412" s="246"/>
      <c r="GL412" s="246"/>
      <c r="GM412" s="246"/>
      <c r="GN412" s="246"/>
      <c r="GO412" s="246"/>
      <c r="GP412" s="246"/>
      <c r="GQ412" s="246"/>
      <c r="GR412" s="246"/>
      <c r="GS412" s="246"/>
      <c r="GT412" s="246"/>
      <c r="GU412" s="246"/>
      <c r="GV412" s="246"/>
      <c r="GW412" s="246"/>
      <c r="GX412" s="246"/>
      <c r="GY412" s="246"/>
      <c r="GZ412" s="246"/>
      <c r="HA412" s="246"/>
      <c r="HB412" s="246"/>
      <c r="HC412" s="246"/>
      <c r="HD412" s="246"/>
      <c r="HE412" s="246"/>
      <c r="HF412" s="246"/>
      <c r="HG412" s="246"/>
      <c r="HH412" s="246"/>
      <c r="HI412" s="246"/>
      <c r="HJ412" s="246"/>
      <c r="HK412" s="246"/>
      <c r="HL412" s="246"/>
      <c r="HM412" s="246"/>
      <c r="HN412" s="246"/>
      <c r="HO412" s="246"/>
      <c r="HP412" s="246"/>
      <c r="HQ412" s="246"/>
      <c r="HR412" s="246"/>
      <c r="HS412" s="246"/>
      <c r="HT412" s="246"/>
      <c r="HU412" s="246"/>
      <c r="HV412" s="246"/>
      <c r="HW412" s="246"/>
      <c r="HX412" s="246"/>
      <c r="HY412" s="246"/>
      <c r="HZ412" s="246"/>
      <c r="IA412" s="246"/>
      <c r="IB412" s="246"/>
      <c r="IC412" s="246"/>
      <c r="ID412" s="246"/>
      <c r="IE412" s="246"/>
      <c r="IF412" s="246"/>
      <c r="IG412" s="246"/>
      <c r="IH412" s="246"/>
      <c r="II412" s="246"/>
      <c r="IJ412" s="246"/>
      <c r="IK412" s="246"/>
      <c r="IL412" s="246"/>
      <c r="IM412" s="246"/>
      <c r="IN412" s="246"/>
      <c r="IO412" s="246"/>
      <c r="IP412" s="246"/>
      <c r="IQ412" s="246"/>
      <c r="IR412" s="246"/>
      <c r="IS412" s="246"/>
      <c r="IT412" s="246"/>
      <c r="IU412" s="246"/>
      <c r="IV412" s="246"/>
      <c r="IW412" s="246"/>
    </row>
    <row r="413" customFormat="false" ht="12.75" hidden="false" customHeight="false" outlineLevel="0" collapsed="false">
      <c r="A413" s="254"/>
      <c r="B413" s="256"/>
      <c r="C413" s="251"/>
      <c r="D413" s="251"/>
      <c r="E413" s="251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6"/>
      <c r="AT413" s="246"/>
      <c r="AU413" s="246"/>
      <c r="AV413" s="246"/>
      <c r="AW413" s="246"/>
      <c r="AX413" s="246"/>
      <c r="AY413" s="246"/>
      <c r="AZ413" s="246"/>
      <c r="BA413" s="246"/>
      <c r="BB413" s="246"/>
      <c r="BC413" s="246"/>
      <c r="BD413" s="246"/>
      <c r="BE413" s="246"/>
      <c r="BF413" s="246"/>
      <c r="BG413" s="246"/>
      <c r="BH413" s="246"/>
      <c r="BI413" s="246"/>
      <c r="BJ413" s="246"/>
      <c r="BK413" s="246"/>
      <c r="BL413" s="246"/>
      <c r="BM413" s="246"/>
      <c r="BN413" s="246"/>
      <c r="BO413" s="246"/>
      <c r="BP413" s="246"/>
      <c r="BQ413" s="246"/>
      <c r="BR413" s="246"/>
      <c r="BS413" s="246"/>
      <c r="BT413" s="246"/>
      <c r="BU413" s="246"/>
      <c r="BV413" s="246"/>
      <c r="BW413" s="246"/>
      <c r="BX413" s="246"/>
      <c r="BY413" s="246"/>
      <c r="BZ413" s="246"/>
      <c r="CA413" s="246"/>
      <c r="CB413" s="246"/>
      <c r="CC413" s="246"/>
      <c r="CD413" s="246"/>
      <c r="CE413" s="246"/>
      <c r="CF413" s="246"/>
      <c r="CG413" s="246"/>
      <c r="CH413" s="246"/>
      <c r="CI413" s="246"/>
      <c r="CJ413" s="246"/>
      <c r="CK413" s="246"/>
      <c r="CL413" s="246"/>
      <c r="CM413" s="246"/>
      <c r="CN413" s="246"/>
      <c r="CO413" s="246"/>
      <c r="CP413" s="246"/>
      <c r="CQ413" s="246"/>
      <c r="CR413" s="246"/>
      <c r="CS413" s="246"/>
      <c r="CT413" s="246"/>
      <c r="CU413" s="246"/>
      <c r="CV413" s="246"/>
      <c r="CW413" s="246"/>
      <c r="CX413" s="246"/>
      <c r="CY413" s="246"/>
      <c r="CZ413" s="246"/>
      <c r="DA413" s="246"/>
      <c r="DB413" s="246"/>
      <c r="DC413" s="246"/>
      <c r="DD413" s="246"/>
      <c r="DE413" s="246"/>
      <c r="DF413" s="246"/>
      <c r="DG413" s="246"/>
      <c r="DH413" s="246"/>
      <c r="DI413" s="246"/>
      <c r="DJ413" s="246"/>
      <c r="DK413" s="246"/>
      <c r="DL413" s="246"/>
      <c r="DM413" s="246"/>
      <c r="DN413" s="246"/>
      <c r="DO413" s="246"/>
      <c r="DP413" s="246"/>
      <c r="DQ413" s="246"/>
      <c r="DR413" s="246"/>
      <c r="DS413" s="246"/>
      <c r="DT413" s="246"/>
      <c r="DU413" s="246"/>
      <c r="DV413" s="246"/>
      <c r="DW413" s="246"/>
      <c r="DX413" s="246"/>
      <c r="DY413" s="246"/>
      <c r="DZ413" s="246"/>
      <c r="EA413" s="246"/>
      <c r="EB413" s="246"/>
      <c r="EC413" s="246"/>
      <c r="ED413" s="246"/>
      <c r="EE413" s="246"/>
      <c r="EF413" s="246"/>
      <c r="EG413" s="246"/>
      <c r="EH413" s="246"/>
      <c r="EI413" s="246"/>
      <c r="EJ413" s="246"/>
      <c r="EK413" s="246"/>
      <c r="EL413" s="246"/>
      <c r="EM413" s="246"/>
      <c r="EN413" s="246"/>
      <c r="EO413" s="246"/>
      <c r="EP413" s="246"/>
      <c r="EQ413" s="246"/>
      <c r="ER413" s="246"/>
      <c r="ES413" s="246"/>
      <c r="ET413" s="246"/>
      <c r="EU413" s="246"/>
      <c r="EV413" s="246"/>
      <c r="EW413" s="246"/>
      <c r="EX413" s="246"/>
      <c r="EY413" s="246"/>
      <c r="EZ413" s="246"/>
      <c r="FA413" s="246"/>
      <c r="FB413" s="246"/>
      <c r="FC413" s="246"/>
      <c r="FD413" s="246"/>
      <c r="FE413" s="246"/>
      <c r="FF413" s="246"/>
      <c r="FG413" s="246"/>
      <c r="FH413" s="246"/>
      <c r="FI413" s="246"/>
      <c r="FJ413" s="246"/>
      <c r="FK413" s="246"/>
      <c r="FL413" s="246"/>
      <c r="FM413" s="246"/>
      <c r="FN413" s="246"/>
      <c r="FO413" s="246"/>
      <c r="FP413" s="246"/>
      <c r="FQ413" s="246"/>
      <c r="FR413" s="246"/>
      <c r="FS413" s="246"/>
      <c r="FT413" s="246"/>
      <c r="FU413" s="246"/>
      <c r="FV413" s="246"/>
      <c r="FW413" s="246"/>
      <c r="FX413" s="246"/>
      <c r="FY413" s="246"/>
      <c r="FZ413" s="246"/>
      <c r="GA413" s="246"/>
      <c r="GB413" s="246"/>
      <c r="GC413" s="246"/>
      <c r="GD413" s="246"/>
      <c r="GE413" s="246"/>
      <c r="GF413" s="246"/>
      <c r="GG413" s="246"/>
      <c r="GH413" s="246"/>
      <c r="GI413" s="246"/>
      <c r="GJ413" s="246"/>
      <c r="GK413" s="246"/>
      <c r="GL413" s="246"/>
      <c r="GM413" s="246"/>
      <c r="GN413" s="246"/>
      <c r="GO413" s="246"/>
      <c r="GP413" s="246"/>
      <c r="GQ413" s="246"/>
      <c r="GR413" s="246"/>
      <c r="GS413" s="246"/>
      <c r="GT413" s="246"/>
      <c r="GU413" s="246"/>
      <c r="GV413" s="246"/>
      <c r="GW413" s="246"/>
      <c r="GX413" s="246"/>
      <c r="GY413" s="246"/>
      <c r="GZ413" s="246"/>
      <c r="HA413" s="246"/>
      <c r="HB413" s="246"/>
      <c r="HC413" s="246"/>
      <c r="HD413" s="246"/>
      <c r="HE413" s="246"/>
      <c r="HF413" s="246"/>
      <c r="HG413" s="246"/>
      <c r="HH413" s="246"/>
      <c r="HI413" s="246"/>
      <c r="HJ413" s="246"/>
      <c r="HK413" s="246"/>
      <c r="HL413" s="246"/>
      <c r="HM413" s="246"/>
      <c r="HN413" s="246"/>
      <c r="HO413" s="246"/>
      <c r="HP413" s="246"/>
      <c r="HQ413" s="246"/>
      <c r="HR413" s="246"/>
      <c r="HS413" s="246"/>
      <c r="HT413" s="246"/>
      <c r="HU413" s="246"/>
      <c r="HV413" s="246"/>
      <c r="HW413" s="246"/>
      <c r="HX413" s="246"/>
      <c r="HY413" s="246"/>
      <c r="HZ413" s="246"/>
      <c r="IA413" s="246"/>
      <c r="IB413" s="246"/>
      <c r="IC413" s="246"/>
      <c r="ID413" s="246"/>
      <c r="IE413" s="246"/>
      <c r="IF413" s="246"/>
      <c r="IG413" s="246"/>
      <c r="IH413" s="246"/>
      <c r="II413" s="246"/>
      <c r="IJ413" s="246"/>
      <c r="IK413" s="246"/>
      <c r="IL413" s="246"/>
      <c r="IM413" s="246"/>
      <c r="IN413" s="246"/>
      <c r="IO413" s="246"/>
      <c r="IP413" s="246"/>
      <c r="IQ413" s="246"/>
      <c r="IR413" s="246"/>
      <c r="IS413" s="246"/>
      <c r="IT413" s="246"/>
      <c r="IU413" s="246"/>
      <c r="IV413" s="246"/>
      <c r="IW413" s="246"/>
    </row>
    <row r="414" customFormat="false" ht="12.75" hidden="false" customHeight="false" outlineLevel="0" collapsed="false">
      <c r="A414" s="217"/>
      <c r="B414" s="255"/>
      <c r="C414" s="251"/>
      <c r="D414" s="251"/>
      <c r="E414" s="251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6"/>
      <c r="AT414" s="246"/>
      <c r="AU414" s="246"/>
      <c r="AV414" s="246"/>
      <c r="AW414" s="246"/>
      <c r="AX414" s="246"/>
      <c r="AY414" s="246"/>
      <c r="AZ414" s="246"/>
      <c r="BA414" s="246"/>
      <c r="BB414" s="246"/>
      <c r="BC414" s="246"/>
      <c r="BD414" s="246"/>
      <c r="BE414" s="246"/>
      <c r="BF414" s="246"/>
      <c r="BG414" s="246"/>
      <c r="BH414" s="246"/>
      <c r="BI414" s="246"/>
      <c r="BJ414" s="246"/>
      <c r="BK414" s="246"/>
      <c r="BL414" s="246"/>
      <c r="BM414" s="246"/>
      <c r="BN414" s="246"/>
      <c r="BO414" s="246"/>
      <c r="BP414" s="246"/>
      <c r="BQ414" s="246"/>
      <c r="BR414" s="246"/>
      <c r="BS414" s="246"/>
      <c r="BT414" s="246"/>
      <c r="BU414" s="246"/>
      <c r="BV414" s="246"/>
      <c r="BW414" s="246"/>
      <c r="BX414" s="246"/>
      <c r="BY414" s="246"/>
      <c r="BZ414" s="246"/>
      <c r="CA414" s="246"/>
      <c r="CB414" s="246"/>
      <c r="CC414" s="246"/>
      <c r="CD414" s="246"/>
      <c r="CE414" s="246"/>
      <c r="CF414" s="246"/>
      <c r="CG414" s="246"/>
      <c r="CH414" s="246"/>
      <c r="CI414" s="246"/>
      <c r="CJ414" s="246"/>
      <c r="CK414" s="246"/>
      <c r="CL414" s="246"/>
      <c r="CM414" s="246"/>
      <c r="CN414" s="246"/>
      <c r="CO414" s="246"/>
      <c r="CP414" s="246"/>
      <c r="CQ414" s="246"/>
      <c r="CR414" s="246"/>
      <c r="CS414" s="246"/>
      <c r="CT414" s="246"/>
      <c r="CU414" s="246"/>
      <c r="CV414" s="246"/>
      <c r="CW414" s="246"/>
      <c r="CX414" s="246"/>
      <c r="CY414" s="246"/>
      <c r="CZ414" s="246"/>
      <c r="DA414" s="246"/>
      <c r="DB414" s="246"/>
      <c r="DC414" s="246"/>
      <c r="DD414" s="246"/>
      <c r="DE414" s="246"/>
      <c r="DF414" s="246"/>
      <c r="DG414" s="246"/>
      <c r="DH414" s="246"/>
      <c r="DI414" s="246"/>
      <c r="DJ414" s="246"/>
      <c r="DK414" s="246"/>
      <c r="DL414" s="246"/>
      <c r="DM414" s="246"/>
      <c r="DN414" s="246"/>
      <c r="DO414" s="246"/>
      <c r="DP414" s="246"/>
      <c r="DQ414" s="246"/>
      <c r="DR414" s="246"/>
      <c r="DS414" s="246"/>
      <c r="DT414" s="246"/>
      <c r="DU414" s="246"/>
      <c r="DV414" s="246"/>
      <c r="DW414" s="246"/>
      <c r="DX414" s="246"/>
      <c r="DY414" s="246"/>
      <c r="DZ414" s="246"/>
      <c r="EA414" s="246"/>
      <c r="EB414" s="246"/>
      <c r="EC414" s="246"/>
      <c r="ED414" s="246"/>
      <c r="EE414" s="246"/>
      <c r="EF414" s="246"/>
      <c r="EG414" s="246"/>
      <c r="EH414" s="246"/>
      <c r="EI414" s="246"/>
      <c r="EJ414" s="246"/>
      <c r="EK414" s="246"/>
      <c r="EL414" s="246"/>
      <c r="EM414" s="246"/>
      <c r="EN414" s="246"/>
      <c r="EO414" s="246"/>
      <c r="EP414" s="246"/>
      <c r="EQ414" s="246"/>
      <c r="ER414" s="246"/>
      <c r="ES414" s="246"/>
      <c r="ET414" s="246"/>
      <c r="EU414" s="246"/>
      <c r="EV414" s="246"/>
      <c r="EW414" s="246"/>
      <c r="EX414" s="246"/>
      <c r="EY414" s="246"/>
      <c r="EZ414" s="246"/>
      <c r="FA414" s="246"/>
      <c r="FB414" s="246"/>
      <c r="FC414" s="246"/>
      <c r="FD414" s="246"/>
      <c r="FE414" s="246"/>
      <c r="FF414" s="246"/>
      <c r="FG414" s="246"/>
      <c r="FH414" s="246"/>
      <c r="FI414" s="246"/>
      <c r="FJ414" s="246"/>
      <c r="FK414" s="246"/>
      <c r="FL414" s="246"/>
      <c r="FM414" s="246"/>
      <c r="FN414" s="246"/>
      <c r="FO414" s="246"/>
      <c r="FP414" s="246"/>
      <c r="FQ414" s="246"/>
      <c r="FR414" s="246"/>
      <c r="FS414" s="246"/>
      <c r="FT414" s="246"/>
      <c r="FU414" s="246"/>
      <c r="FV414" s="246"/>
      <c r="FW414" s="246"/>
      <c r="FX414" s="246"/>
      <c r="FY414" s="246"/>
      <c r="FZ414" s="246"/>
      <c r="GA414" s="246"/>
      <c r="GB414" s="246"/>
      <c r="GC414" s="246"/>
      <c r="GD414" s="246"/>
      <c r="GE414" s="246"/>
      <c r="GF414" s="246"/>
      <c r="GG414" s="246"/>
      <c r="GH414" s="246"/>
      <c r="GI414" s="246"/>
      <c r="GJ414" s="246"/>
      <c r="GK414" s="246"/>
      <c r="GL414" s="246"/>
      <c r="GM414" s="246"/>
      <c r="GN414" s="246"/>
      <c r="GO414" s="246"/>
      <c r="GP414" s="246"/>
      <c r="GQ414" s="246"/>
      <c r="GR414" s="246"/>
      <c r="GS414" s="246"/>
      <c r="GT414" s="246"/>
      <c r="GU414" s="246"/>
      <c r="GV414" s="246"/>
      <c r="GW414" s="246"/>
      <c r="GX414" s="246"/>
      <c r="GY414" s="246"/>
      <c r="GZ414" s="246"/>
      <c r="HA414" s="246"/>
      <c r="HB414" s="246"/>
      <c r="HC414" s="246"/>
      <c r="HD414" s="246"/>
      <c r="HE414" s="246"/>
      <c r="HF414" s="246"/>
      <c r="HG414" s="246"/>
      <c r="HH414" s="246"/>
      <c r="HI414" s="246"/>
      <c r="HJ414" s="246"/>
      <c r="HK414" s="246"/>
      <c r="HL414" s="246"/>
      <c r="HM414" s="246"/>
      <c r="HN414" s="246"/>
      <c r="HO414" s="246"/>
      <c r="HP414" s="246"/>
      <c r="HQ414" s="246"/>
      <c r="HR414" s="246"/>
      <c r="HS414" s="246"/>
      <c r="HT414" s="246"/>
      <c r="HU414" s="246"/>
      <c r="HV414" s="246"/>
      <c r="HW414" s="246"/>
      <c r="HX414" s="246"/>
      <c r="HY414" s="246"/>
      <c r="HZ414" s="246"/>
      <c r="IA414" s="246"/>
      <c r="IB414" s="246"/>
      <c r="IC414" s="246"/>
      <c r="ID414" s="246"/>
      <c r="IE414" s="246"/>
      <c r="IF414" s="246"/>
      <c r="IG414" s="246"/>
      <c r="IH414" s="246"/>
      <c r="II414" s="246"/>
      <c r="IJ414" s="246"/>
      <c r="IK414" s="246"/>
      <c r="IL414" s="246"/>
      <c r="IM414" s="246"/>
      <c r="IN414" s="246"/>
      <c r="IO414" s="246"/>
      <c r="IP414" s="246"/>
      <c r="IQ414" s="246"/>
      <c r="IR414" s="246"/>
      <c r="IS414" s="246"/>
      <c r="IT414" s="246"/>
      <c r="IU414" s="246"/>
      <c r="IV414" s="246"/>
      <c r="IW414" s="246"/>
    </row>
    <row r="415" customFormat="false" ht="12.75" hidden="false" customHeight="false" outlineLevel="0" collapsed="false">
      <c r="A415" s="217"/>
      <c r="B415" s="255"/>
      <c r="C415" s="251"/>
      <c r="D415" s="251"/>
      <c r="E415" s="251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6"/>
      <c r="AT415" s="246"/>
      <c r="AU415" s="246"/>
      <c r="AV415" s="246"/>
      <c r="AW415" s="246"/>
      <c r="AX415" s="246"/>
      <c r="AY415" s="246"/>
      <c r="AZ415" s="246"/>
      <c r="BA415" s="246"/>
      <c r="BB415" s="246"/>
      <c r="BC415" s="246"/>
      <c r="BD415" s="246"/>
      <c r="BE415" s="246"/>
      <c r="BF415" s="246"/>
      <c r="BG415" s="246"/>
      <c r="BH415" s="246"/>
      <c r="BI415" s="246"/>
      <c r="BJ415" s="246"/>
      <c r="BK415" s="246"/>
      <c r="BL415" s="246"/>
      <c r="BM415" s="246"/>
      <c r="BN415" s="246"/>
      <c r="BO415" s="246"/>
      <c r="BP415" s="246"/>
      <c r="BQ415" s="246"/>
      <c r="BR415" s="246"/>
      <c r="BS415" s="246"/>
      <c r="BT415" s="246"/>
      <c r="BU415" s="246"/>
      <c r="BV415" s="246"/>
      <c r="BW415" s="246"/>
      <c r="BX415" s="246"/>
      <c r="BY415" s="246"/>
      <c r="BZ415" s="246"/>
      <c r="CA415" s="246"/>
      <c r="CB415" s="246"/>
      <c r="CC415" s="246"/>
      <c r="CD415" s="246"/>
      <c r="CE415" s="246"/>
      <c r="CF415" s="246"/>
      <c r="CG415" s="246"/>
      <c r="CH415" s="246"/>
      <c r="CI415" s="246"/>
      <c r="CJ415" s="246"/>
      <c r="CK415" s="246"/>
      <c r="CL415" s="246"/>
      <c r="CM415" s="246"/>
      <c r="CN415" s="246"/>
      <c r="CO415" s="246"/>
      <c r="CP415" s="246"/>
      <c r="CQ415" s="246"/>
      <c r="CR415" s="246"/>
      <c r="CS415" s="246"/>
      <c r="CT415" s="246"/>
      <c r="CU415" s="246"/>
      <c r="CV415" s="246"/>
      <c r="CW415" s="246"/>
      <c r="CX415" s="246"/>
      <c r="CY415" s="246"/>
      <c r="CZ415" s="246"/>
      <c r="DA415" s="246"/>
      <c r="DB415" s="246"/>
      <c r="DC415" s="246"/>
      <c r="DD415" s="246"/>
      <c r="DE415" s="246"/>
      <c r="DF415" s="246"/>
      <c r="DG415" s="246"/>
      <c r="DH415" s="246"/>
      <c r="DI415" s="246"/>
      <c r="DJ415" s="246"/>
      <c r="DK415" s="246"/>
      <c r="DL415" s="246"/>
      <c r="DM415" s="246"/>
      <c r="DN415" s="246"/>
      <c r="DO415" s="246"/>
      <c r="DP415" s="246"/>
      <c r="DQ415" s="246"/>
      <c r="DR415" s="246"/>
      <c r="DS415" s="246"/>
      <c r="DT415" s="246"/>
      <c r="DU415" s="246"/>
      <c r="DV415" s="246"/>
      <c r="DW415" s="246"/>
      <c r="DX415" s="246"/>
      <c r="DY415" s="246"/>
      <c r="DZ415" s="246"/>
      <c r="EA415" s="246"/>
      <c r="EB415" s="246"/>
      <c r="EC415" s="246"/>
      <c r="ED415" s="246"/>
      <c r="EE415" s="246"/>
      <c r="EF415" s="246"/>
      <c r="EG415" s="246"/>
      <c r="EH415" s="246"/>
      <c r="EI415" s="246"/>
      <c r="EJ415" s="246"/>
      <c r="EK415" s="246"/>
      <c r="EL415" s="246"/>
      <c r="EM415" s="246"/>
      <c r="EN415" s="246"/>
      <c r="EO415" s="246"/>
      <c r="EP415" s="246"/>
      <c r="EQ415" s="246"/>
      <c r="ER415" s="246"/>
      <c r="ES415" s="246"/>
      <c r="ET415" s="246"/>
      <c r="EU415" s="246"/>
      <c r="EV415" s="246"/>
      <c r="EW415" s="246"/>
      <c r="EX415" s="246"/>
      <c r="EY415" s="246"/>
      <c r="EZ415" s="246"/>
      <c r="FA415" s="246"/>
      <c r="FB415" s="246"/>
      <c r="FC415" s="246"/>
      <c r="FD415" s="246"/>
      <c r="FE415" s="246"/>
      <c r="FF415" s="246"/>
      <c r="FG415" s="246"/>
      <c r="FH415" s="246"/>
      <c r="FI415" s="246"/>
      <c r="FJ415" s="246"/>
      <c r="FK415" s="246"/>
      <c r="FL415" s="246"/>
      <c r="FM415" s="246"/>
      <c r="FN415" s="246"/>
      <c r="FO415" s="246"/>
      <c r="FP415" s="246"/>
      <c r="FQ415" s="246"/>
      <c r="FR415" s="246"/>
      <c r="FS415" s="246"/>
      <c r="FT415" s="246"/>
      <c r="FU415" s="246"/>
      <c r="FV415" s="246"/>
      <c r="FW415" s="246"/>
      <c r="FX415" s="246"/>
      <c r="FY415" s="246"/>
      <c r="FZ415" s="246"/>
      <c r="GA415" s="246"/>
      <c r="GB415" s="246"/>
      <c r="GC415" s="246"/>
      <c r="GD415" s="246"/>
      <c r="GE415" s="246"/>
      <c r="GF415" s="246"/>
      <c r="GG415" s="246"/>
      <c r="GH415" s="246"/>
      <c r="GI415" s="246"/>
      <c r="GJ415" s="246"/>
      <c r="GK415" s="246"/>
      <c r="GL415" s="246"/>
      <c r="GM415" s="246"/>
      <c r="GN415" s="246"/>
      <c r="GO415" s="246"/>
      <c r="GP415" s="246"/>
      <c r="GQ415" s="246"/>
      <c r="GR415" s="246"/>
      <c r="GS415" s="246"/>
      <c r="GT415" s="246"/>
      <c r="GU415" s="246"/>
      <c r="GV415" s="246"/>
      <c r="GW415" s="246"/>
      <c r="GX415" s="246"/>
      <c r="GY415" s="246"/>
      <c r="GZ415" s="246"/>
      <c r="HA415" s="246"/>
      <c r="HB415" s="246"/>
      <c r="HC415" s="246"/>
      <c r="HD415" s="246"/>
      <c r="HE415" s="246"/>
      <c r="HF415" s="246"/>
      <c r="HG415" s="246"/>
      <c r="HH415" s="246"/>
      <c r="HI415" s="246"/>
      <c r="HJ415" s="246"/>
      <c r="HK415" s="246"/>
      <c r="HL415" s="246"/>
      <c r="HM415" s="246"/>
      <c r="HN415" s="246"/>
      <c r="HO415" s="246"/>
      <c r="HP415" s="246"/>
      <c r="HQ415" s="246"/>
      <c r="HR415" s="246"/>
      <c r="HS415" s="246"/>
      <c r="HT415" s="246"/>
      <c r="HU415" s="246"/>
      <c r="HV415" s="246"/>
      <c r="HW415" s="246"/>
      <c r="HX415" s="246"/>
      <c r="HY415" s="246"/>
      <c r="HZ415" s="246"/>
      <c r="IA415" s="246"/>
      <c r="IB415" s="246"/>
      <c r="IC415" s="246"/>
      <c r="ID415" s="246"/>
      <c r="IE415" s="246"/>
      <c r="IF415" s="246"/>
      <c r="IG415" s="246"/>
      <c r="IH415" s="246"/>
      <c r="II415" s="246"/>
      <c r="IJ415" s="246"/>
      <c r="IK415" s="246"/>
      <c r="IL415" s="246"/>
      <c r="IM415" s="246"/>
      <c r="IN415" s="246"/>
      <c r="IO415" s="246"/>
      <c r="IP415" s="246"/>
      <c r="IQ415" s="246"/>
      <c r="IR415" s="246"/>
      <c r="IS415" s="246"/>
      <c r="IT415" s="246"/>
      <c r="IU415" s="246"/>
      <c r="IV415" s="246"/>
      <c r="IW415" s="246"/>
    </row>
    <row r="416" customFormat="false" ht="12.75" hidden="false" customHeight="false" outlineLevel="0" collapsed="false">
      <c r="A416" s="217"/>
      <c r="B416" s="255"/>
      <c r="C416" s="251"/>
      <c r="D416" s="251"/>
      <c r="E416" s="251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6"/>
      <c r="AT416" s="246"/>
      <c r="AU416" s="246"/>
      <c r="AV416" s="246"/>
      <c r="AW416" s="246"/>
      <c r="AX416" s="246"/>
      <c r="AY416" s="246"/>
      <c r="AZ416" s="246"/>
      <c r="BA416" s="246"/>
      <c r="BB416" s="246"/>
      <c r="BC416" s="246"/>
      <c r="BD416" s="246"/>
      <c r="BE416" s="246"/>
      <c r="BF416" s="246"/>
      <c r="BG416" s="246"/>
      <c r="BH416" s="246"/>
      <c r="BI416" s="246"/>
      <c r="BJ416" s="246"/>
      <c r="BK416" s="246"/>
      <c r="BL416" s="246"/>
      <c r="BM416" s="246"/>
      <c r="BN416" s="246"/>
      <c r="BO416" s="246"/>
      <c r="BP416" s="246"/>
      <c r="BQ416" s="246"/>
      <c r="BR416" s="246"/>
      <c r="BS416" s="246"/>
      <c r="BT416" s="246"/>
      <c r="BU416" s="246"/>
      <c r="BV416" s="246"/>
      <c r="BW416" s="246"/>
      <c r="BX416" s="246"/>
      <c r="BY416" s="246"/>
      <c r="BZ416" s="246"/>
      <c r="CA416" s="246"/>
      <c r="CB416" s="246"/>
      <c r="CC416" s="246"/>
      <c r="CD416" s="246"/>
      <c r="CE416" s="246"/>
      <c r="CF416" s="246"/>
      <c r="CG416" s="246"/>
      <c r="CH416" s="246"/>
      <c r="CI416" s="246"/>
      <c r="CJ416" s="246"/>
      <c r="CK416" s="246"/>
      <c r="CL416" s="246"/>
      <c r="CM416" s="246"/>
      <c r="CN416" s="246"/>
      <c r="CO416" s="246"/>
      <c r="CP416" s="246"/>
      <c r="CQ416" s="246"/>
      <c r="CR416" s="246"/>
      <c r="CS416" s="246"/>
      <c r="CT416" s="246"/>
      <c r="CU416" s="246"/>
      <c r="CV416" s="246"/>
      <c r="CW416" s="246"/>
      <c r="CX416" s="246"/>
      <c r="CY416" s="246"/>
      <c r="CZ416" s="246"/>
      <c r="DA416" s="246"/>
      <c r="DB416" s="246"/>
      <c r="DC416" s="246"/>
      <c r="DD416" s="246"/>
      <c r="DE416" s="246"/>
      <c r="DF416" s="246"/>
      <c r="DG416" s="246"/>
      <c r="DH416" s="246"/>
      <c r="DI416" s="246"/>
      <c r="DJ416" s="246"/>
      <c r="DK416" s="246"/>
      <c r="DL416" s="246"/>
      <c r="DM416" s="246"/>
      <c r="DN416" s="246"/>
      <c r="DO416" s="246"/>
      <c r="DP416" s="246"/>
      <c r="DQ416" s="246"/>
      <c r="DR416" s="246"/>
      <c r="DS416" s="246"/>
      <c r="DT416" s="246"/>
      <c r="DU416" s="246"/>
      <c r="DV416" s="246"/>
      <c r="DW416" s="246"/>
      <c r="DX416" s="246"/>
      <c r="DY416" s="246"/>
      <c r="DZ416" s="246"/>
      <c r="EA416" s="246"/>
      <c r="EB416" s="246"/>
      <c r="EC416" s="246"/>
      <c r="ED416" s="246"/>
      <c r="EE416" s="246"/>
      <c r="EF416" s="246"/>
      <c r="EG416" s="246"/>
      <c r="EH416" s="246"/>
      <c r="EI416" s="246"/>
      <c r="EJ416" s="246"/>
      <c r="EK416" s="246"/>
      <c r="EL416" s="246"/>
      <c r="EM416" s="246"/>
      <c r="EN416" s="246"/>
      <c r="EO416" s="246"/>
      <c r="EP416" s="246"/>
      <c r="EQ416" s="246"/>
      <c r="ER416" s="246"/>
      <c r="ES416" s="246"/>
      <c r="ET416" s="246"/>
      <c r="EU416" s="246"/>
      <c r="EV416" s="246"/>
      <c r="EW416" s="246"/>
      <c r="EX416" s="246"/>
      <c r="EY416" s="246"/>
      <c r="EZ416" s="246"/>
      <c r="FA416" s="246"/>
      <c r="FB416" s="246"/>
      <c r="FC416" s="246"/>
      <c r="FD416" s="246"/>
      <c r="FE416" s="246"/>
      <c r="FF416" s="246"/>
      <c r="FG416" s="246"/>
      <c r="FH416" s="246"/>
      <c r="FI416" s="246"/>
      <c r="FJ416" s="246"/>
      <c r="FK416" s="246"/>
      <c r="FL416" s="246"/>
      <c r="FM416" s="246"/>
      <c r="FN416" s="246"/>
      <c r="FO416" s="246"/>
      <c r="FP416" s="246"/>
      <c r="FQ416" s="246"/>
      <c r="FR416" s="246"/>
      <c r="FS416" s="246"/>
      <c r="FT416" s="246"/>
      <c r="FU416" s="246"/>
      <c r="FV416" s="246"/>
      <c r="FW416" s="246"/>
      <c r="FX416" s="246"/>
      <c r="FY416" s="246"/>
      <c r="FZ416" s="246"/>
      <c r="GA416" s="246"/>
      <c r="GB416" s="246"/>
      <c r="GC416" s="246"/>
      <c r="GD416" s="246"/>
      <c r="GE416" s="246"/>
      <c r="GF416" s="246"/>
      <c r="GG416" s="246"/>
      <c r="GH416" s="246"/>
      <c r="GI416" s="246"/>
      <c r="GJ416" s="246"/>
      <c r="GK416" s="246"/>
      <c r="GL416" s="246"/>
      <c r="GM416" s="246"/>
      <c r="GN416" s="246"/>
      <c r="GO416" s="246"/>
      <c r="GP416" s="246"/>
      <c r="GQ416" s="246"/>
      <c r="GR416" s="246"/>
      <c r="GS416" s="246"/>
      <c r="GT416" s="246"/>
      <c r="GU416" s="246"/>
      <c r="GV416" s="246"/>
      <c r="GW416" s="246"/>
      <c r="GX416" s="246"/>
      <c r="GY416" s="246"/>
      <c r="GZ416" s="246"/>
      <c r="HA416" s="246"/>
      <c r="HB416" s="246"/>
      <c r="HC416" s="246"/>
      <c r="HD416" s="246"/>
      <c r="HE416" s="246"/>
      <c r="HF416" s="246"/>
      <c r="HG416" s="246"/>
      <c r="HH416" s="246"/>
      <c r="HI416" s="246"/>
      <c r="HJ416" s="246"/>
      <c r="HK416" s="246"/>
      <c r="HL416" s="246"/>
      <c r="HM416" s="246"/>
      <c r="HN416" s="246"/>
      <c r="HO416" s="246"/>
      <c r="HP416" s="246"/>
      <c r="HQ416" s="246"/>
      <c r="HR416" s="246"/>
      <c r="HS416" s="246"/>
      <c r="HT416" s="246"/>
      <c r="HU416" s="246"/>
      <c r="HV416" s="246"/>
      <c r="HW416" s="246"/>
      <c r="HX416" s="246"/>
      <c r="HY416" s="246"/>
      <c r="HZ416" s="246"/>
      <c r="IA416" s="246"/>
      <c r="IB416" s="246"/>
      <c r="IC416" s="246"/>
      <c r="ID416" s="246"/>
      <c r="IE416" s="246"/>
      <c r="IF416" s="246"/>
      <c r="IG416" s="246"/>
      <c r="IH416" s="246"/>
      <c r="II416" s="246"/>
      <c r="IJ416" s="246"/>
      <c r="IK416" s="246"/>
      <c r="IL416" s="246"/>
      <c r="IM416" s="246"/>
      <c r="IN416" s="246"/>
      <c r="IO416" s="246"/>
      <c r="IP416" s="246"/>
      <c r="IQ416" s="246"/>
      <c r="IR416" s="246"/>
      <c r="IS416" s="246"/>
      <c r="IT416" s="246"/>
      <c r="IU416" s="246"/>
      <c r="IV416" s="246"/>
      <c r="IW416" s="246"/>
    </row>
    <row r="417" customFormat="false" ht="12.75" hidden="false" customHeight="false" outlineLevel="0" collapsed="false">
      <c r="A417" s="217"/>
      <c r="B417" s="255"/>
      <c r="C417" s="251"/>
      <c r="D417" s="251"/>
      <c r="E417" s="251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  <c r="AJ417" s="246"/>
      <c r="AK417" s="246"/>
      <c r="AL417" s="246"/>
      <c r="AM417" s="246"/>
      <c r="AN417" s="246"/>
      <c r="AO417" s="246"/>
      <c r="AP417" s="246"/>
      <c r="AQ417" s="246"/>
      <c r="AR417" s="246"/>
      <c r="AS417" s="246"/>
      <c r="AT417" s="246"/>
      <c r="AU417" s="246"/>
      <c r="AV417" s="246"/>
      <c r="AW417" s="246"/>
      <c r="AX417" s="246"/>
      <c r="AY417" s="246"/>
      <c r="AZ417" s="246"/>
      <c r="BA417" s="246"/>
      <c r="BB417" s="246"/>
      <c r="BC417" s="246"/>
      <c r="BD417" s="246"/>
      <c r="BE417" s="246"/>
      <c r="BF417" s="246"/>
      <c r="BG417" s="246"/>
      <c r="BH417" s="246"/>
      <c r="BI417" s="246"/>
      <c r="BJ417" s="246"/>
      <c r="BK417" s="246"/>
      <c r="BL417" s="246"/>
      <c r="BM417" s="246"/>
      <c r="BN417" s="246"/>
      <c r="BO417" s="246"/>
      <c r="BP417" s="246"/>
      <c r="BQ417" s="246"/>
      <c r="BR417" s="246"/>
      <c r="BS417" s="246"/>
      <c r="BT417" s="246"/>
      <c r="BU417" s="246"/>
      <c r="BV417" s="246"/>
      <c r="BW417" s="246"/>
      <c r="BX417" s="246"/>
      <c r="BY417" s="246"/>
      <c r="BZ417" s="246"/>
      <c r="CA417" s="246"/>
      <c r="CB417" s="246"/>
      <c r="CC417" s="246"/>
      <c r="CD417" s="246"/>
      <c r="CE417" s="246"/>
      <c r="CF417" s="246"/>
      <c r="CG417" s="246"/>
      <c r="CH417" s="246"/>
      <c r="CI417" s="246"/>
      <c r="CJ417" s="246"/>
      <c r="CK417" s="246"/>
      <c r="CL417" s="246"/>
      <c r="CM417" s="246"/>
      <c r="CN417" s="246"/>
      <c r="CO417" s="246"/>
      <c r="CP417" s="246"/>
      <c r="CQ417" s="246"/>
      <c r="CR417" s="246"/>
      <c r="CS417" s="246"/>
      <c r="CT417" s="246"/>
      <c r="CU417" s="246"/>
      <c r="CV417" s="246"/>
      <c r="CW417" s="246"/>
      <c r="CX417" s="246"/>
      <c r="CY417" s="246"/>
      <c r="CZ417" s="246"/>
      <c r="DA417" s="246"/>
      <c r="DB417" s="246"/>
      <c r="DC417" s="246"/>
      <c r="DD417" s="246"/>
      <c r="DE417" s="246"/>
      <c r="DF417" s="246"/>
      <c r="DG417" s="246"/>
      <c r="DH417" s="246"/>
      <c r="DI417" s="246"/>
      <c r="DJ417" s="246"/>
      <c r="DK417" s="246"/>
      <c r="DL417" s="246"/>
      <c r="DM417" s="246"/>
      <c r="DN417" s="246"/>
      <c r="DO417" s="246"/>
      <c r="DP417" s="246"/>
      <c r="DQ417" s="246"/>
      <c r="DR417" s="246"/>
      <c r="DS417" s="246"/>
      <c r="DT417" s="246"/>
      <c r="DU417" s="246"/>
      <c r="DV417" s="246"/>
      <c r="DW417" s="246"/>
      <c r="DX417" s="246"/>
      <c r="DY417" s="246"/>
      <c r="DZ417" s="246"/>
      <c r="EA417" s="246"/>
      <c r="EB417" s="246"/>
      <c r="EC417" s="246"/>
      <c r="ED417" s="246"/>
      <c r="EE417" s="246"/>
      <c r="EF417" s="246"/>
      <c r="EG417" s="246"/>
      <c r="EH417" s="246"/>
      <c r="EI417" s="246"/>
      <c r="EJ417" s="246"/>
      <c r="EK417" s="246"/>
      <c r="EL417" s="246"/>
      <c r="EM417" s="246"/>
      <c r="EN417" s="246"/>
      <c r="EO417" s="246"/>
      <c r="EP417" s="246"/>
      <c r="EQ417" s="246"/>
      <c r="ER417" s="246"/>
      <c r="ES417" s="246"/>
      <c r="ET417" s="246"/>
      <c r="EU417" s="246"/>
      <c r="EV417" s="246"/>
      <c r="EW417" s="246"/>
      <c r="EX417" s="246"/>
      <c r="EY417" s="246"/>
      <c r="EZ417" s="246"/>
      <c r="FA417" s="246"/>
      <c r="FB417" s="246"/>
      <c r="FC417" s="246"/>
      <c r="FD417" s="246"/>
      <c r="FE417" s="246"/>
      <c r="FF417" s="246"/>
      <c r="FG417" s="246"/>
      <c r="FH417" s="246"/>
      <c r="FI417" s="246"/>
      <c r="FJ417" s="246"/>
      <c r="FK417" s="246"/>
      <c r="FL417" s="246"/>
      <c r="FM417" s="246"/>
      <c r="FN417" s="246"/>
      <c r="FO417" s="246"/>
      <c r="FP417" s="246"/>
      <c r="FQ417" s="246"/>
      <c r="FR417" s="246"/>
      <c r="FS417" s="246"/>
      <c r="FT417" s="246"/>
      <c r="FU417" s="246"/>
      <c r="FV417" s="246"/>
      <c r="FW417" s="246"/>
      <c r="FX417" s="246"/>
      <c r="FY417" s="246"/>
      <c r="FZ417" s="246"/>
      <c r="GA417" s="246"/>
      <c r="GB417" s="246"/>
      <c r="GC417" s="246"/>
      <c r="GD417" s="246"/>
      <c r="GE417" s="246"/>
      <c r="GF417" s="246"/>
      <c r="GG417" s="246"/>
      <c r="GH417" s="246"/>
      <c r="GI417" s="246"/>
      <c r="GJ417" s="246"/>
      <c r="GK417" s="246"/>
      <c r="GL417" s="246"/>
      <c r="GM417" s="246"/>
      <c r="GN417" s="246"/>
      <c r="GO417" s="246"/>
      <c r="GP417" s="246"/>
      <c r="GQ417" s="246"/>
      <c r="GR417" s="246"/>
      <c r="GS417" s="246"/>
      <c r="GT417" s="246"/>
      <c r="GU417" s="246"/>
      <c r="GV417" s="246"/>
      <c r="GW417" s="246"/>
      <c r="GX417" s="246"/>
      <c r="GY417" s="246"/>
      <c r="GZ417" s="246"/>
      <c r="HA417" s="246"/>
      <c r="HB417" s="246"/>
      <c r="HC417" s="246"/>
      <c r="HD417" s="246"/>
      <c r="HE417" s="246"/>
      <c r="HF417" s="246"/>
      <c r="HG417" s="246"/>
      <c r="HH417" s="246"/>
      <c r="HI417" s="246"/>
      <c r="HJ417" s="246"/>
      <c r="HK417" s="246"/>
      <c r="HL417" s="246"/>
      <c r="HM417" s="246"/>
      <c r="HN417" s="246"/>
      <c r="HO417" s="246"/>
      <c r="HP417" s="246"/>
      <c r="HQ417" s="246"/>
      <c r="HR417" s="246"/>
      <c r="HS417" s="246"/>
      <c r="HT417" s="246"/>
      <c r="HU417" s="246"/>
      <c r="HV417" s="246"/>
      <c r="HW417" s="246"/>
      <c r="HX417" s="246"/>
      <c r="HY417" s="246"/>
      <c r="HZ417" s="246"/>
      <c r="IA417" s="246"/>
      <c r="IB417" s="246"/>
      <c r="IC417" s="246"/>
      <c r="ID417" s="246"/>
      <c r="IE417" s="246"/>
      <c r="IF417" s="246"/>
      <c r="IG417" s="246"/>
      <c r="IH417" s="246"/>
      <c r="II417" s="246"/>
      <c r="IJ417" s="246"/>
      <c r="IK417" s="246"/>
      <c r="IL417" s="246"/>
      <c r="IM417" s="246"/>
      <c r="IN417" s="246"/>
      <c r="IO417" s="246"/>
      <c r="IP417" s="246"/>
      <c r="IQ417" s="246"/>
      <c r="IR417" s="246"/>
      <c r="IS417" s="246"/>
      <c r="IT417" s="246"/>
      <c r="IU417" s="246"/>
      <c r="IV417" s="246"/>
      <c r="IW417" s="246"/>
    </row>
    <row r="418" customFormat="false" ht="12.75" hidden="false" customHeight="false" outlineLevel="0" collapsed="false">
      <c r="A418" s="223"/>
      <c r="B418" s="255"/>
      <c r="C418" s="251"/>
      <c r="D418" s="251"/>
      <c r="E418" s="251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  <c r="AJ418" s="246"/>
      <c r="AK418" s="246"/>
      <c r="AL418" s="246"/>
      <c r="AM418" s="246"/>
      <c r="AN418" s="246"/>
      <c r="AO418" s="246"/>
      <c r="AP418" s="246"/>
      <c r="AQ418" s="246"/>
      <c r="AR418" s="246"/>
      <c r="AS418" s="246"/>
      <c r="AT418" s="246"/>
      <c r="AU418" s="246"/>
      <c r="AV418" s="246"/>
      <c r="AW418" s="246"/>
      <c r="AX418" s="246"/>
      <c r="AY418" s="246"/>
      <c r="AZ418" s="246"/>
      <c r="BA418" s="246"/>
      <c r="BB418" s="246"/>
      <c r="BC418" s="246"/>
      <c r="BD418" s="246"/>
      <c r="BE418" s="246"/>
      <c r="BF418" s="246"/>
      <c r="BG418" s="246"/>
      <c r="BH418" s="246"/>
      <c r="BI418" s="246"/>
      <c r="BJ418" s="246"/>
      <c r="BK418" s="246"/>
      <c r="BL418" s="246"/>
      <c r="BM418" s="246"/>
      <c r="BN418" s="246"/>
      <c r="BO418" s="246"/>
      <c r="BP418" s="246"/>
      <c r="BQ418" s="246"/>
      <c r="BR418" s="246"/>
      <c r="BS418" s="246"/>
      <c r="BT418" s="246"/>
      <c r="BU418" s="246"/>
      <c r="BV418" s="246"/>
      <c r="BW418" s="246"/>
      <c r="BX418" s="246"/>
      <c r="BY418" s="246"/>
      <c r="BZ418" s="246"/>
      <c r="CA418" s="246"/>
      <c r="CB418" s="246"/>
      <c r="CC418" s="246"/>
      <c r="CD418" s="246"/>
      <c r="CE418" s="246"/>
      <c r="CF418" s="246"/>
      <c r="CG418" s="246"/>
      <c r="CH418" s="246"/>
      <c r="CI418" s="246"/>
      <c r="CJ418" s="246"/>
      <c r="CK418" s="246"/>
      <c r="CL418" s="246"/>
      <c r="CM418" s="246"/>
      <c r="CN418" s="246"/>
      <c r="CO418" s="246"/>
      <c r="CP418" s="246"/>
      <c r="CQ418" s="246"/>
      <c r="CR418" s="246"/>
      <c r="CS418" s="246"/>
      <c r="CT418" s="246"/>
      <c r="CU418" s="246"/>
      <c r="CV418" s="246"/>
      <c r="CW418" s="246"/>
      <c r="CX418" s="246"/>
      <c r="CY418" s="246"/>
      <c r="CZ418" s="246"/>
      <c r="DA418" s="246"/>
      <c r="DB418" s="246"/>
      <c r="DC418" s="246"/>
      <c r="DD418" s="246"/>
      <c r="DE418" s="246"/>
      <c r="DF418" s="246"/>
      <c r="DG418" s="246"/>
      <c r="DH418" s="246"/>
      <c r="DI418" s="246"/>
      <c r="DJ418" s="246"/>
      <c r="DK418" s="246"/>
      <c r="DL418" s="246"/>
      <c r="DM418" s="246"/>
      <c r="DN418" s="246"/>
      <c r="DO418" s="246"/>
      <c r="DP418" s="246"/>
      <c r="DQ418" s="246"/>
      <c r="DR418" s="246"/>
      <c r="DS418" s="246"/>
      <c r="DT418" s="246"/>
      <c r="DU418" s="246"/>
      <c r="DV418" s="246"/>
      <c r="DW418" s="246"/>
      <c r="DX418" s="246"/>
      <c r="DY418" s="246"/>
      <c r="DZ418" s="246"/>
      <c r="EA418" s="246"/>
      <c r="EB418" s="246"/>
      <c r="EC418" s="246"/>
      <c r="ED418" s="246"/>
      <c r="EE418" s="246"/>
      <c r="EF418" s="246"/>
      <c r="EG418" s="246"/>
      <c r="EH418" s="246"/>
      <c r="EI418" s="246"/>
      <c r="EJ418" s="246"/>
      <c r="EK418" s="246"/>
      <c r="EL418" s="246"/>
      <c r="EM418" s="246"/>
      <c r="EN418" s="246"/>
      <c r="EO418" s="246"/>
      <c r="EP418" s="246"/>
      <c r="EQ418" s="246"/>
      <c r="ER418" s="246"/>
      <c r="ES418" s="246"/>
      <c r="ET418" s="246"/>
      <c r="EU418" s="246"/>
      <c r="EV418" s="246"/>
      <c r="EW418" s="246"/>
      <c r="EX418" s="246"/>
      <c r="EY418" s="246"/>
      <c r="EZ418" s="246"/>
      <c r="FA418" s="246"/>
      <c r="FB418" s="246"/>
      <c r="FC418" s="246"/>
      <c r="FD418" s="246"/>
      <c r="FE418" s="246"/>
      <c r="FF418" s="246"/>
      <c r="FG418" s="246"/>
      <c r="FH418" s="246"/>
      <c r="FI418" s="246"/>
      <c r="FJ418" s="246"/>
      <c r="FK418" s="246"/>
      <c r="FL418" s="246"/>
      <c r="FM418" s="246"/>
      <c r="FN418" s="246"/>
      <c r="FO418" s="246"/>
      <c r="FP418" s="246"/>
      <c r="FQ418" s="246"/>
      <c r="FR418" s="246"/>
      <c r="FS418" s="246"/>
      <c r="FT418" s="246"/>
      <c r="FU418" s="246"/>
      <c r="FV418" s="246"/>
      <c r="FW418" s="246"/>
      <c r="FX418" s="246"/>
      <c r="FY418" s="246"/>
      <c r="FZ418" s="246"/>
      <c r="GA418" s="246"/>
      <c r="GB418" s="246"/>
      <c r="GC418" s="246"/>
      <c r="GD418" s="246"/>
      <c r="GE418" s="246"/>
      <c r="GF418" s="246"/>
      <c r="GG418" s="246"/>
      <c r="GH418" s="246"/>
      <c r="GI418" s="246"/>
      <c r="GJ418" s="246"/>
      <c r="GK418" s="246"/>
      <c r="GL418" s="246"/>
      <c r="GM418" s="246"/>
      <c r="GN418" s="246"/>
      <c r="GO418" s="246"/>
      <c r="GP418" s="246"/>
      <c r="GQ418" s="246"/>
      <c r="GR418" s="246"/>
      <c r="GS418" s="246"/>
      <c r="GT418" s="246"/>
      <c r="GU418" s="246"/>
      <c r="GV418" s="246"/>
      <c r="GW418" s="246"/>
      <c r="GX418" s="246"/>
      <c r="GY418" s="246"/>
      <c r="GZ418" s="246"/>
      <c r="HA418" s="246"/>
      <c r="HB418" s="246"/>
      <c r="HC418" s="246"/>
      <c r="HD418" s="246"/>
      <c r="HE418" s="246"/>
      <c r="HF418" s="246"/>
      <c r="HG418" s="246"/>
      <c r="HH418" s="246"/>
      <c r="HI418" s="246"/>
      <c r="HJ418" s="246"/>
      <c r="HK418" s="246"/>
      <c r="HL418" s="246"/>
      <c r="HM418" s="246"/>
      <c r="HN418" s="246"/>
      <c r="HO418" s="246"/>
      <c r="HP418" s="246"/>
      <c r="HQ418" s="246"/>
      <c r="HR418" s="246"/>
      <c r="HS418" s="246"/>
      <c r="HT418" s="246"/>
      <c r="HU418" s="246"/>
      <c r="HV418" s="246"/>
      <c r="HW418" s="246"/>
      <c r="HX418" s="246"/>
      <c r="HY418" s="246"/>
      <c r="HZ418" s="246"/>
      <c r="IA418" s="246"/>
      <c r="IB418" s="246"/>
      <c r="IC418" s="246"/>
      <c r="ID418" s="246"/>
      <c r="IE418" s="246"/>
      <c r="IF418" s="246"/>
      <c r="IG418" s="246"/>
      <c r="IH418" s="246"/>
      <c r="II418" s="246"/>
      <c r="IJ418" s="246"/>
      <c r="IK418" s="246"/>
      <c r="IL418" s="246"/>
      <c r="IM418" s="246"/>
      <c r="IN418" s="246"/>
      <c r="IO418" s="246"/>
      <c r="IP418" s="246"/>
      <c r="IQ418" s="246"/>
      <c r="IR418" s="246"/>
      <c r="IS418" s="246"/>
      <c r="IT418" s="246"/>
      <c r="IU418" s="246"/>
      <c r="IV418" s="246"/>
      <c r="IW418" s="246"/>
    </row>
    <row r="419" customFormat="false" ht="12.75" hidden="false" customHeight="false" outlineLevel="0" collapsed="false">
      <c r="A419" s="223"/>
      <c r="B419" s="255"/>
      <c r="C419" s="251"/>
      <c r="D419" s="251"/>
      <c r="E419" s="251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  <c r="AJ419" s="246"/>
      <c r="AK419" s="246"/>
      <c r="AL419" s="246"/>
      <c r="AM419" s="246"/>
      <c r="AN419" s="246"/>
      <c r="AO419" s="246"/>
      <c r="AP419" s="246"/>
      <c r="AQ419" s="246"/>
      <c r="AR419" s="246"/>
      <c r="AS419" s="246"/>
      <c r="AT419" s="246"/>
      <c r="AU419" s="246"/>
      <c r="AV419" s="246"/>
      <c r="AW419" s="246"/>
      <c r="AX419" s="246"/>
      <c r="AY419" s="246"/>
      <c r="AZ419" s="246"/>
      <c r="BA419" s="246"/>
      <c r="BB419" s="246"/>
      <c r="BC419" s="246"/>
      <c r="BD419" s="246"/>
      <c r="BE419" s="246"/>
      <c r="BF419" s="246"/>
      <c r="BG419" s="246"/>
      <c r="BH419" s="246"/>
      <c r="BI419" s="246"/>
      <c r="BJ419" s="246"/>
      <c r="BK419" s="246"/>
      <c r="BL419" s="246"/>
      <c r="BM419" s="246"/>
      <c r="BN419" s="246"/>
      <c r="BO419" s="246"/>
      <c r="BP419" s="246"/>
      <c r="BQ419" s="246"/>
      <c r="BR419" s="246"/>
      <c r="BS419" s="246"/>
      <c r="BT419" s="246"/>
      <c r="BU419" s="246"/>
      <c r="BV419" s="246"/>
      <c r="BW419" s="246"/>
      <c r="BX419" s="246"/>
      <c r="BY419" s="246"/>
      <c r="BZ419" s="246"/>
      <c r="CA419" s="246"/>
      <c r="CB419" s="246"/>
      <c r="CC419" s="246"/>
      <c r="CD419" s="246"/>
      <c r="CE419" s="246"/>
      <c r="CF419" s="246"/>
      <c r="CG419" s="246"/>
      <c r="CH419" s="246"/>
      <c r="CI419" s="246"/>
      <c r="CJ419" s="246"/>
      <c r="CK419" s="246"/>
      <c r="CL419" s="246"/>
      <c r="CM419" s="246"/>
      <c r="CN419" s="246"/>
      <c r="CO419" s="246"/>
      <c r="CP419" s="246"/>
      <c r="CQ419" s="246"/>
      <c r="CR419" s="246"/>
      <c r="CS419" s="246"/>
      <c r="CT419" s="246"/>
      <c r="CU419" s="246"/>
      <c r="CV419" s="246"/>
      <c r="CW419" s="246"/>
      <c r="CX419" s="246"/>
      <c r="CY419" s="246"/>
      <c r="CZ419" s="246"/>
      <c r="DA419" s="246"/>
      <c r="DB419" s="246"/>
      <c r="DC419" s="246"/>
      <c r="DD419" s="246"/>
      <c r="DE419" s="246"/>
      <c r="DF419" s="246"/>
      <c r="DG419" s="246"/>
      <c r="DH419" s="246"/>
      <c r="DI419" s="246"/>
      <c r="DJ419" s="246"/>
      <c r="DK419" s="246"/>
      <c r="DL419" s="246"/>
      <c r="DM419" s="246"/>
      <c r="DN419" s="246"/>
      <c r="DO419" s="246"/>
      <c r="DP419" s="246"/>
      <c r="DQ419" s="246"/>
      <c r="DR419" s="246"/>
      <c r="DS419" s="246"/>
      <c r="DT419" s="246"/>
      <c r="DU419" s="246"/>
      <c r="DV419" s="246"/>
      <c r="DW419" s="246"/>
      <c r="DX419" s="246"/>
      <c r="DY419" s="246"/>
      <c r="DZ419" s="246"/>
      <c r="EA419" s="246"/>
      <c r="EB419" s="246"/>
      <c r="EC419" s="246"/>
      <c r="ED419" s="246"/>
      <c r="EE419" s="246"/>
      <c r="EF419" s="246"/>
      <c r="EG419" s="246"/>
      <c r="EH419" s="246"/>
      <c r="EI419" s="246"/>
      <c r="EJ419" s="246"/>
      <c r="EK419" s="246"/>
      <c r="EL419" s="246"/>
      <c r="EM419" s="246"/>
      <c r="EN419" s="246"/>
      <c r="EO419" s="246"/>
      <c r="EP419" s="246"/>
      <c r="EQ419" s="246"/>
      <c r="ER419" s="246"/>
      <c r="ES419" s="246"/>
      <c r="ET419" s="246"/>
      <c r="EU419" s="246"/>
      <c r="EV419" s="246"/>
      <c r="EW419" s="246"/>
      <c r="EX419" s="246"/>
      <c r="EY419" s="246"/>
      <c r="EZ419" s="246"/>
      <c r="FA419" s="246"/>
      <c r="FB419" s="246"/>
      <c r="FC419" s="246"/>
      <c r="FD419" s="246"/>
      <c r="FE419" s="246"/>
      <c r="FF419" s="246"/>
      <c r="FG419" s="246"/>
      <c r="FH419" s="246"/>
      <c r="FI419" s="246"/>
      <c r="FJ419" s="246"/>
      <c r="FK419" s="246"/>
      <c r="FL419" s="246"/>
      <c r="FM419" s="246"/>
      <c r="FN419" s="246"/>
      <c r="FO419" s="246"/>
      <c r="FP419" s="246"/>
      <c r="FQ419" s="246"/>
      <c r="FR419" s="246"/>
      <c r="FS419" s="246"/>
      <c r="FT419" s="246"/>
      <c r="FU419" s="246"/>
      <c r="FV419" s="246"/>
      <c r="FW419" s="246"/>
      <c r="FX419" s="246"/>
      <c r="FY419" s="246"/>
      <c r="FZ419" s="246"/>
      <c r="GA419" s="246"/>
      <c r="GB419" s="246"/>
      <c r="GC419" s="246"/>
      <c r="GD419" s="246"/>
      <c r="GE419" s="246"/>
      <c r="GF419" s="246"/>
      <c r="GG419" s="246"/>
      <c r="GH419" s="246"/>
      <c r="GI419" s="246"/>
      <c r="GJ419" s="246"/>
      <c r="GK419" s="246"/>
      <c r="GL419" s="246"/>
      <c r="GM419" s="246"/>
      <c r="GN419" s="246"/>
      <c r="GO419" s="246"/>
      <c r="GP419" s="246"/>
      <c r="GQ419" s="246"/>
      <c r="GR419" s="246"/>
      <c r="GS419" s="246"/>
      <c r="GT419" s="246"/>
      <c r="GU419" s="246"/>
      <c r="GV419" s="246"/>
      <c r="GW419" s="246"/>
      <c r="GX419" s="246"/>
      <c r="GY419" s="246"/>
      <c r="GZ419" s="246"/>
      <c r="HA419" s="246"/>
      <c r="HB419" s="246"/>
      <c r="HC419" s="246"/>
      <c r="HD419" s="246"/>
      <c r="HE419" s="246"/>
      <c r="HF419" s="246"/>
      <c r="HG419" s="246"/>
      <c r="HH419" s="246"/>
      <c r="HI419" s="246"/>
      <c r="HJ419" s="246"/>
      <c r="HK419" s="246"/>
      <c r="HL419" s="246"/>
      <c r="HM419" s="246"/>
      <c r="HN419" s="246"/>
      <c r="HO419" s="246"/>
      <c r="HP419" s="246"/>
      <c r="HQ419" s="246"/>
      <c r="HR419" s="246"/>
      <c r="HS419" s="246"/>
      <c r="HT419" s="246"/>
      <c r="HU419" s="246"/>
      <c r="HV419" s="246"/>
      <c r="HW419" s="246"/>
      <c r="HX419" s="246"/>
      <c r="HY419" s="246"/>
      <c r="HZ419" s="246"/>
      <c r="IA419" s="246"/>
      <c r="IB419" s="246"/>
      <c r="IC419" s="246"/>
      <c r="ID419" s="246"/>
      <c r="IE419" s="246"/>
      <c r="IF419" s="246"/>
      <c r="IG419" s="246"/>
      <c r="IH419" s="246"/>
      <c r="II419" s="246"/>
      <c r="IJ419" s="246"/>
      <c r="IK419" s="246"/>
      <c r="IL419" s="246"/>
      <c r="IM419" s="246"/>
      <c r="IN419" s="246"/>
      <c r="IO419" s="246"/>
      <c r="IP419" s="246"/>
      <c r="IQ419" s="246"/>
      <c r="IR419" s="246"/>
      <c r="IS419" s="246"/>
      <c r="IT419" s="246"/>
      <c r="IU419" s="246"/>
      <c r="IV419" s="246"/>
      <c r="IW419" s="246"/>
    </row>
    <row r="420" customFormat="false" ht="12.75" hidden="false" customHeight="false" outlineLevel="0" collapsed="false">
      <c r="A420" s="217"/>
      <c r="B420" s="255"/>
      <c r="C420" s="251"/>
      <c r="D420" s="251"/>
      <c r="E420" s="251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  <c r="AJ420" s="246"/>
      <c r="AK420" s="246"/>
      <c r="AL420" s="246"/>
      <c r="AM420" s="246"/>
      <c r="AN420" s="246"/>
      <c r="AO420" s="246"/>
      <c r="AP420" s="246"/>
      <c r="AQ420" s="246"/>
      <c r="AR420" s="246"/>
      <c r="AS420" s="246"/>
      <c r="AT420" s="246"/>
      <c r="AU420" s="246"/>
      <c r="AV420" s="246"/>
      <c r="AW420" s="246"/>
      <c r="AX420" s="246"/>
      <c r="AY420" s="246"/>
      <c r="AZ420" s="246"/>
      <c r="BA420" s="246"/>
      <c r="BB420" s="246"/>
      <c r="BC420" s="246"/>
      <c r="BD420" s="246"/>
      <c r="BE420" s="246"/>
      <c r="BF420" s="246"/>
      <c r="BG420" s="246"/>
      <c r="BH420" s="246"/>
      <c r="BI420" s="246"/>
      <c r="BJ420" s="246"/>
      <c r="BK420" s="246"/>
      <c r="BL420" s="246"/>
      <c r="BM420" s="246"/>
      <c r="BN420" s="246"/>
      <c r="BO420" s="246"/>
      <c r="BP420" s="246"/>
      <c r="BQ420" s="246"/>
      <c r="BR420" s="246"/>
      <c r="BS420" s="246"/>
      <c r="BT420" s="246"/>
      <c r="BU420" s="246"/>
      <c r="BV420" s="246"/>
      <c r="BW420" s="246"/>
      <c r="BX420" s="246"/>
      <c r="BY420" s="246"/>
      <c r="BZ420" s="246"/>
      <c r="CA420" s="246"/>
      <c r="CB420" s="246"/>
      <c r="CC420" s="246"/>
      <c r="CD420" s="246"/>
      <c r="CE420" s="246"/>
      <c r="CF420" s="246"/>
      <c r="CG420" s="246"/>
      <c r="CH420" s="246"/>
      <c r="CI420" s="246"/>
      <c r="CJ420" s="246"/>
      <c r="CK420" s="246"/>
      <c r="CL420" s="246"/>
      <c r="CM420" s="246"/>
      <c r="CN420" s="246"/>
      <c r="CO420" s="246"/>
      <c r="CP420" s="246"/>
      <c r="CQ420" s="246"/>
      <c r="CR420" s="246"/>
      <c r="CS420" s="246"/>
      <c r="CT420" s="246"/>
      <c r="CU420" s="246"/>
      <c r="CV420" s="246"/>
      <c r="CW420" s="246"/>
      <c r="CX420" s="246"/>
      <c r="CY420" s="246"/>
      <c r="CZ420" s="246"/>
      <c r="DA420" s="246"/>
      <c r="DB420" s="246"/>
      <c r="DC420" s="246"/>
      <c r="DD420" s="246"/>
      <c r="DE420" s="246"/>
      <c r="DF420" s="246"/>
      <c r="DG420" s="246"/>
      <c r="DH420" s="246"/>
      <c r="DI420" s="246"/>
      <c r="DJ420" s="246"/>
      <c r="DK420" s="246"/>
      <c r="DL420" s="246"/>
      <c r="DM420" s="246"/>
      <c r="DN420" s="246"/>
      <c r="DO420" s="246"/>
      <c r="DP420" s="246"/>
      <c r="DQ420" s="246"/>
      <c r="DR420" s="246"/>
      <c r="DS420" s="246"/>
      <c r="DT420" s="246"/>
      <c r="DU420" s="246"/>
      <c r="DV420" s="246"/>
      <c r="DW420" s="246"/>
      <c r="DX420" s="246"/>
      <c r="DY420" s="246"/>
      <c r="DZ420" s="246"/>
      <c r="EA420" s="246"/>
      <c r="EB420" s="246"/>
      <c r="EC420" s="246"/>
      <c r="ED420" s="246"/>
      <c r="EE420" s="246"/>
      <c r="EF420" s="246"/>
      <c r="EG420" s="246"/>
      <c r="EH420" s="246"/>
      <c r="EI420" s="246"/>
      <c r="EJ420" s="246"/>
      <c r="EK420" s="246"/>
      <c r="EL420" s="246"/>
      <c r="EM420" s="246"/>
      <c r="EN420" s="246"/>
      <c r="EO420" s="246"/>
      <c r="EP420" s="246"/>
      <c r="EQ420" s="246"/>
      <c r="ER420" s="246"/>
      <c r="ES420" s="246"/>
      <c r="ET420" s="246"/>
      <c r="EU420" s="246"/>
      <c r="EV420" s="246"/>
      <c r="EW420" s="246"/>
      <c r="EX420" s="246"/>
      <c r="EY420" s="246"/>
      <c r="EZ420" s="246"/>
      <c r="FA420" s="246"/>
      <c r="FB420" s="246"/>
      <c r="FC420" s="246"/>
      <c r="FD420" s="246"/>
      <c r="FE420" s="246"/>
      <c r="FF420" s="246"/>
      <c r="FG420" s="246"/>
      <c r="FH420" s="246"/>
      <c r="FI420" s="246"/>
      <c r="FJ420" s="246"/>
      <c r="FK420" s="246"/>
      <c r="FL420" s="246"/>
      <c r="FM420" s="246"/>
      <c r="FN420" s="246"/>
      <c r="FO420" s="246"/>
      <c r="FP420" s="246"/>
      <c r="FQ420" s="246"/>
      <c r="FR420" s="246"/>
      <c r="FS420" s="246"/>
      <c r="FT420" s="246"/>
      <c r="FU420" s="246"/>
      <c r="FV420" s="246"/>
      <c r="FW420" s="246"/>
      <c r="FX420" s="246"/>
      <c r="FY420" s="246"/>
      <c r="FZ420" s="246"/>
      <c r="GA420" s="246"/>
      <c r="GB420" s="246"/>
      <c r="GC420" s="246"/>
      <c r="GD420" s="246"/>
      <c r="GE420" s="246"/>
      <c r="GF420" s="246"/>
      <c r="GG420" s="246"/>
      <c r="GH420" s="246"/>
      <c r="GI420" s="246"/>
      <c r="GJ420" s="246"/>
      <c r="GK420" s="246"/>
      <c r="GL420" s="246"/>
      <c r="GM420" s="246"/>
      <c r="GN420" s="246"/>
      <c r="GO420" s="246"/>
      <c r="GP420" s="246"/>
      <c r="GQ420" s="246"/>
      <c r="GR420" s="246"/>
      <c r="GS420" s="246"/>
      <c r="GT420" s="246"/>
      <c r="GU420" s="246"/>
      <c r="GV420" s="246"/>
      <c r="GW420" s="246"/>
      <c r="GX420" s="246"/>
      <c r="GY420" s="246"/>
      <c r="GZ420" s="246"/>
      <c r="HA420" s="246"/>
      <c r="HB420" s="246"/>
      <c r="HC420" s="246"/>
      <c r="HD420" s="246"/>
      <c r="HE420" s="246"/>
      <c r="HF420" s="246"/>
      <c r="HG420" s="246"/>
      <c r="HH420" s="246"/>
      <c r="HI420" s="246"/>
      <c r="HJ420" s="246"/>
      <c r="HK420" s="246"/>
      <c r="HL420" s="246"/>
      <c r="HM420" s="246"/>
      <c r="HN420" s="246"/>
      <c r="HO420" s="246"/>
      <c r="HP420" s="246"/>
      <c r="HQ420" s="246"/>
      <c r="HR420" s="246"/>
      <c r="HS420" s="246"/>
      <c r="HT420" s="246"/>
      <c r="HU420" s="246"/>
      <c r="HV420" s="246"/>
      <c r="HW420" s="246"/>
      <c r="HX420" s="246"/>
      <c r="HY420" s="246"/>
      <c r="HZ420" s="246"/>
      <c r="IA420" s="246"/>
      <c r="IB420" s="246"/>
      <c r="IC420" s="246"/>
      <c r="ID420" s="246"/>
      <c r="IE420" s="246"/>
      <c r="IF420" s="246"/>
      <c r="IG420" s="246"/>
      <c r="IH420" s="246"/>
      <c r="II420" s="246"/>
      <c r="IJ420" s="246"/>
      <c r="IK420" s="246"/>
      <c r="IL420" s="246"/>
      <c r="IM420" s="246"/>
      <c r="IN420" s="246"/>
      <c r="IO420" s="246"/>
      <c r="IP420" s="246"/>
      <c r="IQ420" s="246"/>
      <c r="IR420" s="246"/>
      <c r="IS420" s="246"/>
      <c r="IT420" s="246"/>
      <c r="IU420" s="246"/>
      <c r="IV420" s="246"/>
      <c r="IW420" s="246"/>
    </row>
    <row r="421" customFormat="false" ht="12.75" hidden="false" customHeight="false" outlineLevel="0" collapsed="false">
      <c r="A421" s="225"/>
      <c r="B421" s="255"/>
      <c r="C421" s="257"/>
      <c r="D421" s="257"/>
      <c r="E421" s="257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  <c r="AJ421" s="246"/>
      <c r="AK421" s="246"/>
      <c r="AL421" s="246"/>
      <c r="AM421" s="246"/>
      <c r="AN421" s="246"/>
      <c r="AO421" s="246"/>
      <c r="AP421" s="246"/>
      <c r="AQ421" s="246"/>
      <c r="AR421" s="246"/>
      <c r="AS421" s="246"/>
      <c r="AT421" s="246"/>
      <c r="AU421" s="246"/>
      <c r="AV421" s="246"/>
      <c r="AW421" s="246"/>
      <c r="AX421" s="246"/>
      <c r="AY421" s="246"/>
      <c r="AZ421" s="246"/>
      <c r="BA421" s="246"/>
      <c r="BB421" s="246"/>
      <c r="BC421" s="246"/>
      <c r="BD421" s="246"/>
      <c r="BE421" s="246"/>
      <c r="BF421" s="246"/>
      <c r="BG421" s="246"/>
      <c r="BH421" s="246"/>
      <c r="BI421" s="246"/>
      <c r="BJ421" s="246"/>
      <c r="BK421" s="246"/>
      <c r="BL421" s="246"/>
      <c r="BM421" s="246"/>
      <c r="BN421" s="246"/>
      <c r="BO421" s="246"/>
      <c r="BP421" s="246"/>
      <c r="BQ421" s="246"/>
      <c r="BR421" s="246"/>
      <c r="BS421" s="246"/>
      <c r="BT421" s="246"/>
      <c r="BU421" s="246"/>
      <c r="BV421" s="246"/>
      <c r="BW421" s="246"/>
      <c r="BX421" s="246"/>
      <c r="BY421" s="246"/>
      <c r="BZ421" s="246"/>
      <c r="CA421" s="246"/>
      <c r="CB421" s="246"/>
      <c r="CC421" s="246"/>
      <c r="CD421" s="246"/>
      <c r="CE421" s="246"/>
      <c r="CF421" s="246"/>
      <c r="CG421" s="246"/>
      <c r="CH421" s="246"/>
      <c r="CI421" s="246"/>
      <c r="CJ421" s="246"/>
      <c r="CK421" s="246"/>
      <c r="CL421" s="246"/>
      <c r="CM421" s="246"/>
      <c r="CN421" s="246"/>
      <c r="CO421" s="246"/>
      <c r="CP421" s="246"/>
      <c r="CQ421" s="246"/>
      <c r="CR421" s="246"/>
      <c r="CS421" s="246"/>
      <c r="CT421" s="246"/>
      <c r="CU421" s="246"/>
      <c r="CV421" s="246"/>
      <c r="CW421" s="246"/>
      <c r="CX421" s="246"/>
      <c r="CY421" s="246"/>
      <c r="CZ421" s="246"/>
      <c r="DA421" s="246"/>
      <c r="DB421" s="246"/>
      <c r="DC421" s="246"/>
      <c r="DD421" s="246"/>
      <c r="DE421" s="246"/>
      <c r="DF421" s="246"/>
      <c r="DG421" s="246"/>
      <c r="DH421" s="246"/>
      <c r="DI421" s="246"/>
      <c r="DJ421" s="246"/>
      <c r="DK421" s="246"/>
      <c r="DL421" s="246"/>
      <c r="DM421" s="246"/>
      <c r="DN421" s="246"/>
      <c r="DO421" s="246"/>
      <c r="DP421" s="246"/>
      <c r="DQ421" s="246"/>
      <c r="DR421" s="246"/>
      <c r="DS421" s="246"/>
      <c r="DT421" s="246"/>
      <c r="DU421" s="246"/>
      <c r="DV421" s="246"/>
      <c r="DW421" s="246"/>
      <c r="DX421" s="246"/>
      <c r="DY421" s="246"/>
      <c r="DZ421" s="246"/>
      <c r="EA421" s="246"/>
      <c r="EB421" s="246"/>
      <c r="EC421" s="246"/>
      <c r="ED421" s="246"/>
      <c r="EE421" s="246"/>
      <c r="EF421" s="246"/>
      <c r="EG421" s="246"/>
      <c r="EH421" s="246"/>
      <c r="EI421" s="246"/>
      <c r="EJ421" s="246"/>
      <c r="EK421" s="246"/>
      <c r="EL421" s="246"/>
      <c r="EM421" s="246"/>
      <c r="EN421" s="246"/>
      <c r="EO421" s="246"/>
      <c r="EP421" s="246"/>
      <c r="EQ421" s="246"/>
      <c r="ER421" s="246"/>
      <c r="ES421" s="246"/>
      <c r="ET421" s="246"/>
      <c r="EU421" s="246"/>
      <c r="EV421" s="246"/>
      <c r="EW421" s="246"/>
      <c r="EX421" s="246"/>
      <c r="EY421" s="246"/>
      <c r="EZ421" s="246"/>
      <c r="FA421" s="246"/>
      <c r="FB421" s="246"/>
      <c r="FC421" s="246"/>
      <c r="FD421" s="246"/>
      <c r="FE421" s="246"/>
      <c r="FF421" s="246"/>
      <c r="FG421" s="246"/>
      <c r="FH421" s="246"/>
      <c r="FI421" s="246"/>
      <c r="FJ421" s="246"/>
      <c r="FK421" s="246"/>
      <c r="FL421" s="246"/>
      <c r="FM421" s="246"/>
      <c r="FN421" s="246"/>
      <c r="FO421" s="246"/>
      <c r="FP421" s="246"/>
      <c r="FQ421" s="246"/>
      <c r="FR421" s="246"/>
      <c r="FS421" s="246"/>
      <c r="FT421" s="246"/>
      <c r="FU421" s="246"/>
      <c r="FV421" s="246"/>
      <c r="FW421" s="246"/>
      <c r="FX421" s="246"/>
      <c r="FY421" s="246"/>
      <c r="FZ421" s="246"/>
      <c r="GA421" s="246"/>
      <c r="GB421" s="246"/>
      <c r="GC421" s="246"/>
      <c r="GD421" s="246"/>
      <c r="GE421" s="246"/>
      <c r="GF421" s="246"/>
      <c r="GG421" s="246"/>
      <c r="GH421" s="246"/>
      <c r="GI421" s="246"/>
      <c r="GJ421" s="246"/>
      <c r="GK421" s="246"/>
      <c r="GL421" s="246"/>
      <c r="GM421" s="246"/>
      <c r="GN421" s="246"/>
      <c r="GO421" s="246"/>
      <c r="GP421" s="246"/>
      <c r="GQ421" s="246"/>
      <c r="GR421" s="246"/>
      <c r="GS421" s="246"/>
      <c r="GT421" s="246"/>
      <c r="GU421" s="246"/>
      <c r="GV421" s="246"/>
      <c r="GW421" s="246"/>
      <c r="GX421" s="246"/>
      <c r="GY421" s="246"/>
      <c r="GZ421" s="246"/>
      <c r="HA421" s="246"/>
      <c r="HB421" s="246"/>
      <c r="HC421" s="246"/>
      <c r="HD421" s="246"/>
      <c r="HE421" s="246"/>
      <c r="HF421" s="246"/>
      <c r="HG421" s="246"/>
      <c r="HH421" s="246"/>
      <c r="HI421" s="246"/>
      <c r="HJ421" s="246"/>
      <c r="HK421" s="246"/>
      <c r="HL421" s="246"/>
      <c r="HM421" s="246"/>
      <c r="HN421" s="246"/>
      <c r="HO421" s="246"/>
      <c r="HP421" s="246"/>
      <c r="HQ421" s="246"/>
      <c r="HR421" s="246"/>
      <c r="HS421" s="246"/>
      <c r="HT421" s="246"/>
      <c r="HU421" s="246"/>
      <c r="HV421" s="246"/>
      <c r="HW421" s="246"/>
      <c r="HX421" s="246"/>
      <c r="HY421" s="246"/>
      <c r="HZ421" s="246"/>
      <c r="IA421" s="246"/>
      <c r="IB421" s="246"/>
      <c r="IC421" s="246"/>
      <c r="ID421" s="246"/>
      <c r="IE421" s="246"/>
      <c r="IF421" s="246"/>
      <c r="IG421" s="246"/>
      <c r="IH421" s="246"/>
      <c r="II421" s="246"/>
      <c r="IJ421" s="246"/>
      <c r="IK421" s="246"/>
      <c r="IL421" s="246"/>
      <c r="IM421" s="246"/>
      <c r="IN421" s="246"/>
      <c r="IO421" s="246"/>
      <c r="IP421" s="246"/>
      <c r="IQ421" s="246"/>
      <c r="IR421" s="246"/>
      <c r="IS421" s="246"/>
      <c r="IT421" s="246"/>
      <c r="IU421" s="246"/>
      <c r="IV421" s="246"/>
      <c r="IW421" s="246"/>
    </row>
    <row r="422" customFormat="false" ht="12.75" hidden="false" customHeight="false" outlineLevel="0" collapsed="false">
      <c r="A422" s="223"/>
      <c r="B422" s="258"/>
      <c r="C422" s="251"/>
      <c r="D422" s="251"/>
      <c r="E422" s="251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  <c r="AJ422" s="246"/>
      <c r="AK422" s="246"/>
      <c r="AL422" s="246"/>
      <c r="AM422" s="246"/>
      <c r="AN422" s="246"/>
      <c r="AO422" s="246"/>
      <c r="AP422" s="246"/>
      <c r="AQ422" s="246"/>
      <c r="AR422" s="246"/>
      <c r="AS422" s="246"/>
      <c r="AT422" s="246"/>
      <c r="AU422" s="246"/>
      <c r="AV422" s="246"/>
      <c r="AW422" s="246"/>
      <c r="AX422" s="246"/>
      <c r="AY422" s="246"/>
      <c r="AZ422" s="246"/>
      <c r="BA422" s="246"/>
      <c r="BB422" s="246"/>
      <c r="BC422" s="246"/>
      <c r="BD422" s="246"/>
      <c r="BE422" s="246"/>
      <c r="BF422" s="246"/>
      <c r="BG422" s="246"/>
      <c r="BH422" s="246"/>
      <c r="BI422" s="246"/>
      <c r="BJ422" s="246"/>
      <c r="BK422" s="246"/>
      <c r="BL422" s="246"/>
      <c r="BM422" s="246"/>
      <c r="BN422" s="246"/>
      <c r="BO422" s="246"/>
      <c r="BP422" s="246"/>
      <c r="BQ422" s="246"/>
      <c r="BR422" s="246"/>
      <c r="BS422" s="246"/>
      <c r="BT422" s="246"/>
      <c r="BU422" s="246"/>
      <c r="BV422" s="246"/>
      <c r="BW422" s="246"/>
      <c r="BX422" s="246"/>
      <c r="BY422" s="246"/>
      <c r="BZ422" s="246"/>
      <c r="CA422" s="246"/>
      <c r="CB422" s="246"/>
      <c r="CC422" s="246"/>
      <c r="CD422" s="246"/>
      <c r="CE422" s="246"/>
      <c r="CF422" s="246"/>
      <c r="CG422" s="246"/>
      <c r="CH422" s="246"/>
      <c r="CI422" s="246"/>
      <c r="CJ422" s="246"/>
      <c r="CK422" s="246"/>
      <c r="CL422" s="246"/>
      <c r="CM422" s="246"/>
      <c r="CN422" s="246"/>
      <c r="CO422" s="246"/>
      <c r="CP422" s="246"/>
      <c r="CQ422" s="246"/>
      <c r="CR422" s="246"/>
      <c r="CS422" s="246"/>
      <c r="CT422" s="246"/>
      <c r="CU422" s="246"/>
      <c r="CV422" s="246"/>
      <c r="CW422" s="246"/>
      <c r="CX422" s="246"/>
      <c r="CY422" s="246"/>
      <c r="CZ422" s="246"/>
      <c r="DA422" s="246"/>
      <c r="DB422" s="246"/>
      <c r="DC422" s="246"/>
      <c r="DD422" s="246"/>
      <c r="DE422" s="246"/>
      <c r="DF422" s="246"/>
      <c r="DG422" s="246"/>
      <c r="DH422" s="246"/>
      <c r="DI422" s="246"/>
      <c r="DJ422" s="246"/>
      <c r="DK422" s="246"/>
      <c r="DL422" s="246"/>
      <c r="DM422" s="246"/>
      <c r="DN422" s="246"/>
      <c r="DO422" s="246"/>
      <c r="DP422" s="246"/>
      <c r="DQ422" s="246"/>
      <c r="DR422" s="246"/>
      <c r="DS422" s="246"/>
      <c r="DT422" s="246"/>
      <c r="DU422" s="246"/>
      <c r="DV422" s="246"/>
      <c r="DW422" s="246"/>
      <c r="DX422" s="246"/>
      <c r="DY422" s="246"/>
      <c r="DZ422" s="246"/>
      <c r="EA422" s="246"/>
      <c r="EB422" s="246"/>
      <c r="EC422" s="246"/>
      <c r="ED422" s="246"/>
      <c r="EE422" s="246"/>
      <c r="EF422" s="246"/>
      <c r="EG422" s="246"/>
      <c r="EH422" s="246"/>
      <c r="EI422" s="246"/>
      <c r="EJ422" s="246"/>
      <c r="EK422" s="246"/>
      <c r="EL422" s="246"/>
      <c r="EM422" s="246"/>
      <c r="EN422" s="246"/>
      <c r="EO422" s="246"/>
      <c r="EP422" s="246"/>
      <c r="EQ422" s="246"/>
      <c r="ER422" s="246"/>
      <c r="ES422" s="246"/>
      <c r="ET422" s="246"/>
      <c r="EU422" s="246"/>
      <c r="EV422" s="246"/>
      <c r="EW422" s="246"/>
      <c r="EX422" s="246"/>
      <c r="EY422" s="246"/>
      <c r="EZ422" s="246"/>
      <c r="FA422" s="246"/>
      <c r="FB422" s="246"/>
      <c r="FC422" s="246"/>
      <c r="FD422" s="246"/>
      <c r="FE422" s="246"/>
      <c r="FF422" s="246"/>
      <c r="FG422" s="246"/>
      <c r="FH422" s="246"/>
      <c r="FI422" s="246"/>
      <c r="FJ422" s="246"/>
      <c r="FK422" s="246"/>
      <c r="FL422" s="246"/>
      <c r="FM422" s="246"/>
      <c r="FN422" s="246"/>
      <c r="FO422" s="246"/>
      <c r="FP422" s="246"/>
      <c r="FQ422" s="246"/>
      <c r="FR422" s="246"/>
      <c r="FS422" s="246"/>
      <c r="FT422" s="246"/>
      <c r="FU422" s="246"/>
      <c r="FV422" s="246"/>
      <c r="FW422" s="246"/>
      <c r="FX422" s="246"/>
      <c r="FY422" s="246"/>
      <c r="FZ422" s="246"/>
      <c r="GA422" s="246"/>
      <c r="GB422" s="246"/>
      <c r="GC422" s="246"/>
      <c r="GD422" s="246"/>
      <c r="GE422" s="246"/>
      <c r="GF422" s="246"/>
      <c r="GG422" s="246"/>
      <c r="GH422" s="246"/>
      <c r="GI422" s="246"/>
      <c r="GJ422" s="246"/>
      <c r="GK422" s="246"/>
      <c r="GL422" s="246"/>
      <c r="GM422" s="246"/>
      <c r="GN422" s="246"/>
      <c r="GO422" s="246"/>
      <c r="GP422" s="246"/>
      <c r="GQ422" s="246"/>
      <c r="GR422" s="246"/>
      <c r="GS422" s="246"/>
      <c r="GT422" s="246"/>
      <c r="GU422" s="246"/>
      <c r="GV422" s="246"/>
      <c r="GW422" s="246"/>
      <c r="GX422" s="246"/>
      <c r="GY422" s="246"/>
      <c r="GZ422" s="246"/>
      <c r="HA422" s="246"/>
      <c r="HB422" s="246"/>
      <c r="HC422" s="246"/>
      <c r="HD422" s="246"/>
      <c r="HE422" s="246"/>
      <c r="HF422" s="246"/>
      <c r="HG422" s="246"/>
      <c r="HH422" s="246"/>
      <c r="HI422" s="246"/>
      <c r="HJ422" s="246"/>
      <c r="HK422" s="246"/>
      <c r="HL422" s="246"/>
      <c r="HM422" s="246"/>
      <c r="HN422" s="246"/>
      <c r="HO422" s="246"/>
      <c r="HP422" s="246"/>
      <c r="HQ422" s="246"/>
      <c r="HR422" s="246"/>
      <c r="HS422" s="246"/>
      <c r="HT422" s="246"/>
      <c r="HU422" s="246"/>
      <c r="HV422" s="246"/>
      <c r="HW422" s="246"/>
      <c r="HX422" s="246"/>
      <c r="HY422" s="246"/>
      <c r="HZ422" s="246"/>
      <c r="IA422" s="246"/>
      <c r="IB422" s="246"/>
      <c r="IC422" s="246"/>
      <c r="ID422" s="246"/>
      <c r="IE422" s="246"/>
      <c r="IF422" s="246"/>
      <c r="IG422" s="246"/>
      <c r="IH422" s="246"/>
      <c r="II422" s="246"/>
      <c r="IJ422" s="246"/>
      <c r="IK422" s="246"/>
      <c r="IL422" s="246"/>
      <c r="IM422" s="246"/>
      <c r="IN422" s="246"/>
      <c r="IO422" s="246"/>
      <c r="IP422" s="246"/>
      <c r="IQ422" s="246"/>
      <c r="IR422" s="246"/>
      <c r="IS422" s="246"/>
      <c r="IT422" s="246"/>
      <c r="IU422" s="246"/>
      <c r="IV422" s="246"/>
      <c r="IW422" s="246"/>
    </row>
    <row r="423" customFormat="false" ht="13.9" hidden="false" customHeight="true" outlineLevel="0" collapsed="false">
      <c r="A423" s="224"/>
      <c r="B423" s="258"/>
      <c r="C423" s="251"/>
      <c r="D423" s="251"/>
      <c r="E423" s="251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  <c r="AJ423" s="246"/>
      <c r="AK423" s="246"/>
      <c r="AL423" s="246"/>
      <c r="AM423" s="246"/>
      <c r="AN423" s="246"/>
      <c r="AO423" s="246"/>
      <c r="AP423" s="246"/>
      <c r="AQ423" s="246"/>
      <c r="AR423" s="246"/>
      <c r="AS423" s="246"/>
      <c r="AT423" s="246"/>
      <c r="AU423" s="246"/>
      <c r="AV423" s="246"/>
      <c r="AW423" s="246"/>
      <c r="AX423" s="246"/>
      <c r="AY423" s="246"/>
      <c r="AZ423" s="246"/>
      <c r="BA423" s="246"/>
      <c r="BB423" s="246"/>
      <c r="BC423" s="246"/>
      <c r="BD423" s="246"/>
      <c r="BE423" s="246"/>
      <c r="BF423" s="246"/>
      <c r="BG423" s="246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6"/>
      <c r="CA423" s="246"/>
      <c r="CB423" s="246"/>
      <c r="CC423" s="246"/>
      <c r="CD423" s="246"/>
      <c r="CE423" s="246"/>
      <c r="CF423" s="246"/>
      <c r="CG423" s="246"/>
      <c r="CH423" s="246"/>
      <c r="CI423" s="246"/>
      <c r="CJ423" s="246"/>
      <c r="CK423" s="246"/>
      <c r="CL423" s="246"/>
      <c r="CM423" s="246"/>
      <c r="CN423" s="246"/>
      <c r="CO423" s="246"/>
      <c r="CP423" s="246"/>
      <c r="CQ423" s="246"/>
      <c r="CR423" s="246"/>
      <c r="CS423" s="246"/>
      <c r="CT423" s="246"/>
      <c r="CU423" s="246"/>
      <c r="CV423" s="246"/>
      <c r="CW423" s="246"/>
      <c r="CX423" s="246"/>
      <c r="CY423" s="246"/>
      <c r="CZ423" s="246"/>
      <c r="DA423" s="246"/>
      <c r="DB423" s="246"/>
      <c r="DC423" s="246"/>
      <c r="DD423" s="246"/>
      <c r="DE423" s="246"/>
      <c r="DF423" s="246"/>
      <c r="DG423" s="246"/>
      <c r="DH423" s="246"/>
      <c r="DI423" s="246"/>
      <c r="DJ423" s="246"/>
      <c r="DK423" s="246"/>
      <c r="DL423" s="246"/>
      <c r="DM423" s="246"/>
      <c r="DN423" s="246"/>
      <c r="DO423" s="246"/>
      <c r="DP423" s="246"/>
      <c r="DQ423" s="246"/>
      <c r="DR423" s="246"/>
      <c r="DS423" s="246"/>
      <c r="DT423" s="246"/>
      <c r="DU423" s="246"/>
      <c r="DV423" s="246"/>
      <c r="DW423" s="246"/>
      <c r="DX423" s="246"/>
      <c r="DY423" s="246"/>
      <c r="DZ423" s="246"/>
      <c r="EA423" s="246"/>
      <c r="EB423" s="246"/>
      <c r="EC423" s="246"/>
      <c r="ED423" s="246"/>
      <c r="EE423" s="246"/>
      <c r="EF423" s="246"/>
      <c r="EG423" s="246"/>
      <c r="EH423" s="246"/>
      <c r="EI423" s="246"/>
      <c r="EJ423" s="246"/>
      <c r="EK423" s="246"/>
      <c r="EL423" s="246"/>
      <c r="EM423" s="246"/>
      <c r="EN423" s="246"/>
      <c r="EO423" s="246"/>
      <c r="EP423" s="246"/>
      <c r="EQ423" s="246"/>
      <c r="ER423" s="246"/>
      <c r="ES423" s="246"/>
      <c r="ET423" s="246"/>
      <c r="EU423" s="246"/>
      <c r="EV423" s="246"/>
      <c r="EW423" s="246"/>
      <c r="EX423" s="246"/>
      <c r="EY423" s="246"/>
      <c r="EZ423" s="246"/>
      <c r="FA423" s="246"/>
      <c r="FB423" s="246"/>
      <c r="FC423" s="246"/>
      <c r="FD423" s="246"/>
      <c r="FE423" s="246"/>
      <c r="FF423" s="246"/>
      <c r="FG423" s="246"/>
      <c r="FH423" s="246"/>
      <c r="FI423" s="246"/>
      <c r="FJ423" s="246"/>
      <c r="FK423" s="246"/>
      <c r="FL423" s="246"/>
      <c r="FM423" s="246"/>
      <c r="FN423" s="246"/>
      <c r="FO423" s="246"/>
      <c r="FP423" s="246"/>
      <c r="FQ423" s="246"/>
      <c r="FR423" s="246"/>
      <c r="FS423" s="246"/>
      <c r="FT423" s="246"/>
      <c r="FU423" s="246"/>
      <c r="FV423" s="246"/>
      <c r="FW423" s="246"/>
      <c r="FX423" s="246"/>
      <c r="FY423" s="246"/>
      <c r="FZ423" s="246"/>
      <c r="GA423" s="246"/>
      <c r="GB423" s="246"/>
      <c r="GC423" s="246"/>
      <c r="GD423" s="246"/>
      <c r="GE423" s="246"/>
      <c r="GF423" s="246"/>
      <c r="GG423" s="246"/>
      <c r="GH423" s="246"/>
      <c r="GI423" s="246"/>
      <c r="GJ423" s="246"/>
      <c r="GK423" s="246"/>
      <c r="GL423" s="246"/>
      <c r="GM423" s="246"/>
      <c r="GN423" s="246"/>
      <c r="GO423" s="246"/>
      <c r="GP423" s="246"/>
      <c r="GQ423" s="246"/>
      <c r="GR423" s="246"/>
      <c r="GS423" s="246"/>
      <c r="GT423" s="246"/>
      <c r="GU423" s="246"/>
      <c r="GV423" s="246"/>
      <c r="GW423" s="246"/>
      <c r="GX423" s="246"/>
      <c r="GY423" s="246"/>
      <c r="GZ423" s="246"/>
      <c r="HA423" s="246"/>
      <c r="HB423" s="246"/>
      <c r="HC423" s="246"/>
      <c r="HD423" s="246"/>
      <c r="HE423" s="246"/>
      <c r="HF423" s="246"/>
      <c r="HG423" s="246"/>
      <c r="HH423" s="246"/>
      <c r="HI423" s="246"/>
      <c r="HJ423" s="246"/>
      <c r="HK423" s="246"/>
      <c r="HL423" s="246"/>
      <c r="HM423" s="246"/>
      <c r="HN423" s="246"/>
      <c r="HO423" s="246"/>
      <c r="HP423" s="246"/>
      <c r="HQ423" s="246"/>
      <c r="HR423" s="246"/>
      <c r="HS423" s="246"/>
      <c r="HT423" s="246"/>
      <c r="HU423" s="246"/>
      <c r="HV423" s="246"/>
      <c r="HW423" s="246"/>
      <c r="HX423" s="246"/>
      <c r="HY423" s="246"/>
      <c r="HZ423" s="246"/>
      <c r="IA423" s="246"/>
      <c r="IB423" s="246"/>
      <c r="IC423" s="246"/>
      <c r="ID423" s="246"/>
      <c r="IE423" s="246"/>
      <c r="IF423" s="246"/>
      <c r="IG423" s="246"/>
      <c r="IH423" s="246"/>
      <c r="II423" s="246"/>
      <c r="IJ423" s="246"/>
      <c r="IK423" s="246"/>
      <c r="IL423" s="246"/>
      <c r="IM423" s="246"/>
      <c r="IN423" s="246"/>
      <c r="IO423" s="246"/>
      <c r="IP423" s="246"/>
      <c r="IQ423" s="246"/>
      <c r="IR423" s="246"/>
      <c r="IS423" s="246"/>
      <c r="IT423" s="246"/>
      <c r="IU423" s="246"/>
      <c r="IV423" s="246"/>
      <c r="IW423" s="246"/>
    </row>
    <row r="424" customFormat="false" ht="12.75" hidden="false" customHeight="false" outlineLevel="0" collapsed="false">
      <c r="A424" s="259"/>
      <c r="B424" s="260"/>
      <c r="C424" s="251"/>
      <c r="D424" s="251"/>
      <c r="E424" s="251"/>
      <c r="F424" s="261"/>
      <c r="G424" s="261"/>
      <c r="H424" s="261"/>
      <c r="I424" s="261"/>
      <c r="J424" s="261"/>
      <c r="K424" s="261"/>
      <c r="L424" s="261"/>
      <c r="M424" s="261"/>
      <c r="N424" s="261"/>
      <c r="O424" s="261"/>
      <c r="P424" s="261"/>
      <c r="Q424" s="261"/>
      <c r="R424" s="261"/>
      <c r="S424" s="261"/>
      <c r="T424" s="261"/>
      <c r="U424" s="261"/>
      <c r="V424" s="261"/>
      <c r="W424" s="261"/>
      <c r="X424" s="261"/>
      <c r="Y424" s="261"/>
      <c r="Z424" s="261"/>
      <c r="AA424" s="261"/>
      <c r="AB424" s="261"/>
      <c r="AC424" s="261"/>
      <c r="AD424" s="261"/>
      <c r="AE424" s="261"/>
      <c r="AF424" s="261"/>
      <c r="AG424" s="261"/>
      <c r="AH424" s="261"/>
      <c r="AI424" s="261"/>
      <c r="AJ424" s="261"/>
      <c r="AK424" s="261"/>
      <c r="AL424" s="261"/>
      <c r="AM424" s="261"/>
      <c r="AN424" s="261"/>
      <c r="AO424" s="261"/>
      <c r="AP424" s="261"/>
      <c r="AQ424" s="261"/>
      <c r="AR424" s="261"/>
      <c r="AS424" s="261"/>
      <c r="AT424" s="261"/>
      <c r="AU424" s="261"/>
      <c r="AV424" s="261"/>
      <c r="AW424" s="261"/>
      <c r="AX424" s="261"/>
      <c r="AY424" s="261"/>
      <c r="AZ424" s="261"/>
      <c r="BA424" s="261"/>
      <c r="BB424" s="261"/>
      <c r="BC424" s="261"/>
      <c r="BD424" s="261"/>
      <c r="BE424" s="261"/>
      <c r="BF424" s="261"/>
      <c r="BG424" s="261"/>
      <c r="BH424" s="261"/>
      <c r="BI424" s="261"/>
      <c r="BJ424" s="261"/>
      <c r="BK424" s="261"/>
      <c r="BL424" s="261"/>
      <c r="BM424" s="261"/>
      <c r="BN424" s="261"/>
      <c r="BO424" s="261"/>
      <c r="BP424" s="261"/>
      <c r="BQ424" s="261"/>
      <c r="BR424" s="261"/>
      <c r="BS424" s="261"/>
      <c r="BT424" s="261"/>
      <c r="BU424" s="261"/>
      <c r="BV424" s="261"/>
      <c r="BW424" s="261"/>
      <c r="BX424" s="261"/>
      <c r="BY424" s="261"/>
      <c r="BZ424" s="261"/>
      <c r="CA424" s="261"/>
      <c r="CB424" s="261"/>
      <c r="CC424" s="261"/>
      <c r="CD424" s="261"/>
      <c r="CE424" s="261"/>
      <c r="CF424" s="261"/>
      <c r="CG424" s="261"/>
      <c r="CH424" s="261"/>
      <c r="CI424" s="261"/>
      <c r="CJ424" s="261"/>
      <c r="CK424" s="261"/>
      <c r="CL424" s="261"/>
      <c r="CM424" s="261"/>
      <c r="CN424" s="261"/>
      <c r="CO424" s="261"/>
      <c r="CP424" s="261"/>
      <c r="CQ424" s="261"/>
      <c r="CR424" s="261"/>
      <c r="CS424" s="261"/>
      <c r="CT424" s="261"/>
      <c r="CU424" s="261"/>
      <c r="CV424" s="261"/>
      <c r="CW424" s="261"/>
      <c r="CX424" s="261"/>
      <c r="CY424" s="261"/>
      <c r="CZ424" s="261"/>
      <c r="DA424" s="261"/>
      <c r="DB424" s="261"/>
      <c r="DC424" s="261"/>
      <c r="DD424" s="261"/>
      <c r="DE424" s="261"/>
      <c r="DF424" s="261"/>
      <c r="DG424" s="261"/>
      <c r="DH424" s="261"/>
      <c r="DI424" s="261"/>
      <c r="DJ424" s="261"/>
      <c r="DK424" s="261"/>
      <c r="DL424" s="261"/>
      <c r="DM424" s="261"/>
      <c r="DN424" s="261"/>
      <c r="DO424" s="261"/>
      <c r="DP424" s="261"/>
      <c r="DQ424" s="261"/>
      <c r="DR424" s="261"/>
      <c r="DS424" s="261"/>
      <c r="DT424" s="261"/>
      <c r="DU424" s="261"/>
      <c r="DV424" s="261"/>
      <c r="DW424" s="261"/>
      <c r="DX424" s="261"/>
      <c r="DY424" s="261"/>
      <c r="DZ424" s="261"/>
      <c r="EA424" s="261"/>
      <c r="EB424" s="261"/>
      <c r="EC424" s="261"/>
      <c r="ED424" s="261"/>
      <c r="EE424" s="261"/>
      <c r="EF424" s="261"/>
      <c r="EG424" s="261"/>
      <c r="EH424" s="261"/>
      <c r="EI424" s="261"/>
      <c r="EJ424" s="261"/>
      <c r="EK424" s="261"/>
      <c r="EL424" s="261"/>
      <c r="EM424" s="261"/>
      <c r="EN424" s="261"/>
      <c r="EO424" s="261"/>
      <c r="EP424" s="261"/>
      <c r="EQ424" s="261"/>
      <c r="ER424" s="261"/>
      <c r="ES424" s="261"/>
      <c r="ET424" s="261"/>
      <c r="EU424" s="261"/>
      <c r="EV424" s="261"/>
      <c r="EW424" s="261"/>
      <c r="EX424" s="261"/>
      <c r="EY424" s="261"/>
      <c r="EZ424" s="261"/>
      <c r="FA424" s="261"/>
      <c r="FB424" s="261"/>
      <c r="FC424" s="261"/>
      <c r="FD424" s="261"/>
      <c r="FE424" s="261"/>
      <c r="FF424" s="261"/>
      <c r="FG424" s="261"/>
      <c r="FH424" s="261"/>
      <c r="FI424" s="261"/>
      <c r="FJ424" s="261"/>
      <c r="FK424" s="261"/>
      <c r="FL424" s="261"/>
      <c r="FM424" s="261"/>
      <c r="FN424" s="261"/>
      <c r="FO424" s="261"/>
      <c r="FP424" s="261"/>
      <c r="FQ424" s="261"/>
      <c r="FR424" s="261"/>
      <c r="FS424" s="261"/>
      <c r="FT424" s="261"/>
      <c r="FU424" s="261"/>
      <c r="FV424" s="261"/>
      <c r="FW424" s="261"/>
      <c r="FX424" s="261"/>
      <c r="FY424" s="261"/>
      <c r="FZ424" s="261"/>
      <c r="GA424" s="261"/>
      <c r="GB424" s="261"/>
      <c r="GC424" s="261"/>
      <c r="GD424" s="261"/>
      <c r="GE424" s="261"/>
      <c r="GF424" s="261"/>
      <c r="GG424" s="261"/>
      <c r="GH424" s="261"/>
      <c r="GI424" s="261"/>
      <c r="GJ424" s="261"/>
      <c r="GK424" s="261"/>
      <c r="GL424" s="261"/>
      <c r="GM424" s="261"/>
      <c r="GN424" s="261"/>
      <c r="GO424" s="261"/>
      <c r="GP424" s="261"/>
      <c r="GQ424" s="261"/>
      <c r="GR424" s="261"/>
      <c r="GS424" s="261"/>
      <c r="GT424" s="261"/>
      <c r="GU424" s="261"/>
      <c r="GV424" s="261"/>
      <c r="GW424" s="261"/>
      <c r="GX424" s="261"/>
      <c r="GY424" s="261"/>
      <c r="GZ424" s="261"/>
      <c r="HA424" s="261"/>
      <c r="HB424" s="261"/>
      <c r="HC424" s="261"/>
      <c r="HD424" s="261"/>
      <c r="HE424" s="261"/>
      <c r="HF424" s="261"/>
      <c r="HG424" s="261"/>
      <c r="HH424" s="261"/>
      <c r="HI424" s="261"/>
      <c r="HJ424" s="261"/>
      <c r="HK424" s="261"/>
      <c r="HL424" s="261"/>
      <c r="HM424" s="261"/>
      <c r="HN424" s="261"/>
      <c r="HO424" s="261"/>
      <c r="HP424" s="261"/>
      <c r="HQ424" s="261"/>
      <c r="HR424" s="261"/>
      <c r="HS424" s="261"/>
      <c r="HT424" s="261"/>
      <c r="HU424" s="261"/>
      <c r="HV424" s="261"/>
      <c r="HW424" s="261"/>
      <c r="HX424" s="261"/>
      <c r="HY424" s="261"/>
      <c r="HZ424" s="261"/>
      <c r="IA424" s="261"/>
      <c r="IB424" s="261"/>
      <c r="IC424" s="261"/>
      <c r="ID424" s="261"/>
      <c r="IE424" s="261"/>
      <c r="IF424" s="261"/>
      <c r="IG424" s="261"/>
      <c r="IH424" s="261"/>
      <c r="II424" s="261"/>
      <c r="IJ424" s="261"/>
      <c r="IK424" s="261"/>
      <c r="IL424" s="261"/>
      <c r="IM424" s="261"/>
      <c r="IN424" s="261"/>
      <c r="IO424" s="261"/>
      <c r="IP424" s="261"/>
      <c r="IQ424" s="261"/>
      <c r="IR424" s="261"/>
      <c r="IS424" s="261"/>
      <c r="IT424" s="261"/>
      <c r="IU424" s="261"/>
      <c r="IV424" s="261"/>
      <c r="IW424" s="261"/>
    </row>
    <row r="425" customFormat="false" ht="12.75" hidden="false" customHeight="false" outlineLevel="0" collapsed="false">
      <c r="A425" s="224"/>
      <c r="B425" s="252"/>
      <c r="C425" s="251"/>
      <c r="D425" s="251"/>
      <c r="E425" s="251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  <c r="AJ425" s="246"/>
      <c r="AK425" s="246"/>
      <c r="AL425" s="246"/>
      <c r="AM425" s="246"/>
      <c r="AN425" s="246"/>
      <c r="AO425" s="246"/>
      <c r="AP425" s="246"/>
      <c r="AQ425" s="246"/>
      <c r="AR425" s="246"/>
      <c r="AS425" s="246"/>
      <c r="AT425" s="246"/>
      <c r="AU425" s="246"/>
      <c r="AV425" s="246"/>
      <c r="AW425" s="246"/>
      <c r="AX425" s="246"/>
      <c r="AY425" s="246"/>
      <c r="AZ425" s="246"/>
      <c r="BA425" s="246"/>
      <c r="BB425" s="246"/>
      <c r="BC425" s="246"/>
      <c r="BD425" s="246"/>
      <c r="BE425" s="246"/>
      <c r="BF425" s="246"/>
      <c r="BG425" s="246"/>
      <c r="BH425" s="246"/>
      <c r="BI425" s="246"/>
      <c r="BJ425" s="246"/>
      <c r="BK425" s="246"/>
      <c r="BL425" s="246"/>
      <c r="BM425" s="246"/>
      <c r="BN425" s="246"/>
      <c r="BO425" s="246"/>
      <c r="BP425" s="246"/>
      <c r="BQ425" s="246"/>
      <c r="BR425" s="246"/>
      <c r="BS425" s="246"/>
      <c r="BT425" s="246"/>
      <c r="BU425" s="246"/>
      <c r="BV425" s="246"/>
      <c r="BW425" s="246"/>
      <c r="BX425" s="246"/>
      <c r="BY425" s="246"/>
      <c r="BZ425" s="246"/>
      <c r="CA425" s="246"/>
      <c r="CB425" s="246"/>
      <c r="CC425" s="246"/>
      <c r="CD425" s="246"/>
      <c r="CE425" s="246"/>
      <c r="CF425" s="246"/>
      <c r="CG425" s="246"/>
      <c r="CH425" s="246"/>
      <c r="CI425" s="246"/>
      <c r="CJ425" s="246"/>
      <c r="CK425" s="246"/>
      <c r="CL425" s="246"/>
      <c r="CM425" s="246"/>
      <c r="CN425" s="246"/>
      <c r="CO425" s="246"/>
      <c r="CP425" s="246"/>
      <c r="CQ425" s="246"/>
      <c r="CR425" s="246"/>
      <c r="CS425" s="246"/>
      <c r="CT425" s="246"/>
      <c r="CU425" s="246"/>
      <c r="CV425" s="246"/>
      <c r="CW425" s="246"/>
      <c r="CX425" s="246"/>
      <c r="CY425" s="246"/>
      <c r="CZ425" s="246"/>
      <c r="DA425" s="246"/>
      <c r="DB425" s="246"/>
      <c r="DC425" s="246"/>
      <c r="DD425" s="246"/>
      <c r="DE425" s="246"/>
      <c r="DF425" s="246"/>
      <c r="DG425" s="246"/>
      <c r="DH425" s="246"/>
      <c r="DI425" s="246"/>
      <c r="DJ425" s="246"/>
      <c r="DK425" s="246"/>
      <c r="DL425" s="246"/>
      <c r="DM425" s="246"/>
      <c r="DN425" s="246"/>
      <c r="DO425" s="246"/>
      <c r="DP425" s="246"/>
      <c r="DQ425" s="246"/>
      <c r="DR425" s="246"/>
      <c r="DS425" s="246"/>
      <c r="DT425" s="246"/>
      <c r="DU425" s="246"/>
      <c r="DV425" s="246"/>
      <c r="DW425" s="246"/>
      <c r="DX425" s="246"/>
      <c r="DY425" s="246"/>
      <c r="DZ425" s="246"/>
      <c r="EA425" s="246"/>
      <c r="EB425" s="246"/>
      <c r="EC425" s="246"/>
      <c r="ED425" s="246"/>
      <c r="EE425" s="246"/>
      <c r="EF425" s="246"/>
      <c r="EG425" s="246"/>
      <c r="EH425" s="246"/>
      <c r="EI425" s="246"/>
      <c r="EJ425" s="246"/>
      <c r="EK425" s="246"/>
      <c r="EL425" s="246"/>
      <c r="EM425" s="246"/>
      <c r="EN425" s="246"/>
      <c r="EO425" s="246"/>
      <c r="EP425" s="246"/>
      <c r="EQ425" s="246"/>
      <c r="ER425" s="246"/>
      <c r="ES425" s="246"/>
      <c r="ET425" s="246"/>
      <c r="EU425" s="246"/>
      <c r="EV425" s="246"/>
      <c r="EW425" s="246"/>
      <c r="EX425" s="246"/>
      <c r="EY425" s="246"/>
      <c r="EZ425" s="246"/>
      <c r="FA425" s="246"/>
      <c r="FB425" s="246"/>
      <c r="FC425" s="246"/>
      <c r="FD425" s="246"/>
      <c r="FE425" s="246"/>
      <c r="FF425" s="246"/>
      <c r="FG425" s="246"/>
      <c r="FH425" s="246"/>
      <c r="FI425" s="246"/>
      <c r="FJ425" s="246"/>
      <c r="FK425" s="246"/>
      <c r="FL425" s="246"/>
      <c r="FM425" s="246"/>
      <c r="FN425" s="246"/>
      <c r="FO425" s="246"/>
      <c r="FP425" s="246"/>
      <c r="FQ425" s="246"/>
      <c r="FR425" s="246"/>
      <c r="FS425" s="246"/>
      <c r="FT425" s="246"/>
      <c r="FU425" s="246"/>
      <c r="FV425" s="246"/>
      <c r="FW425" s="246"/>
      <c r="FX425" s="246"/>
      <c r="FY425" s="246"/>
      <c r="FZ425" s="246"/>
      <c r="GA425" s="246"/>
      <c r="GB425" s="246"/>
      <c r="GC425" s="246"/>
      <c r="GD425" s="246"/>
      <c r="GE425" s="246"/>
      <c r="GF425" s="246"/>
      <c r="GG425" s="246"/>
      <c r="GH425" s="246"/>
      <c r="GI425" s="246"/>
      <c r="GJ425" s="246"/>
      <c r="GK425" s="246"/>
      <c r="GL425" s="246"/>
      <c r="GM425" s="246"/>
      <c r="GN425" s="246"/>
      <c r="GO425" s="246"/>
      <c r="GP425" s="246"/>
      <c r="GQ425" s="246"/>
      <c r="GR425" s="246"/>
      <c r="GS425" s="246"/>
      <c r="GT425" s="246"/>
      <c r="GU425" s="246"/>
      <c r="GV425" s="246"/>
      <c r="GW425" s="246"/>
      <c r="GX425" s="246"/>
      <c r="GY425" s="246"/>
      <c r="GZ425" s="246"/>
      <c r="HA425" s="246"/>
      <c r="HB425" s="246"/>
      <c r="HC425" s="246"/>
      <c r="HD425" s="246"/>
      <c r="HE425" s="246"/>
      <c r="HF425" s="246"/>
      <c r="HG425" s="246"/>
      <c r="HH425" s="246"/>
      <c r="HI425" s="246"/>
      <c r="HJ425" s="246"/>
      <c r="HK425" s="246"/>
      <c r="HL425" s="246"/>
      <c r="HM425" s="246"/>
      <c r="HN425" s="246"/>
      <c r="HO425" s="246"/>
      <c r="HP425" s="246"/>
      <c r="HQ425" s="246"/>
      <c r="HR425" s="246"/>
      <c r="HS425" s="246"/>
      <c r="HT425" s="246"/>
      <c r="HU425" s="246"/>
      <c r="HV425" s="246"/>
      <c r="HW425" s="246"/>
      <c r="HX425" s="246"/>
      <c r="HY425" s="246"/>
      <c r="HZ425" s="246"/>
      <c r="IA425" s="246"/>
      <c r="IB425" s="246"/>
      <c r="IC425" s="246"/>
      <c r="ID425" s="246"/>
      <c r="IE425" s="246"/>
      <c r="IF425" s="246"/>
      <c r="IG425" s="246"/>
      <c r="IH425" s="246"/>
      <c r="II425" s="246"/>
      <c r="IJ425" s="246"/>
      <c r="IK425" s="246"/>
      <c r="IL425" s="246"/>
      <c r="IM425" s="246"/>
      <c r="IN425" s="246"/>
      <c r="IO425" s="246"/>
      <c r="IP425" s="246"/>
      <c r="IQ425" s="246"/>
      <c r="IR425" s="246"/>
      <c r="IS425" s="246"/>
      <c r="IT425" s="246"/>
      <c r="IU425" s="246"/>
      <c r="IV425" s="246"/>
      <c r="IW425" s="246"/>
    </row>
    <row r="426" customFormat="false" ht="12.75" hidden="false" customHeight="false" outlineLevel="0" collapsed="false">
      <c r="A426" s="223"/>
      <c r="B426" s="252"/>
      <c r="C426" s="251"/>
      <c r="D426" s="251"/>
      <c r="E426" s="251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  <c r="AJ426" s="246"/>
      <c r="AK426" s="246"/>
      <c r="AL426" s="246"/>
      <c r="AM426" s="246"/>
      <c r="AN426" s="246"/>
      <c r="AO426" s="246"/>
      <c r="AP426" s="246"/>
      <c r="AQ426" s="246"/>
      <c r="AR426" s="246"/>
      <c r="AS426" s="246"/>
      <c r="AT426" s="246"/>
      <c r="AU426" s="246"/>
      <c r="AV426" s="246"/>
      <c r="AW426" s="246"/>
      <c r="AX426" s="246"/>
      <c r="AY426" s="246"/>
      <c r="AZ426" s="246"/>
      <c r="BA426" s="246"/>
      <c r="BB426" s="246"/>
      <c r="BC426" s="246"/>
      <c r="BD426" s="246"/>
      <c r="BE426" s="246"/>
      <c r="BF426" s="246"/>
      <c r="BG426" s="246"/>
      <c r="BH426" s="246"/>
      <c r="BI426" s="246"/>
      <c r="BJ426" s="246"/>
      <c r="BK426" s="246"/>
      <c r="BL426" s="246"/>
      <c r="BM426" s="246"/>
      <c r="BN426" s="246"/>
      <c r="BO426" s="246"/>
      <c r="BP426" s="246"/>
      <c r="BQ426" s="246"/>
      <c r="BR426" s="246"/>
      <c r="BS426" s="246"/>
      <c r="BT426" s="246"/>
      <c r="BU426" s="246"/>
      <c r="BV426" s="246"/>
      <c r="BW426" s="246"/>
      <c r="BX426" s="246"/>
      <c r="BY426" s="246"/>
      <c r="BZ426" s="246"/>
      <c r="CA426" s="246"/>
      <c r="CB426" s="246"/>
      <c r="CC426" s="246"/>
      <c r="CD426" s="246"/>
      <c r="CE426" s="246"/>
      <c r="CF426" s="246"/>
      <c r="CG426" s="246"/>
      <c r="CH426" s="246"/>
      <c r="CI426" s="246"/>
      <c r="CJ426" s="246"/>
      <c r="CK426" s="246"/>
      <c r="CL426" s="246"/>
      <c r="CM426" s="246"/>
      <c r="CN426" s="246"/>
      <c r="CO426" s="246"/>
      <c r="CP426" s="246"/>
      <c r="CQ426" s="246"/>
      <c r="CR426" s="246"/>
      <c r="CS426" s="246"/>
      <c r="CT426" s="246"/>
      <c r="CU426" s="246"/>
      <c r="CV426" s="246"/>
      <c r="CW426" s="246"/>
      <c r="CX426" s="246"/>
      <c r="CY426" s="246"/>
      <c r="CZ426" s="246"/>
      <c r="DA426" s="246"/>
      <c r="DB426" s="246"/>
      <c r="DC426" s="246"/>
      <c r="DD426" s="246"/>
      <c r="DE426" s="246"/>
      <c r="DF426" s="246"/>
      <c r="DG426" s="246"/>
      <c r="DH426" s="246"/>
      <c r="DI426" s="246"/>
      <c r="DJ426" s="246"/>
      <c r="DK426" s="246"/>
      <c r="DL426" s="246"/>
      <c r="DM426" s="246"/>
      <c r="DN426" s="246"/>
      <c r="DO426" s="246"/>
      <c r="DP426" s="246"/>
      <c r="DQ426" s="246"/>
      <c r="DR426" s="246"/>
      <c r="DS426" s="246"/>
      <c r="DT426" s="246"/>
      <c r="DU426" s="246"/>
      <c r="DV426" s="246"/>
      <c r="DW426" s="246"/>
      <c r="DX426" s="246"/>
      <c r="DY426" s="246"/>
      <c r="DZ426" s="246"/>
      <c r="EA426" s="246"/>
      <c r="EB426" s="246"/>
      <c r="EC426" s="246"/>
      <c r="ED426" s="246"/>
      <c r="EE426" s="246"/>
      <c r="EF426" s="246"/>
      <c r="EG426" s="246"/>
      <c r="EH426" s="246"/>
      <c r="EI426" s="246"/>
      <c r="EJ426" s="246"/>
      <c r="EK426" s="246"/>
      <c r="EL426" s="246"/>
      <c r="EM426" s="246"/>
      <c r="EN426" s="246"/>
      <c r="EO426" s="246"/>
      <c r="EP426" s="246"/>
      <c r="EQ426" s="246"/>
      <c r="ER426" s="246"/>
      <c r="ES426" s="246"/>
      <c r="ET426" s="246"/>
      <c r="EU426" s="246"/>
      <c r="EV426" s="246"/>
      <c r="EW426" s="246"/>
      <c r="EX426" s="246"/>
      <c r="EY426" s="246"/>
      <c r="EZ426" s="246"/>
      <c r="FA426" s="246"/>
      <c r="FB426" s="246"/>
      <c r="FC426" s="246"/>
      <c r="FD426" s="246"/>
      <c r="FE426" s="246"/>
      <c r="FF426" s="246"/>
      <c r="FG426" s="246"/>
      <c r="FH426" s="246"/>
      <c r="FI426" s="246"/>
      <c r="FJ426" s="246"/>
      <c r="FK426" s="246"/>
      <c r="FL426" s="246"/>
      <c r="FM426" s="246"/>
      <c r="FN426" s="246"/>
      <c r="FO426" s="246"/>
      <c r="FP426" s="246"/>
      <c r="FQ426" s="246"/>
      <c r="FR426" s="246"/>
      <c r="FS426" s="246"/>
      <c r="FT426" s="246"/>
      <c r="FU426" s="246"/>
      <c r="FV426" s="246"/>
      <c r="FW426" s="246"/>
      <c r="FX426" s="246"/>
      <c r="FY426" s="246"/>
      <c r="FZ426" s="246"/>
      <c r="GA426" s="246"/>
      <c r="GB426" s="246"/>
      <c r="GC426" s="246"/>
      <c r="GD426" s="246"/>
      <c r="GE426" s="246"/>
      <c r="GF426" s="246"/>
      <c r="GG426" s="246"/>
      <c r="GH426" s="246"/>
      <c r="GI426" s="246"/>
      <c r="GJ426" s="246"/>
      <c r="GK426" s="246"/>
      <c r="GL426" s="246"/>
      <c r="GM426" s="246"/>
      <c r="GN426" s="246"/>
      <c r="GO426" s="246"/>
      <c r="GP426" s="246"/>
      <c r="GQ426" s="246"/>
      <c r="GR426" s="246"/>
      <c r="GS426" s="246"/>
      <c r="GT426" s="246"/>
      <c r="GU426" s="246"/>
      <c r="GV426" s="246"/>
      <c r="GW426" s="246"/>
      <c r="GX426" s="246"/>
      <c r="GY426" s="246"/>
      <c r="GZ426" s="246"/>
      <c r="HA426" s="246"/>
      <c r="HB426" s="246"/>
      <c r="HC426" s="246"/>
      <c r="HD426" s="246"/>
      <c r="HE426" s="246"/>
      <c r="HF426" s="246"/>
      <c r="HG426" s="246"/>
      <c r="HH426" s="246"/>
      <c r="HI426" s="246"/>
      <c r="HJ426" s="246"/>
      <c r="HK426" s="246"/>
      <c r="HL426" s="246"/>
      <c r="HM426" s="246"/>
      <c r="HN426" s="246"/>
      <c r="HO426" s="246"/>
      <c r="HP426" s="246"/>
      <c r="HQ426" s="246"/>
      <c r="HR426" s="246"/>
      <c r="HS426" s="246"/>
      <c r="HT426" s="246"/>
      <c r="HU426" s="246"/>
      <c r="HV426" s="246"/>
      <c r="HW426" s="246"/>
      <c r="HX426" s="246"/>
      <c r="HY426" s="246"/>
      <c r="HZ426" s="246"/>
      <c r="IA426" s="246"/>
      <c r="IB426" s="246"/>
      <c r="IC426" s="246"/>
      <c r="ID426" s="246"/>
      <c r="IE426" s="246"/>
      <c r="IF426" s="246"/>
      <c r="IG426" s="246"/>
      <c r="IH426" s="246"/>
      <c r="II426" s="246"/>
      <c r="IJ426" s="246"/>
      <c r="IK426" s="246"/>
      <c r="IL426" s="246"/>
      <c r="IM426" s="246"/>
      <c r="IN426" s="246"/>
      <c r="IO426" s="246"/>
      <c r="IP426" s="246"/>
      <c r="IQ426" s="246"/>
      <c r="IR426" s="246"/>
      <c r="IS426" s="246"/>
      <c r="IT426" s="246"/>
      <c r="IU426" s="246"/>
      <c r="IV426" s="246"/>
      <c r="IW426" s="246"/>
    </row>
    <row r="427" customFormat="false" ht="12.75" hidden="false" customHeight="false" outlineLevel="0" collapsed="false">
      <c r="A427" s="223"/>
      <c r="B427" s="262"/>
      <c r="C427" s="251"/>
      <c r="D427" s="251"/>
      <c r="E427" s="251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  <c r="AJ427" s="246"/>
      <c r="AK427" s="246"/>
      <c r="AL427" s="246"/>
      <c r="AM427" s="246"/>
      <c r="AN427" s="246"/>
      <c r="AO427" s="246"/>
      <c r="AP427" s="246"/>
      <c r="AQ427" s="246"/>
      <c r="AR427" s="246"/>
      <c r="AS427" s="246"/>
      <c r="AT427" s="246"/>
      <c r="AU427" s="246"/>
      <c r="AV427" s="246"/>
      <c r="AW427" s="246"/>
      <c r="AX427" s="246"/>
      <c r="AY427" s="246"/>
      <c r="AZ427" s="246"/>
      <c r="BA427" s="246"/>
      <c r="BB427" s="246"/>
      <c r="BC427" s="246"/>
      <c r="BD427" s="246"/>
      <c r="BE427" s="246"/>
      <c r="BF427" s="246"/>
      <c r="BG427" s="246"/>
      <c r="BH427" s="246"/>
      <c r="BI427" s="246"/>
      <c r="BJ427" s="246"/>
      <c r="BK427" s="246"/>
      <c r="BL427" s="246"/>
      <c r="BM427" s="246"/>
      <c r="BN427" s="246"/>
      <c r="BO427" s="246"/>
      <c r="BP427" s="246"/>
      <c r="BQ427" s="246"/>
      <c r="BR427" s="246"/>
      <c r="BS427" s="246"/>
      <c r="BT427" s="246"/>
      <c r="BU427" s="246"/>
      <c r="BV427" s="246"/>
      <c r="BW427" s="246"/>
      <c r="BX427" s="246"/>
      <c r="BY427" s="246"/>
      <c r="BZ427" s="246"/>
      <c r="CA427" s="246"/>
      <c r="CB427" s="246"/>
      <c r="CC427" s="246"/>
      <c r="CD427" s="246"/>
      <c r="CE427" s="246"/>
      <c r="CF427" s="246"/>
      <c r="CG427" s="246"/>
      <c r="CH427" s="246"/>
      <c r="CI427" s="246"/>
      <c r="CJ427" s="246"/>
      <c r="CK427" s="246"/>
      <c r="CL427" s="246"/>
      <c r="CM427" s="246"/>
      <c r="CN427" s="246"/>
      <c r="CO427" s="246"/>
      <c r="CP427" s="246"/>
      <c r="CQ427" s="246"/>
      <c r="CR427" s="246"/>
      <c r="CS427" s="246"/>
      <c r="CT427" s="246"/>
      <c r="CU427" s="246"/>
      <c r="CV427" s="246"/>
      <c r="CW427" s="246"/>
      <c r="CX427" s="246"/>
      <c r="CY427" s="246"/>
      <c r="CZ427" s="246"/>
      <c r="DA427" s="246"/>
      <c r="DB427" s="246"/>
      <c r="DC427" s="246"/>
      <c r="DD427" s="246"/>
      <c r="DE427" s="246"/>
      <c r="DF427" s="246"/>
      <c r="DG427" s="246"/>
      <c r="DH427" s="246"/>
      <c r="DI427" s="246"/>
      <c r="DJ427" s="246"/>
      <c r="DK427" s="246"/>
      <c r="DL427" s="246"/>
      <c r="DM427" s="246"/>
      <c r="DN427" s="246"/>
      <c r="DO427" s="246"/>
      <c r="DP427" s="246"/>
      <c r="DQ427" s="246"/>
      <c r="DR427" s="246"/>
      <c r="DS427" s="246"/>
      <c r="DT427" s="246"/>
      <c r="DU427" s="246"/>
      <c r="DV427" s="246"/>
      <c r="DW427" s="246"/>
      <c r="DX427" s="246"/>
      <c r="DY427" s="246"/>
      <c r="DZ427" s="246"/>
      <c r="EA427" s="246"/>
      <c r="EB427" s="246"/>
      <c r="EC427" s="246"/>
      <c r="ED427" s="246"/>
      <c r="EE427" s="246"/>
      <c r="EF427" s="246"/>
      <c r="EG427" s="246"/>
      <c r="EH427" s="246"/>
      <c r="EI427" s="246"/>
      <c r="EJ427" s="246"/>
      <c r="EK427" s="246"/>
      <c r="EL427" s="246"/>
      <c r="EM427" s="246"/>
      <c r="EN427" s="246"/>
      <c r="EO427" s="246"/>
      <c r="EP427" s="246"/>
      <c r="EQ427" s="246"/>
      <c r="ER427" s="246"/>
      <c r="ES427" s="246"/>
      <c r="ET427" s="246"/>
      <c r="EU427" s="246"/>
      <c r="EV427" s="246"/>
      <c r="EW427" s="246"/>
      <c r="EX427" s="246"/>
      <c r="EY427" s="246"/>
      <c r="EZ427" s="246"/>
      <c r="FA427" s="246"/>
      <c r="FB427" s="246"/>
      <c r="FC427" s="246"/>
      <c r="FD427" s="246"/>
      <c r="FE427" s="246"/>
      <c r="FF427" s="246"/>
      <c r="FG427" s="246"/>
      <c r="FH427" s="246"/>
      <c r="FI427" s="246"/>
      <c r="FJ427" s="246"/>
      <c r="FK427" s="246"/>
      <c r="FL427" s="246"/>
      <c r="FM427" s="246"/>
      <c r="FN427" s="246"/>
      <c r="FO427" s="246"/>
      <c r="FP427" s="246"/>
      <c r="FQ427" s="246"/>
      <c r="FR427" s="246"/>
      <c r="FS427" s="246"/>
      <c r="FT427" s="246"/>
      <c r="FU427" s="246"/>
      <c r="FV427" s="246"/>
      <c r="FW427" s="246"/>
      <c r="FX427" s="246"/>
      <c r="FY427" s="246"/>
      <c r="FZ427" s="246"/>
      <c r="GA427" s="246"/>
      <c r="GB427" s="246"/>
      <c r="GC427" s="246"/>
      <c r="GD427" s="246"/>
      <c r="GE427" s="246"/>
      <c r="GF427" s="246"/>
      <c r="GG427" s="246"/>
      <c r="GH427" s="246"/>
      <c r="GI427" s="246"/>
      <c r="GJ427" s="246"/>
      <c r="GK427" s="246"/>
      <c r="GL427" s="246"/>
      <c r="GM427" s="246"/>
      <c r="GN427" s="246"/>
      <c r="GO427" s="246"/>
      <c r="GP427" s="246"/>
      <c r="GQ427" s="246"/>
      <c r="GR427" s="246"/>
      <c r="GS427" s="246"/>
      <c r="GT427" s="246"/>
      <c r="GU427" s="246"/>
      <c r="GV427" s="246"/>
      <c r="GW427" s="246"/>
      <c r="GX427" s="246"/>
      <c r="GY427" s="246"/>
      <c r="GZ427" s="246"/>
      <c r="HA427" s="246"/>
      <c r="HB427" s="246"/>
      <c r="HC427" s="246"/>
      <c r="HD427" s="246"/>
      <c r="HE427" s="246"/>
      <c r="HF427" s="246"/>
      <c r="HG427" s="246"/>
      <c r="HH427" s="246"/>
      <c r="HI427" s="246"/>
      <c r="HJ427" s="246"/>
      <c r="HK427" s="246"/>
      <c r="HL427" s="246"/>
      <c r="HM427" s="246"/>
      <c r="HN427" s="246"/>
      <c r="HO427" s="246"/>
      <c r="HP427" s="246"/>
      <c r="HQ427" s="246"/>
      <c r="HR427" s="246"/>
      <c r="HS427" s="246"/>
      <c r="HT427" s="246"/>
      <c r="HU427" s="246"/>
      <c r="HV427" s="246"/>
      <c r="HW427" s="246"/>
      <c r="HX427" s="246"/>
      <c r="HY427" s="246"/>
      <c r="HZ427" s="246"/>
      <c r="IA427" s="246"/>
      <c r="IB427" s="246"/>
      <c r="IC427" s="246"/>
      <c r="ID427" s="246"/>
      <c r="IE427" s="246"/>
      <c r="IF427" s="246"/>
      <c r="IG427" s="246"/>
      <c r="IH427" s="246"/>
      <c r="II427" s="246"/>
      <c r="IJ427" s="246"/>
      <c r="IK427" s="246"/>
      <c r="IL427" s="246"/>
      <c r="IM427" s="246"/>
      <c r="IN427" s="246"/>
      <c r="IO427" s="246"/>
      <c r="IP427" s="246"/>
      <c r="IQ427" s="246"/>
      <c r="IR427" s="246"/>
      <c r="IS427" s="246"/>
      <c r="IT427" s="246"/>
      <c r="IU427" s="246"/>
      <c r="IV427" s="246"/>
      <c r="IW427" s="246"/>
    </row>
    <row r="428" customFormat="false" ht="12.75" hidden="false" customHeight="false" outlineLevel="0" collapsed="false">
      <c r="A428" s="223"/>
      <c r="B428" s="262"/>
      <c r="C428" s="251"/>
      <c r="D428" s="251"/>
      <c r="E428" s="251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  <c r="AJ428" s="246"/>
      <c r="AK428" s="246"/>
      <c r="AL428" s="246"/>
      <c r="AM428" s="246"/>
      <c r="AN428" s="246"/>
      <c r="AO428" s="246"/>
      <c r="AP428" s="246"/>
      <c r="AQ428" s="246"/>
      <c r="AR428" s="246"/>
      <c r="AS428" s="246"/>
      <c r="AT428" s="246"/>
      <c r="AU428" s="246"/>
      <c r="AV428" s="246"/>
      <c r="AW428" s="246"/>
      <c r="AX428" s="246"/>
      <c r="AY428" s="246"/>
      <c r="AZ428" s="246"/>
      <c r="BA428" s="246"/>
      <c r="BB428" s="246"/>
      <c r="BC428" s="246"/>
      <c r="BD428" s="246"/>
      <c r="BE428" s="246"/>
      <c r="BF428" s="246"/>
      <c r="BG428" s="246"/>
      <c r="BH428" s="246"/>
      <c r="BI428" s="246"/>
      <c r="BJ428" s="246"/>
      <c r="BK428" s="246"/>
      <c r="BL428" s="246"/>
      <c r="BM428" s="246"/>
      <c r="BN428" s="246"/>
      <c r="BO428" s="246"/>
      <c r="BP428" s="246"/>
      <c r="BQ428" s="246"/>
      <c r="BR428" s="246"/>
      <c r="BS428" s="246"/>
      <c r="BT428" s="246"/>
      <c r="BU428" s="246"/>
      <c r="BV428" s="246"/>
      <c r="BW428" s="246"/>
      <c r="BX428" s="246"/>
      <c r="BY428" s="246"/>
      <c r="BZ428" s="246"/>
      <c r="CA428" s="246"/>
      <c r="CB428" s="246"/>
      <c r="CC428" s="246"/>
      <c r="CD428" s="246"/>
      <c r="CE428" s="246"/>
      <c r="CF428" s="246"/>
      <c r="CG428" s="246"/>
      <c r="CH428" s="246"/>
      <c r="CI428" s="246"/>
      <c r="CJ428" s="246"/>
      <c r="CK428" s="246"/>
      <c r="CL428" s="246"/>
      <c r="CM428" s="246"/>
      <c r="CN428" s="246"/>
      <c r="CO428" s="246"/>
      <c r="CP428" s="246"/>
      <c r="CQ428" s="246"/>
      <c r="CR428" s="246"/>
      <c r="CS428" s="246"/>
      <c r="CT428" s="246"/>
      <c r="CU428" s="246"/>
      <c r="CV428" s="246"/>
      <c r="CW428" s="246"/>
      <c r="CX428" s="246"/>
      <c r="CY428" s="246"/>
      <c r="CZ428" s="246"/>
      <c r="DA428" s="246"/>
      <c r="DB428" s="246"/>
      <c r="DC428" s="246"/>
      <c r="DD428" s="246"/>
      <c r="DE428" s="246"/>
      <c r="DF428" s="246"/>
      <c r="DG428" s="246"/>
      <c r="DH428" s="246"/>
      <c r="DI428" s="246"/>
      <c r="DJ428" s="246"/>
      <c r="DK428" s="246"/>
      <c r="DL428" s="246"/>
      <c r="DM428" s="246"/>
      <c r="DN428" s="246"/>
      <c r="DO428" s="246"/>
      <c r="DP428" s="246"/>
      <c r="DQ428" s="246"/>
      <c r="DR428" s="246"/>
      <c r="DS428" s="246"/>
      <c r="DT428" s="246"/>
      <c r="DU428" s="246"/>
      <c r="DV428" s="246"/>
      <c r="DW428" s="246"/>
      <c r="DX428" s="246"/>
      <c r="DY428" s="246"/>
      <c r="DZ428" s="246"/>
      <c r="EA428" s="246"/>
      <c r="EB428" s="246"/>
      <c r="EC428" s="246"/>
      <c r="ED428" s="246"/>
      <c r="EE428" s="246"/>
      <c r="EF428" s="246"/>
      <c r="EG428" s="246"/>
      <c r="EH428" s="246"/>
      <c r="EI428" s="246"/>
      <c r="EJ428" s="246"/>
      <c r="EK428" s="246"/>
      <c r="EL428" s="246"/>
      <c r="EM428" s="246"/>
      <c r="EN428" s="246"/>
      <c r="EO428" s="246"/>
      <c r="EP428" s="246"/>
      <c r="EQ428" s="246"/>
      <c r="ER428" s="246"/>
      <c r="ES428" s="246"/>
      <c r="ET428" s="246"/>
      <c r="EU428" s="246"/>
      <c r="EV428" s="246"/>
      <c r="EW428" s="246"/>
      <c r="EX428" s="246"/>
      <c r="EY428" s="246"/>
      <c r="EZ428" s="246"/>
      <c r="FA428" s="246"/>
      <c r="FB428" s="246"/>
      <c r="FC428" s="246"/>
      <c r="FD428" s="246"/>
      <c r="FE428" s="246"/>
      <c r="FF428" s="246"/>
      <c r="FG428" s="246"/>
      <c r="FH428" s="246"/>
      <c r="FI428" s="246"/>
      <c r="FJ428" s="246"/>
      <c r="FK428" s="246"/>
      <c r="FL428" s="246"/>
      <c r="FM428" s="246"/>
      <c r="FN428" s="246"/>
      <c r="FO428" s="246"/>
      <c r="FP428" s="246"/>
      <c r="FQ428" s="246"/>
      <c r="FR428" s="246"/>
      <c r="FS428" s="246"/>
      <c r="FT428" s="246"/>
      <c r="FU428" s="246"/>
      <c r="FV428" s="246"/>
      <c r="FW428" s="246"/>
      <c r="FX428" s="246"/>
      <c r="FY428" s="246"/>
      <c r="FZ428" s="246"/>
      <c r="GA428" s="246"/>
      <c r="GB428" s="246"/>
      <c r="GC428" s="246"/>
      <c r="GD428" s="246"/>
      <c r="GE428" s="246"/>
      <c r="GF428" s="246"/>
      <c r="GG428" s="246"/>
      <c r="GH428" s="246"/>
      <c r="GI428" s="246"/>
      <c r="GJ428" s="246"/>
      <c r="GK428" s="246"/>
      <c r="GL428" s="246"/>
      <c r="GM428" s="246"/>
      <c r="GN428" s="246"/>
      <c r="GO428" s="246"/>
      <c r="GP428" s="246"/>
      <c r="GQ428" s="246"/>
      <c r="GR428" s="246"/>
      <c r="GS428" s="246"/>
      <c r="GT428" s="246"/>
      <c r="GU428" s="246"/>
      <c r="GV428" s="246"/>
      <c r="GW428" s="246"/>
      <c r="GX428" s="246"/>
      <c r="GY428" s="246"/>
      <c r="GZ428" s="246"/>
      <c r="HA428" s="246"/>
      <c r="HB428" s="246"/>
      <c r="HC428" s="246"/>
      <c r="HD428" s="246"/>
      <c r="HE428" s="246"/>
      <c r="HF428" s="246"/>
      <c r="HG428" s="246"/>
      <c r="HH428" s="246"/>
      <c r="HI428" s="246"/>
      <c r="HJ428" s="246"/>
      <c r="HK428" s="246"/>
      <c r="HL428" s="246"/>
      <c r="HM428" s="246"/>
      <c r="HN428" s="246"/>
      <c r="HO428" s="246"/>
      <c r="HP428" s="246"/>
      <c r="HQ428" s="246"/>
      <c r="HR428" s="246"/>
      <c r="HS428" s="246"/>
      <c r="HT428" s="246"/>
      <c r="HU428" s="246"/>
      <c r="HV428" s="246"/>
      <c r="HW428" s="246"/>
      <c r="HX428" s="246"/>
      <c r="HY428" s="246"/>
      <c r="HZ428" s="246"/>
      <c r="IA428" s="246"/>
      <c r="IB428" s="246"/>
      <c r="IC428" s="246"/>
      <c r="ID428" s="246"/>
      <c r="IE428" s="246"/>
      <c r="IF428" s="246"/>
      <c r="IG428" s="246"/>
      <c r="IH428" s="246"/>
      <c r="II428" s="246"/>
      <c r="IJ428" s="246"/>
      <c r="IK428" s="246"/>
      <c r="IL428" s="246"/>
      <c r="IM428" s="246"/>
      <c r="IN428" s="246"/>
      <c r="IO428" s="246"/>
      <c r="IP428" s="246"/>
      <c r="IQ428" s="246"/>
      <c r="IR428" s="246"/>
      <c r="IS428" s="246"/>
      <c r="IT428" s="246"/>
      <c r="IU428" s="246"/>
      <c r="IV428" s="246"/>
      <c r="IW428" s="246"/>
    </row>
    <row r="429" customFormat="false" ht="12.75" hidden="false" customHeight="false" outlineLevel="0" collapsed="false">
      <c r="A429" s="223"/>
      <c r="B429" s="262"/>
      <c r="C429" s="251"/>
      <c r="D429" s="251"/>
      <c r="E429" s="251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  <c r="AJ429" s="246"/>
      <c r="AK429" s="246"/>
      <c r="AL429" s="246"/>
      <c r="AM429" s="246"/>
      <c r="AN429" s="246"/>
      <c r="AO429" s="246"/>
      <c r="AP429" s="246"/>
      <c r="AQ429" s="246"/>
      <c r="AR429" s="246"/>
      <c r="AS429" s="246"/>
      <c r="AT429" s="246"/>
      <c r="AU429" s="246"/>
      <c r="AV429" s="246"/>
      <c r="AW429" s="246"/>
      <c r="AX429" s="246"/>
      <c r="AY429" s="246"/>
      <c r="AZ429" s="246"/>
      <c r="BA429" s="246"/>
      <c r="BB429" s="246"/>
      <c r="BC429" s="246"/>
      <c r="BD429" s="246"/>
      <c r="BE429" s="246"/>
      <c r="BF429" s="246"/>
      <c r="BG429" s="246"/>
      <c r="BH429" s="246"/>
      <c r="BI429" s="246"/>
      <c r="BJ429" s="246"/>
      <c r="BK429" s="246"/>
      <c r="BL429" s="246"/>
      <c r="BM429" s="246"/>
      <c r="BN429" s="246"/>
      <c r="BO429" s="246"/>
      <c r="BP429" s="246"/>
      <c r="BQ429" s="246"/>
      <c r="BR429" s="246"/>
      <c r="BS429" s="246"/>
      <c r="BT429" s="246"/>
      <c r="BU429" s="246"/>
      <c r="BV429" s="246"/>
      <c r="BW429" s="246"/>
      <c r="BX429" s="246"/>
      <c r="BY429" s="246"/>
      <c r="BZ429" s="246"/>
      <c r="CA429" s="246"/>
      <c r="CB429" s="246"/>
      <c r="CC429" s="246"/>
      <c r="CD429" s="246"/>
      <c r="CE429" s="246"/>
      <c r="CF429" s="246"/>
      <c r="CG429" s="246"/>
      <c r="CH429" s="246"/>
      <c r="CI429" s="246"/>
      <c r="CJ429" s="246"/>
      <c r="CK429" s="246"/>
      <c r="CL429" s="246"/>
      <c r="CM429" s="246"/>
      <c r="CN429" s="246"/>
      <c r="CO429" s="246"/>
      <c r="CP429" s="246"/>
      <c r="CQ429" s="246"/>
      <c r="CR429" s="246"/>
      <c r="CS429" s="246"/>
      <c r="CT429" s="246"/>
      <c r="CU429" s="246"/>
      <c r="CV429" s="246"/>
      <c r="CW429" s="246"/>
      <c r="CX429" s="246"/>
      <c r="CY429" s="246"/>
      <c r="CZ429" s="246"/>
      <c r="DA429" s="246"/>
      <c r="DB429" s="246"/>
      <c r="DC429" s="246"/>
      <c r="DD429" s="246"/>
      <c r="DE429" s="246"/>
      <c r="DF429" s="246"/>
      <c r="DG429" s="246"/>
      <c r="DH429" s="246"/>
      <c r="DI429" s="246"/>
      <c r="DJ429" s="246"/>
      <c r="DK429" s="246"/>
      <c r="DL429" s="246"/>
      <c r="DM429" s="246"/>
      <c r="DN429" s="246"/>
      <c r="DO429" s="246"/>
      <c r="DP429" s="246"/>
      <c r="DQ429" s="246"/>
      <c r="DR429" s="246"/>
      <c r="DS429" s="246"/>
      <c r="DT429" s="246"/>
      <c r="DU429" s="246"/>
      <c r="DV429" s="246"/>
      <c r="DW429" s="246"/>
      <c r="DX429" s="246"/>
      <c r="DY429" s="246"/>
      <c r="DZ429" s="246"/>
      <c r="EA429" s="246"/>
      <c r="EB429" s="246"/>
      <c r="EC429" s="246"/>
      <c r="ED429" s="246"/>
      <c r="EE429" s="246"/>
      <c r="EF429" s="246"/>
      <c r="EG429" s="246"/>
      <c r="EH429" s="246"/>
      <c r="EI429" s="246"/>
      <c r="EJ429" s="246"/>
      <c r="EK429" s="246"/>
      <c r="EL429" s="246"/>
      <c r="EM429" s="246"/>
      <c r="EN429" s="246"/>
      <c r="EO429" s="246"/>
      <c r="EP429" s="246"/>
      <c r="EQ429" s="246"/>
      <c r="ER429" s="246"/>
      <c r="ES429" s="246"/>
      <c r="ET429" s="246"/>
      <c r="EU429" s="246"/>
      <c r="EV429" s="246"/>
      <c r="EW429" s="246"/>
      <c r="EX429" s="246"/>
      <c r="EY429" s="246"/>
      <c r="EZ429" s="246"/>
      <c r="FA429" s="246"/>
      <c r="FB429" s="246"/>
      <c r="FC429" s="246"/>
      <c r="FD429" s="246"/>
      <c r="FE429" s="246"/>
      <c r="FF429" s="246"/>
      <c r="FG429" s="246"/>
      <c r="FH429" s="246"/>
      <c r="FI429" s="246"/>
      <c r="FJ429" s="246"/>
      <c r="FK429" s="246"/>
      <c r="FL429" s="246"/>
      <c r="FM429" s="246"/>
      <c r="FN429" s="246"/>
      <c r="FO429" s="246"/>
      <c r="FP429" s="246"/>
      <c r="FQ429" s="246"/>
      <c r="FR429" s="246"/>
      <c r="FS429" s="246"/>
      <c r="FT429" s="246"/>
      <c r="FU429" s="246"/>
      <c r="FV429" s="246"/>
      <c r="FW429" s="246"/>
      <c r="FX429" s="246"/>
      <c r="FY429" s="246"/>
      <c r="FZ429" s="246"/>
      <c r="GA429" s="246"/>
      <c r="GB429" s="246"/>
      <c r="GC429" s="246"/>
      <c r="GD429" s="246"/>
      <c r="GE429" s="246"/>
      <c r="GF429" s="246"/>
      <c r="GG429" s="246"/>
      <c r="GH429" s="246"/>
      <c r="GI429" s="246"/>
      <c r="GJ429" s="246"/>
      <c r="GK429" s="246"/>
      <c r="GL429" s="246"/>
      <c r="GM429" s="246"/>
      <c r="GN429" s="246"/>
      <c r="GO429" s="246"/>
      <c r="GP429" s="246"/>
      <c r="GQ429" s="246"/>
      <c r="GR429" s="246"/>
      <c r="GS429" s="246"/>
      <c r="GT429" s="246"/>
      <c r="GU429" s="246"/>
      <c r="GV429" s="246"/>
      <c r="GW429" s="246"/>
      <c r="GX429" s="246"/>
      <c r="GY429" s="246"/>
      <c r="GZ429" s="246"/>
      <c r="HA429" s="246"/>
      <c r="HB429" s="246"/>
      <c r="HC429" s="246"/>
      <c r="HD429" s="246"/>
      <c r="HE429" s="246"/>
      <c r="HF429" s="246"/>
      <c r="HG429" s="246"/>
      <c r="HH429" s="246"/>
      <c r="HI429" s="246"/>
      <c r="HJ429" s="246"/>
      <c r="HK429" s="246"/>
      <c r="HL429" s="246"/>
      <c r="HM429" s="246"/>
      <c r="HN429" s="246"/>
      <c r="HO429" s="246"/>
      <c r="HP429" s="246"/>
      <c r="HQ429" s="246"/>
      <c r="HR429" s="246"/>
      <c r="HS429" s="246"/>
      <c r="HT429" s="246"/>
      <c r="HU429" s="246"/>
      <c r="HV429" s="246"/>
      <c r="HW429" s="246"/>
      <c r="HX429" s="246"/>
      <c r="HY429" s="246"/>
      <c r="HZ429" s="246"/>
      <c r="IA429" s="246"/>
      <c r="IB429" s="246"/>
      <c r="IC429" s="246"/>
      <c r="ID429" s="246"/>
      <c r="IE429" s="246"/>
      <c r="IF429" s="246"/>
      <c r="IG429" s="246"/>
      <c r="IH429" s="246"/>
      <c r="II429" s="246"/>
      <c r="IJ429" s="246"/>
      <c r="IK429" s="246"/>
      <c r="IL429" s="246"/>
      <c r="IM429" s="246"/>
      <c r="IN429" s="246"/>
      <c r="IO429" s="246"/>
      <c r="IP429" s="246"/>
      <c r="IQ429" s="246"/>
      <c r="IR429" s="246"/>
      <c r="IS429" s="246"/>
      <c r="IT429" s="246"/>
      <c r="IU429" s="246"/>
      <c r="IV429" s="246"/>
      <c r="IW429" s="246"/>
    </row>
    <row r="430" customFormat="false" ht="12.75" hidden="false" customHeight="false" outlineLevel="0" collapsed="false">
      <c r="A430" s="217"/>
      <c r="B430" s="246"/>
      <c r="C430" s="251"/>
      <c r="D430" s="251"/>
      <c r="E430" s="251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  <c r="AJ430" s="246"/>
      <c r="AK430" s="246"/>
      <c r="AL430" s="246"/>
      <c r="AM430" s="246"/>
      <c r="AN430" s="246"/>
      <c r="AO430" s="246"/>
      <c r="AP430" s="246"/>
      <c r="AQ430" s="246"/>
      <c r="AR430" s="246"/>
      <c r="AS430" s="246"/>
      <c r="AT430" s="246"/>
      <c r="AU430" s="246"/>
      <c r="AV430" s="246"/>
      <c r="AW430" s="246"/>
      <c r="AX430" s="246"/>
      <c r="AY430" s="246"/>
      <c r="AZ430" s="246"/>
      <c r="BA430" s="246"/>
      <c r="BB430" s="246"/>
      <c r="BC430" s="246"/>
      <c r="BD430" s="246"/>
      <c r="BE430" s="246"/>
      <c r="BF430" s="246"/>
      <c r="BG430" s="246"/>
      <c r="BH430" s="246"/>
      <c r="BI430" s="246"/>
      <c r="BJ430" s="246"/>
      <c r="BK430" s="246"/>
      <c r="BL430" s="246"/>
      <c r="BM430" s="246"/>
      <c r="BN430" s="246"/>
      <c r="BO430" s="246"/>
      <c r="BP430" s="246"/>
      <c r="BQ430" s="246"/>
      <c r="BR430" s="246"/>
      <c r="BS430" s="246"/>
      <c r="BT430" s="246"/>
      <c r="BU430" s="246"/>
      <c r="BV430" s="246"/>
      <c r="BW430" s="246"/>
      <c r="BX430" s="246"/>
      <c r="BY430" s="246"/>
      <c r="BZ430" s="246"/>
      <c r="CA430" s="246"/>
      <c r="CB430" s="246"/>
      <c r="CC430" s="246"/>
      <c r="CD430" s="246"/>
      <c r="CE430" s="246"/>
      <c r="CF430" s="246"/>
      <c r="CG430" s="246"/>
      <c r="CH430" s="246"/>
      <c r="CI430" s="246"/>
      <c r="CJ430" s="246"/>
      <c r="CK430" s="246"/>
      <c r="CL430" s="246"/>
      <c r="CM430" s="246"/>
      <c r="CN430" s="246"/>
      <c r="CO430" s="246"/>
      <c r="CP430" s="246"/>
      <c r="CQ430" s="246"/>
      <c r="CR430" s="246"/>
      <c r="CS430" s="246"/>
      <c r="CT430" s="246"/>
      <c r="CU430" s="246"/>
      <c r="CV430" s="246"/>
      <c r="CW430" s="246"/>
      <c r="CX430" s="246"/>
      <c r="CY430" s="246"/>
      <c r="CZ430" s="246"/>
      <c r="DA430" s="246"/>
      <c r="DB430" s="246"/>
      <c r="DC430" s="246"/>
      <c r="DD430" s="246"/>
      <c r="DE430" s="246"/>
      <c r="DF430" s="246"/>
      <c r="DG430" s="246"/>
      <c r="DH430" s="246"/>
      <c r="DI430" s="246"/>
      <c r="DJ430" s="246"/>
      <c r="DK430" s="246"/>
      <c r="DL430" s="246"/>
      <c r="DM430" s="246"/>
      <c r="DN430" s="246"/>
      <c r="DO430" s="246"/>
      <c r="DP430" s="246"/>
      <c r="DQ430" s="246"/>
      <c r="DR430" s="246"/>
      <c r="DS430" s="246"/>
      <c r="DT430" s="246"/>
      <c r="DU430" s="246"/>
      <c r="DV430" s="246"/>
      <c r="DW430" s="246"/>
      <c r="DX430" s="246"/>
      <c r="DY430" s="246"/>
      <c r="DZ430" s="246"/>
      <c r="EA430" s="246"/>
      <c r="EB430" s="246"/>
      <c r="EC430" s="246"/>
      <c r="ED430" s="246"/>
      <c r="EE430" s="246"/>
      <c r="EF430" s="246"/>
      <c r="EG430" s="246"/>
      <c r="EH430" s="246"/>
      <c r="EI430" s="246"/>
      <c r="EJ430" s="246"/>
      <c r="EK430" s="246"/>
      <c r="EL430" s="246"/>
      <c r="EM430" s="246"/>
      <c r="EN430" s="246"/>
      <c r="EO430" s="246"/>
      <c r="EP430" s="246"/>
      <c r="EQ430" s="246"/>
      <c r="ER430" s="246"/>
      <c r="ES430" s="246"/>
      <c r="ET430" s="246"/>
      <c r="EU430" s="246"/>
      <c r="EV430" s="246"/>
      <c r="EW430" s="246"/>
      <c r="EX430" s="246"/>
      <c r="EY430" s="246"/>
      <c r="EZ430" s="246"/>
      <c r="FA430" s="246"/>
      <c r="FB430" s="246"/>
      <c r="FC430" s="246"/>
      <c r="FD430" s="246"/>
      <c r="FE430" s="246"/>
      <c r="FF430" s="246"/>
      <c r="FG430" s="246"/>
      <c r="FH430" s="246"/>
      <c r="FI430" s="246"/>
      <c r="FJ430" s="246"/>
      <c r="FK430" s="246"/>
      <c r="FL430" s="246"/>
      <c r="FM430" s="246"/>
      <c r="FN430" s="246"/>
      <c r="FO430" s="246"/>
      <c r="FP430" s="246"/>
      <c r="FQ430" s="246"/>
      <c r="FR430" s="246"/>
      <c r="FS430" s="246"/>
      <c r="FT430" s="246"/>
      <c r="FU430" s="246"/>
      <c r="FV430" s="246"/>
      <c r="FW430" s="246"/>
      <c r="FX430" s="246"/>
      <c r="FY430" s="246"/>
      <c r="FZ430" s="246"/>
      <c r="GA430" s="246"/>
      <c r="GB430" s="246"/>
      <c r="GC430" s="246"/>
      <c r="GD430" s="246"/>
      <c r="GE430" s="246"/>
      <c r="GF430" s="246"/>
      <c r="GG430" s="246"/>
      <c r="GH430" s="246"/>
      <c r="GI430" s="246"/>
      <c r="GJ430" s="246"/>
      <c r="GK430" s="246"/>
      <c r="GL430" s="246"/>
      <c r="GM430" s="246"/>
      <c r="GN430" s="246"/>
      <c r="GO430" s="246"/>
      <c r="GP430" s="246"/>
      <c r="GQ430" s="246"/>
      <c r="GR430" s="246"/>
      <c r="GS430" s="246"/>
      <c r="GT430" s="246"/>
      <c r="GU430" s="246"/>
      <c r="GV430" s="246"/>
      <c r="GW430" s="246"/>
      <c r="GX430" s="246"/>
      <c r="GY430" s="246"/>
      <c r="GZ430" s="246"/>
      <c r="HA430" s="246"/>
      <c r="HB430" s="246"/>
      <c r="HC430" s="246"/>
      <c r="HD430" s="246"/>
      <c r="HE430" s="246"/>
      <c r="HF430" s="246"/>
      <c r="HG430" s="246"/>
      <c r="HH430" s="246"/>
      <c r="HI430" s="246"/>
      <c r="HJ430" s="246"/>
      <c r="HK430" s="246"/>
      <c r="HL430" s="246"/>
      <c r="HM430" s="246"/>
      <c r="HN430" s="246"/>
      <c r="HO430" s="246"/>
      <c r="HP430" s="246"/>
      <c r="HQ430" s="246"/>
      <c r="HR430" s="246"/>
      <c r="HS430" s="246"/>
      <c r="HT430" s="246"/>
      <c r="HU430" s="246"/>
      <c r="HV430" s="246"/>
      <c r="HW430" s="246"/>
      <c r="HX430" s="246"/>
      <c r="HY430" s="246"/>
      <c r="HZ430" s="246"/>
      <c r="IA430" s="246"/>
      <c r="IB430" s="246"/>
      <c r="IC430" s="246"/>
      <c r="ID430" s="246"/>
      <c r="IE430" s="246"/>
      <c r="IF430" s="246"/>
      <c r="IG430" s="246"/>
      <c r="IH430" s="246"/>
      <c r="II430" s="246"/>
      <c r="IJ430" s="246"/>
      <c r="IK430" s="246"/>
      <c r="IL430" s="246"/>
      <c r="IM430" s="246"/>
      <c r="IN430" s="246"/>
      <c r="IO430" s="246"/>
      <c r="IP430" s="246"/>
      <c r="IQ430" s="246"/>
      <c r="IR430" s="246"/>
      <c r="IS430" s="246"/>
      <c r="IT430" s="246"/>
      <c r="IU430" s="246"/>
      <c r="IV430" s="246"/>
      <c r="IW430" s="246"/>
    </row>
    <row r="431" customFormat="false" ht="12.75" hidden="false" customHeight="false" outlineLevel="0" collapsed="false">
      <c r="A431" s="263"/>
      <c r="B431" s="264"/>
      <c r="C431" s="251"/>
      <c r="D431" s="251"/>
      <c r="E431" s="251"/>
      <c r="F431" s="261"/>
      <c r="G431" s="261"/>
      <c r="H431" s="261"/>
      <c r="I431" s="261"/>
      <c r="J431" s="261"/>
      <c r="K431" s="261"/>
      <c r="L431" s="261"/>
      <c r="M431" s="261"/>
      <c r="N431" s="261"/>
      <c r="O431" s="261"/>
      <c r="P431" s="261"/>
      <c r="Q431" s="261"/>
      <c r="R431" s="261"/>
      <c r="S431" s="261"/>
      <c r="T431" s="261"/>
      <c r="U431" s="261"/>
      <c r="V431" s="261"/>
      <c r="W431" s="261"/>
      <c r="X431" s="261"/>
      <c r="Y431" s="261"/>
      <c r="Z431" s="261"/>
      <c r="AA431" s="261"/>
      <c r="AB431" s="261"/>
      <c r="AC431" s="261"/>
      <c r="AD431" s="261"/>
      <c r="AE431" s="261"/>
      <c r="AF431" s="261"/>
      <c r="AG431" s="261"/>
      <c r="AH431" s="261"/>
      <c r="AI431" s="261"/>
      <c r="AJ431" s="261"/>
      <c r="AK431" s="261"/>
      <c r="AL431" s="261"/>
      <c r="AM431" s="261"/>
      <c r="AN431" s="261"/>
      <c r="AO431" s="261"/>
      <c r="AP431" s="261"/>
      <c r="AQ431" s="261"/>
      <c r="AR431" s="261"/>
      <c r="AS431" s="261"/>
      <c r="AT431" s="261"/>
      <c r="AU431" s="261"/>
      <c r="AV431" s="261"/>
      <c r="AW431" s="261"/>
      <c r="AX431" s="261"/>
      <c r="AY431" s="261"/>
      <c r="AZ431" s="261"/>
      <c r="BA431" s="261"/>
      <c r="BB431" s="261"/>
      <c r="BC431" s="261"/>
      <c r="BD431" s="261"/>
      <c r="BE431" s="261"/>
      <c r="BF431" s="261"/>
      <c r="BG431" s="261"/>
      <c r="BH431" s="261"/>
      <c r="BI431" s="261"/>
      <c r="BJ431" s="261"/>
      <c r="BK431" s="261"/>
      <c r="BL431" s="261"/>
      <c r="BM431" s="261"/>
      <c r="BN431" s="261"/>
      <c r="BO431" s="261"/>
      <c r="BP431" s="261"/>
      <c r="BQ431" s="261"/>
      <c r="BR431" s="261"/>
      <c r="BS431" s="261"/>
      <c r="BT431" s="261"/>
      <c r="BU431" s="261"/>
      <c r="BV431" s="261"/>
      <c r="BW431" s="261"/>
      <c r="BX431" s="261"/>
      <c r="BY431" s="261"/>
      <c r="BZ431" s="261"/>
      <c r="CA431" s="261"/>
      <c r="CB431" s="261"/>
      <c r="CC431" s="261"/>
      <c r="CD431" s="261"/>
      <c r="CE431" s="261"/>
      <c r="CF431" s="261"/>
      <c r="CG431" s="261"/>
      <c r="CH431" s="261"/>
      <c r="CI431" s="261"/>
      <c r="CJ431" s="261"/>
      <c r="CK431" s="261"/>
      <c r="CL431" s="261"/>
      <c r="CM431" s="261"/>
      <c r="CN431" s="261"/>
      <c r="CO431" s="261"/>
      <c r="CP431" s="261"/>
      <c r="CQ431" s="261"/>
      <c r="CR431" s="261"/>
      <c r="CS431" s="261"/>
      <c r="CT431" s="261"/>
      <c r="CU431" s="261"/>
      <c r="CV431" s="261"/>
      <c r="CW431" s="261"/>
      <c r="CX431" s="261"/>
      <c r="CY431" s="261"/>
      <c r="CZ431" s="261"/>
      <c r="DA431" s="261"/>
      <c r="DB431" s="261"/>
      <c r="DC431" s="261"/>
      <c r="DD431" s="261"/>
      <c r="DE431" s="261"/>
      <c r="DF431" s="261"/>
      <c r="DG431" s="261"/>
      <c r="DH431" s="261"/>
      <c r="DI431" s="261"/>
      <c r="DJ431" s="261"/>
      <c r="DK431" s="261"/>
      <c r="DL431" s="261"/>
      <c r="DM431" s="261"/>
      <c r="DN431" s="261"/>
      <c r="DO431" s="261"/>
      <c r="DP431" s="261"/>
      <c r="DQ431" s="261"/>
      <c r="DR431" s="261"/>
      <c r="DS431" s="261"/>
      <c r="DT431" s="261"/>
      <c r="DU431" s="261"/>
      <c r="DV431" s="261"/>
      <c r="DW431" s="261"/>
      <c r="DX431" s="261"/>
      <c r="DY431" s="261"/>
      <c r="DZ431" s="261"/>
      <c r="EA431" s="261"/>
      <c r="EB431" s="261"/>
      <c r="EC431" s="261"/>
      <c r="ED431" s="261"/>
      <c r="EE431" s="261"/>
      <c r="EF431" s="261"/>
      <c r="EG431" s="261"/>
      <c r="EH431" s="261"/>
      <c r="EI431" s="261"/>
      <c r="EJ431" s="261"/>
      <c r="EK431" s="261"/>
      <c r="EL431" s="261"/>
      <c r="EM431" s="261"/>
      <c r="EN431" s="261"/>
      <c r="EO431" s="261"/>
      <c r="EP431" s="261"/>
      <c r="EQ431" s="261"/>
      <c r="ER431" s="261"/>
      <c r="ES431" s="261"/>
      <c r="ET431" s="261"/>
      <c r="EU431" s="261"/>
      <c r="EV431" s="261"/>
      <c r="EW431" s="261"/>
      <c r="EX431" s="261"/>
      <c r="EY431" s="261"/>
      <c r="EZ431" s="261"/>
      <c r="FA431" s="261"/>
      <c r="FB431" s="261"/>
      <c r="FC431" s="261"/>
      <c r="FD431" s="261"/>
      <c r="FE431" s="261"/>
      <c r="FF431" s="261"/>
      <c r="FG431" s="261"/>
      <c r="FH431" s="261"/>
      <c r="FI431" s="261"/>
      <c r="FJ431" s="261"/>
      <c r="FK431" s="261"/>
      <c r="FL431" s="261"/>
      <c r="FM431" s="261"/>
      <c r="FN431" s="261"/>
      <c r="FO431" s="261"/>
      <c r="FP431" s="261"/>
      <c r="FQ431" s="261"/>
      <c r="FR431" s="261"/>
      <c r="FS431" s="261"/>
      <c r="FT431" s="261"/>
      <c r="FU431" s="261"/>
      <c r="FV431" s="261"/>
      <c r="FW431" s="261"/>
      <c r="FX431" s="261"/>
      <c r="FY431" s="261"/>
      <c r="FZ431" s="261"/>
      <c r="GA431" s="261"/>
      <c r="GB431" s="261"/>
      <c r="GC431" s="261"/>
      <c r="GD431" s="261"/>
      <c r="GE431" s="261"/>
      <c r="GF431" s="261"/>
      <c r="GG431" s="261"/>
      <c r="GH431" s="261"/>
      <c r="GI431" s="261"/>
      <c r="GJ431" s="261"/>
      <c r="GK431" s="261"/>
      <c r="GL431" s="261"/>
      <c r="GM431" s="261"/>
      <c r="GN431" s="261"/>
      <c r="GO431" s="261"/>
      <c r="GP431" s="261"/>
      <c r="GQ431" s="261"/>
      <c r="GR431" s="261"/>
      <c r="GS431" s="261"/>
      <c r="GT431" s="261"/>
      <c r="GU431" s="261"/>
      <c r="GV431" s="261"/>
      <c r="GW431" s="261"/>
      <c r="GX431" s="261"/>
      <c r="GY431" s="261"/>
      <c r="GZ431" s="261"/>
      <c r="HA431" s="261"/>
      <c r="HB431" s="261"/>
      <c r="HC431" s="261"/>
      <c r="HD431" s="261"/>
      <c r="HE431" s="261"/>
      <c r="HF431" s="261"/>
      <c r="HG431" s="261"/>
      <c r="HH431" s="261"/>
      <c r="HI431" s="261"/>
      <c r="HJ431" s="261"/>
      <c r="HK431" s="261"/>
      <c r="HL431" s="261"/>
      <c r="HM431" s="261"/>
      <c r="HN431" s="261"/>
      <c r="HO431" s="261"/>
      <c r="HP431" s="261"/>
      <c r="HQ431" s="261"/>
      <c r="HR431" s="261"/>
      <c r="HS431" s="261"/>
      <c r="HT431" s="261"/>
      <c r="HU431" s="261"/>
      <c r="HV431" s="261"/>
      <c r="HW431" s="261"/>
      <c r="HX431" s="261"/>
      <c r="HY431" s="261"/>
      <c r="HZ431" s="261"/>
      <c r="IA431" s="261"/>
      <c r="IB431" s="261"/>
      <c r="IC431" s="261"/>
      <c r="ID431" s="261"/>
      <c r="IE431" s="261"/>
      <c r="IF431" s="261"/>
      <c r="IG431" s="261"/>
      <c r="IH431" s="261"/>
      <c r="II431" s="261"/>
      <c r="IJ431" s="261"/>
      <c r="IK431" s="261"/>
      <c r="IL431" s="261"/>
      <c r="IM431" s="261"/>
      <c r="IN431" s="261"/>
      <c r="IO431" s="261"/>
      <c r="IP431" s="261"/>
      <c r="IQ431" s="261"/>
      <c r="IR431" s="261"/>
      <c r="IS431" s="261"/>
      <c r="IT431" s="261"/>
      <c r="IU431" s="261"/>
      <c r="IV431" s="261"/>
      <c r="IW431" s="261"/>
    </row>
    <row r="432" customFormat="false" ht="12.75" hidden="false" customHeight="false" outlineLevel="0" collapsed="false">
      <c r="A432" s="223"/>
      <c r="B432" s="245"/>
      <c r="C432" s="251"/>
      <c r="D432" s="251"/>
      <c r="E432" s="251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  <c r="AJ432" s="246"/>
      <c r="AK432" s="246"/>
      <c r="AL432" s="246"/>
      <c r="AM432" s="246"/>
      <c r="AN432" s="246"/>
      <c r="AO432" s="246"/>
      <c r="AP432" s="246"/>
      <c r="AQ432" s="246"/>
      <c r="AR432" s="246"/>
      <c r="AS432" s="246"/>
      <c r="AT432" s="246"/>
      <c r="AU432" s="246"/>
      <c r="AV432" s="246"/>
      <c r="AW432" s="246"/>
      <c r="AX432" s="246"/>
      <c r="AY432" s="246"/>
      <c r="AZ432" s="246"/>
      <c r="BA432" s="246"/>
      <c r="BB432" s="246"/>
      <c r="BC432" s="246"/>
      <c r="BD432" s="246"/>
      <c r="BE432" s="246"/>
      <c r="BF432" s="246"/>
      <c r="BG432" s="246"/>
      <c r="BH432" s="246"/>
      <c r="BI432" s="246"/>
      <c r="BJ432" s="246"/>
      <c r="BK432" s="246"/>
      <c r="BL432" s="246"/>
      <c r="BM432" s="246"/>
      <c r="BN432" s="246"/>
      <c r="BO432" s="246"/>
      <c r="BP432" s="246"/>
      <c r="BQ432" s="246"/>
      <c r="BR432" s="246"/>
      <c r="BS432" s="246"/>
      <c r="BT432" s="246"/>
      <c r="BU432" s="246"/>
      <c r="BV432" s="246"/>
      <c r="BW432" s="246"/>
      <c r="BX432" s="246"/>
      <c r="BY432" s="246"/>
      <c r="BZ432" s="246"/>
      <c r="CA432" s="246"/>
      <c r="CB432" s="246"/>
      <c r="CC432" s="246"/>
      <c r="CD432" s="246"/>
      <c r="CE432" s="246"/>
      <c r="CF432" s="246"/>
      <c r="CG432" s="246"/>
      <c r="CH432" s="246"/>
      <c r="CI432" s="246"/>
      <c r="CJ432" s="246"/>
      <c r="CK432" s="246"/>
      <c r="CL432" s="246"/>
      <c r="CM432" s="246"/>
      <c r="CN432" s="246"/>
      <c r="CO432" s="246"/>
      <c r="CP432" s="246"/>
      <c r="CQ432" s="246"/>
      <c r="CR432" s="246"/>
      <c r="CS432" s="246"/>
      <c r="CT432" s="246"/>
      <c r="CU432" s="246"/>
      <c r="CV432" s="246"/>
      <c r="CW432" s="246"/>
      <c r="CX432" s="246"/>
      <c r="CY432" s="246"/>
      <c r="CZ432" s="246"/>
      <c r="DA432" s="246"/>
      <c r="DB432" s="246"/>
      <c r="DC432" s="246"/>
      <c r="DD432" s="246"/>
      <c r="DE432" s="246"/>
      <c r="DF432" s="246"/>
      <c r="DG432" s="246"/>
      <c r="DH432" s="246"/>
      <c r="DI432" s="246"/>
      <c r="DJ432" s="246"/>
      <c r="DK432" s="246"/>
      <c r="DL432" s="246"/>
      <c r="DM432" s="246"/>
      <c r="DN432" s="246"/>
      <c r="DO432" s="246"/>
      <c r="DP432" s="246"/>
      <c r="DQ432" s="246"/>
      <c r="DR432" s="246"/>
      <c r="DS432" s="246"/>
      <c r="DT432" s="246"/>
      <c r="DU432" s="246"/>
      <c r="DV432" s="246"/>
      <c r="DW432" s="246"/>
      <c r="DX432" s="246"/>
      <c r="DY432" s="246"/>
      <c r="DZ432" s="246"/>
      <c r="EA432" s="246"/>
      <c r="EB432" s="246"/>
      <c r="EC432" s="246"/>
      <c r="ED432" s="246"/>
      <c r="EE432" s="246"/>
      <c r="EF432" s="246"/>
      <c r="EG432" s="246"/>
      <c r="EH432" s="246"/>
      <c r="EI432" s="246"/>
      <c r="EJ432" s="246"/>
      <c r="EK432" s="246"/>
      <c r="EL432" s="246"/>
      <c r="EM432" s="246"/>
      <c r="EN432" s="246"/>
      <c r="EO432" s="246"/>
      <c r="EP432" s="246"/>
      <c r="EQ432" s="246"/>
      <c r="ER432" s="246"/>
      <c r="ES432" s="246"/>
      <c r="ET432" s="246"/>
      <c r="EU432" s="246"/>
      <c r="EV432" s="246"/>
      <c r="EW432" s="246"/>
      <c r="EX432" s="246"/>
      <c r="EY432" s="246"/>
      <c r="EZ432" s="246"/>
      <c r="FA432" s="246"/>
      <c r="FB432" s="246"/>
      <c r="FC432" s="246"/>
      <c r="FD432" s="246"/>
      <c r="FE432" s="246"/>
      <c r="FF432" s="246"/>
      <c r="FG432" s="246"/>
      <c r="FH432" s="246"/>
      <c r="FI432" s="246"/>
      <c r="FJ432" s="246"/>
      <c r="FK432" s="246"/>
      <c r="FL432" s="246"/>
      <c r="FM432" s="246"/>
      <c r="FN432" s="246"/>
      <c r="FO432" s="246"/>
      <c r="FP432" s="246"/>
      <c r="FQ432" s="246"/>
      <c r="FR432" s="246"/>
      <c r="FS432" s="246"/>
      <c r="FT432" s="246"/>
      <c r="FU432" s="246"/>
      <c r="FV432" s="246"/>
      <c r="FW432" s="246"/>
      <c r="FX432" s="246"/>
      <c r="FY432" s="246"/>
      <c r="FZ432" s="246"/>
      <c r="GA432" s="246"/>
      <c r="GB432" s="246"/>
      <c r="GC432" s="246"/>
      <c r="GD432" s="246"/>
      <c r="GE432" s="246"/>
      <c r="GF432" s="246"/>
      <c r="GG432" s="246"/>
      <c r="GH432" s="246"/>
      <c r="GI432" s="246"/>
      <c r="GJ432" s="246"/>
      <c r="GK432" s="246"/>
      <c r="GL432" s="246"/>
      <c r="GM432" s="246"/>
      <c r="GN432" s="246"/>
      <c r="GO432" s="246"/>
      <c r="GP432" s="246"/>
      <c r="GQ432" s="246"/>
      <c r="GR432" s="246"/>
      <c r="GS432" s="246"/>
      <c r="GT432" s="246"/>
      <c r="GU432" s="246"/>
      <c r="GV432" s="246"/>
      <c r="GW432" s="246"/>
      <c r="GX432" s="246"/>
      <c r="GY432" s="246"/>
      <c r="GZ432" s="246"/>
      <c r="HA432" s="246"/>
      <c r="HB432" s="246"/>
      <c r="HC432" s="246"/>
      <c r="HD432" s="246"/>
      <c r="HE432" s="246"/>
      <c r="HF432" s="246"/>
      <c r="HG432" s="246"/>
      <c r="HH432" s="246"/>
      <c r="HI432" s="246"/>
      <c r="HJ432" s="246"/>
      <c r="HK432" s="246"/>
      <c r="HL432" s="246"/>
      <c r="HM432" s="246"/>
      <c r="HN432" s="246"/>
      <c r="HO432" s="246"/>
      <c r="HP432" s="246"/>
      <c r="HQ432" s="246"/>
      <c r="HR432" s="246"/>
      <c r="HS432" s="246"/>
      <c r="HT432" s="246"/>
      <c r="HU432" s="246"/>
      <c r="HV432" s="246"/>
      <c r="HW432" s="246"/>
      <c r="HX432" s="246"/>
      <c r="HY432" s="246"/>
      <c r="HZ432" s="246"/>
      <c r="IA432" s="246"/>
      <c r="IB432" s="246"/>
      <c r="IC432" s="246"/>
      <c r="ID432" s="246"/>
      <c r="IE432" s="246"/>
      <c r="IF432" s="246"/>
      <c r="IG432" s="246"/>
      <c r="IH432" s="246"/>
      <c r="II432" s="246"/>
      <c r="IJ432" s="246"/>
      <c r="IK432" s="246"/>
      <c r="IL432" s="246"/>
      <c r="IM432" s="246"/>
      <c r="IN432" s="246"/>
      <c r="IO432" s="246"/>
      <c r="IP432" s="246"/>
      <c r="IQ432" s="246"/>
      <c r="IR432" s="246"/>
      <c r="IS432" s="246"/>
      <c r="IT432" s="246"/>
      <c r="IU432" s="246"/>
      <c r="IV432" s="246"/>
      <c r="IW432" s="246"/>
    </row>
    <row r="433" customFormat="false" ht="12.75" hidden="false" customHeight="false" outlineLevel="0" collapsed="false">
      <c r="A433" s="225"/>
      <c r="B433" s="245"/>
      <c r="C433" s="251"/>
      <c r="D433" s="251"/>
      <c r="E433" s="251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  <c r="AJ433" s="246"/>
      <c r="AK433" s="246"/>
      <c r="AL433" s="246"/>
      <c r="AM433" s="246"/>
      <c r="AN433" s="246"/>
      <c r="AO433" s="246"/>
      <c r="AP433" s="246"/>
      <c r="AQ433" s="246"/>
      <c r="AR433" s="246"/>
      <c r="AS433" s="246"/>
      <c r="AT433" s="246"/>
      <c r="AU433" s="246"/>
      <c r="AV433" s="246"/>
      <c r="AW433" s="246"/>
      <c r="AX433" s="246"/>
      <c r="AY433" s="246"/>
      <c r="AZ433" s="246"/>
      <c r="BA433" s="246"/>
      <c r="BB433" s="246"/>
      <c r="BC433" s="246"/>
      <c r="BD433" s="246"/>
      <c r="BE433" s="246"/>
      <c r="BF433" s="246"/>
      <c r="BG433" s="246"/>
      <c r="BH433" s="246"/>
      <c r="BI433" s="246"/>
      <c r="BJ433" s="246"/>
      <c r="BK433" s="246"/>
      <c r="BL433" s="246"/>
      <c r="BM433" s="246"/>
      <c r="BN433" s="246"/>
      <c r="BO433" s="246"/>
      <c r="BP433" s="246"/>
      <c r="BQ433" s="246"/>
      <c r="BR433" s="246"/>
      <c r="BS433" s="246"/>
      <c r="BT433" s="246"/>
      <c r="BU433" s="246"/>
      <c r="BV433" s="246"/>
      <c r="BW433" s="246"/>
      <c r="BX433" s="246"/>
      <c r="BY433" s="246"/>
      <c r="BZ433" s="246"/>
      <c r="CA433" s="246"/>
      <c r="CB433" s="246"/>
      <c r="CC433" s="246"/>
      <c r="CD433" s="246"/>
      <c r="CE433" s="246"/>
      <c r="CF433" s="246"/>
      <c r="CG433" s="246"/>
      <c r="CH433" s="246"/>
      <c r="CI433" s="246"/>
      <c r="CJ433" s="246"/>
      <c r="CK433" s="246"/>
      <c r="CL433" s="246"/>
      <c r="CM433" s="246"/>
      <c r="CN433" s="246"/>
      <c r="CO433" s="246"/>
      <c r="CP433" s="246"/>
      <c r="CQ433" s="246"/>
      <c r="CR433" s="246"/>
      <c r="CS433" s="246"/>
      <c r="CT433" s="246"/>
      <c r="CU433" s="246"/>
      <c r="CV433" s="246"/>
      <c r="CW433" s="246"/>
      <c r="CX433" s="246"/>
      <c r="CY433" s="246"/>
      <c r="CZ433" s="246"/>
      <c r="DA433" s="246"/>
      <c r="DB433" s="246"/>
      <c r="DC433" s="246"/>
      <c r="DD433" s="246"/>
      <c r="DE433" s="246"/>
      <c r="DF433" s="246"/>
      <c r="DG433" s="246"/>
      <c r="DH433" s="246"/>
      <c r="DI433" s="246"/>
      <c r="DJ433" s="246"/>
      <c r="DK433" s="246"/>
      <c r="DL433" s="246"/>
      <c r="DM433" s="246"/>
      <c r="DN433" s="246"/>
      <c r="DO433" s="246"/>
      <c r="DP433" s="246"/>
      <c r="DQ433" s="246"/>
      <c r="DR433" s="246"/>
      <c r="DS433" s="246"/>
      <c r="DT433" s="246"/>
      <c r="DU433" s="246"/>
      <c r="DV433" s="246"/>
      <c r="DW433" s="246"/>
      <c r="DX433" s="246"/>
      <c r="DY433" s="246"/>
      <c r="DZ433" s="246"/>
      <c r="EA433" s="246"/>
      <c r="EB433" s="246"/>
      <c r="EC433" s="246"/>
      <c r="ED433" s="246"/>
      <c r="EE433" s="246"/>
      <c r="EF433" s="246"/>
      <c r="EG433" s="246"/>
      <c r="EH433" s="246"/>
      <c r="EI433" s="246"/>
      <c r="EJ433" s="246"/>
      <c r="EK433" s="246"/>
      <c r="EL433" s="246"/>
      <c r="EM433" s="246"/>
      <c r="EN433" s="246"/>
      <c r="EO433" s="246"/>
      <c r="EP433" s="246"/>
      <c r="EQ433" s="246"/>
      <c r="ER433" s="246"/>
      <c r="ES433" s="246"/>
      <c r="ET433" s="246"/>
      <c r="EU433" s="246"/>
      <c r="EV433" s="246"/>
      <c r="EW433" s="246"/>
      <c r="EX433" s="246"/>
      <c r="EY433" s="246"/>
      <c r="EZ433" s="246"/>
      <c r="FA433" s="246"/>
      <c r="FB433" s="246"/>
      <c r="FC433" s="246"/>
      <c r="FD433" s="246"/>
      <c r="FE433" s="246"/>
      <c r="FF433" s="246"/>
      <c r="FG433" s="246"/>
      <c r="FH433" s="246"/>
      <c r="FI433" s="246"/>
      <c r="FJ433" s="246"/>
      <c r="FK433" s="246"/>
      <c r="FL433" s="246"/>
      <c r="FM433" s="246"/>
      <c r="FN433" s="246"/>
      <c r="FO433" s="246"/>
      <c r="FP433" s="246"/>
      <c r="FQ433" s="246"/>
      <c r="FR433" s="246"/>
      <c r="FS433" s="246"/>
      <c r="FT433" s="246"/>
      <c r="FU433" s="246"/>
      <c r="FV433" s="246"/>
      <c r="FW433" s="246"/>
      <c r="FX433" s="246"/>
      <c r="FY433" s="246"/>
      <c r="FZ433" s="246"/>
      <c r="GA433" s="246"/>
      <c r="GB433" s="246"/>
      <c r="GC433" s="246"/>
      <c r="GD433" s="246"/>
      <c r="GE433" s="246"/>
      <c r="GF433" s="246"/>
      <c r="GG433" s="246"/>
      <c r="GH433" s="246"/>
      <c r="GI433" s="246"/>
      <c r="GJ433" s="246"/>
      <c r="GK433" s="246"/>
      <c r="GL433" s="246"/>
      <c r="GM433" s="246"/>
      <c r="GN433" s="246"/>
      <c r="GO433" s="246"/>
      <c r="GP433" s="246"/>
      <c r="GQ433" s="246"/>
      <c r="GR433" s="246"/>
      <c r="GS433" s="246"/>
      <c r="GT433" s="246"/>
      <c r="GU433" s="246"/>
      <c r="GV433" s="246"/>
      <c r="GW433" s="246"/>
      <c r="GX433" s="246"/>
      <c r="GY433" s="246"/>
      <c r="GZ433" s="246"/>
      <c r="HA433" s="246"/>
      <c r="HB433" s="246"/>
      <c r="HC433" s="246"/>
      <c r="HD433" s="246"/>
      <c r="HE433" s="246"/>
      <c r="HF433" s="246"/>
      <c r="HG433" s="246"/>
      <c r="HH433" s="246"/>
      <c r="HI433" s="246"/>
      <c r="HJ433" s="246"/>
      <c r="HK433" s="246"/>
      <c r="HL433" s="246"/>
      <c r="HM433" s="246"/>
      <c r="HN433" s="246"/>
      <c r="HO433" s="246"/>
      <c r="HP433" s="246"/>
      <c r="HQ433" s="246"/>
      <c r="HR433" s="246"/>
      <c r="HS433" s="246"/>
      <c r="HT433" s="246"/>
      <c r="HU433" s="246"/>
      <c r="HV433" s="246"/>
      <c r="HW433" s="246"/>
      <c r="HX433" s="246"/>
      <c r="HY433" s="246"/>
      <c r="HZ433" s="246"/>
      <c r="IA433" s="246"/>
      <c r="IB433" s="246"/>
      <c r="IC433" s="246"/>
      <c r="ID433" s="246"/>
      <c r="IE433" s="246"/>
      <c r="IF433" s="246"/>
      <c r="IG433" s="246"/>
      <c r="IH433" s="246"/>
      <c r="II433" s="246"/>
      <c r="IJ433" s="246"/>
      <c r="IK433" s="246"/>
      <c r="IL433" s="246"/>
      <c r="IM433" s="246"/>
      <c r="IN433" s="246"/>
      <c r="IO433" s="246"/>
      <c r="IP433" s="246"/>
      <c r="IQ433" s="246"/>
      <c r="IR433" s="246"/>
      <c r="IS433" s="246"/>
      <c r="IT433" s="246"/>
      <c r="IU433" s="246"/>
      <c r="IV433" s="246"/>
      <c r="IW433" s="246"/>
    </row>
    <row r="434" customFormat="false" ht="12.75" hidden="false" customHeight="false" outlineLevel="0" collapsed="false">
      <c r="A434" s="225"/>
      <c r="B434" s="245"/>
      <c r="C434" s="251"/>
      <c r="D434" s="251"/>
      <c r="E434" s="251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  <c r="AJ434" s="246"/>
      <c r="AK434" s="246"/>
      <c r="AL434" s="246"/>
      <c r="AM434" s="246"/>
      <c r="AN434" s="246"/>
      <c r="AO434" s="246"/>
      <c r="AP434" s="246"/>
      <c r="AQ434" s="246"/>
      <c r="AR434" s="246"/>
      <c r="AS434" s="246"/>
      <c r="AT434" s="246"/>
      <c r="AU434" s="246"/>
      <c r="AV434" s="246"/>
      <c r="AW434" s="246"/>
      <c r="AX434" s="246"/>
      <c r="AY434" s="246"/>
      <c r="AZ434" s="246"/>
      <c r="BA434" s="246"/>
      <c r="BB434" s="246"/>
      <c r="BC434" s="246"/>
      <c r="BD434" s="246"/>
      <c r="BE434" s="246"/>
      <c r="BF434" s="246"/>
      <c r="BG434" s="246"/>
      <c r="BH434" s="246"/>
      <c r="BI434" s="246"/>
      <c r="BJ434" s="246"/>
      <c r="BK434" s="246"/>
      <c r="BL434" s="246"/>
      <c r="BM434" s="246"/>
      <c r="BN434" s="246"/>
      <c r="BO434" s="246"/>
      <c r="BP434" s="246"/>
      <c r="BQ434" s="246"/>
      <c r="BR434" s="246"/>
      <c r="BS434" s="246"/>
      <c r="BT434" s="246"/>
      <c r="BU434" s="246"/>
      <c r="BV434" s="246"/>
      <c r="BW434" s="246"/>
      <c r="BX434" s="246"/>
      <c r="BY434" s="246"/>
      <c r="BZ434" s="246"/>
      <c r="CA434" s="246"/>
      <c r="CB434" s="246"/>
      <c r="CC434" s="246"/>
      <c r="CD434" s="246"/>
      <c r="CE434" s="246"/>
      <c r="CF434" s="246"/>
      <c r="CG434" s="246"/>
      <c r="CH434" s="246"/>
      <c r="CI434" s="246"/>
      <c r="CJ434" s="246"/>
      <c r="CK434" s="246"/>
      <c r="CL434" s="246"/>
      <c r="CM434" s="246"/>
      <c r="CN434" s="246"/>
      <c r="CO434" s="246"/>
      <c r="CP434" s="246"/>
      <c r="CQ434" s="246"/>
      <c r="CR434" s="246"/>
      <c r="CS434" s="246"/>
      <c r="CT434" s="246"/>
      <c r="CU434" s="246"/>
      <c r="CV434" s="246"/>
      <c r="CW434" s="246"/>
      <c r="CX434" s="246"/>
      <c r="CY434" s="246"/>
      <c r="CZ434" s="246"/>
      <c r="DA434" s="246"/>
      <c r="DB434" s="246"/>
      <c r="DC434" s="246"/>
      <c r="DD434" s="246"/>
      <c r="DE434" s="246"/>
      <c r="DF434" s="246"/>
      <c r="DG434" s="246"/>
      <c r="DH434" s="246"/>
      <c r="DI434" s="246"/>
      <c r="DJ434" s="246"/>
      <c r="DK434" s="246"/>
      <c r="DL434" s="246"/>
      <c r="DM434" s="246"/>
      <c r="DN434" s="246"/>
      <c r="DO434" s="246"/>
      <c r="DP434" s="246"/>
      <c r="DQ434" s="246"/>
      <c r="DR434" s="246"/>
      <c r="DS434" s="246"/>
      <c r="DT434" s="246"/>
      <c r="DU434" s="246"/>
      <c r="DV434" s="246"/>
      <c r="DW434" s="246"/>
      <c r="DX434" s="246"/>
      <c r="DY434" s="246"/>
      <c r="DZ434" s="246"/>
      <c r="EA434" s="246"/>
      <c r="EB434" s="246"/>
      <c r="EC434" s="246"/>
      <c r="ED434" s="246"/>
      <c r="EE434" s="246"/>
      <c r="EF434" s="246"/>
      <c r="EG434" s="246"/>
      <c r="EH434" s="246"/>
      <c r="EI434" s="246"/>
      <c r="EJ434" s="246"/>
      <c r="EK434" s="246"/>
      <c r="EL434" s="246"/>
      <c r="EM434" s="246"/>
      <c r="EN434" s="246"/>
      <c r="EO434" s="246"/>
      <c r="EP434" s="246"/>
      <c r="EQ434" s="246"/>
      <c r="ER434" s="246"/>
      <c r="ES434" s="246"/>
      <c r="ET434" s="246"/>
      <c r="EU434" s="246"/>
      <c r="EV434" s="246"/>
      <c r="EW434" s="246"/>
      <c r="EX434" s="246"/>
      <c r="EY434" s="246"/>
      <c r="EZ434" s="246"/>
      <c r="FA434" s="246"/>
      <c r="FB434" s="246"/>
      <c r="FC434" s="246"/>
      <c r="FD434" s="246"/>
      <c r="FE434" s="246"/>
      <c r="FF434" s="246"/>
      <c r="FG434" s="246"/>
      <c r="FH434" s="246"/>
      <c r="FI434" s="246"/>
      <c r="FJ434" s="246"/>
      <c r="FK434" s="246"/>
      <c r="FL434" s="246"/>
      <c r="FM434" s="246"/>
      <c r="FN434" s="246"/>
      <c r="FO434" s="246"/>
      <c r="FP434" s="246"/>
      <c r="FQ434" s="246"/>
      <c r="FR434" s="246"/>
      <c r="FS434" s="246"/>
      <c r="FT434" s="246"/>
      <c r="FU434" s="246"/>
      <c r="FV434" s="246"/>
      <c r="FW434" s="246"/>
      <c r="FX434" s="246"/>
      <c r="FY434" s="246"/>
      <c r="FZ434" s="246"/>
      <c r="GA434" s="246"/>
      <c r="GB434" s="246"/>
      <c r="GC434" s="246"/>
      <c r="GD434" s="246"/>
      <c r="GE434" s="246"/>
      <c r="GF434" s="246"/>
      <c r="GG434" s="246"/>
      <c r="GH434" s="246"/>
      <c r="GI434" s="246"/>
      <c r="GJ434" s="246"/>
      <c r="GK434" s="246"/>
      <c r="GL434" s="246"/>
      <c r="GM434" s="246"/>
      <c r="GN434" s="246"/>
      <c r="GO434" s="246"/>
      <c r="GP434" s="246"/>
      <c r="GQ434" s="246"/>
      <c r="GR434" s="246"/>
      <c r="GS434" s="246"/>
      <c r="GT434" s="246"/>
      <c r="GU434" s="246"/>
      <c r="GV434" s="246"/>
      <c r="GW434" s="246"/>
      <c r="GX434" s="246"/>
      <c r="GY434" s="246"/>
      <c r="GZ434" s="246"/>
      <c r="HA434" s="246"/>
      <c r="HB434" s="246"/>
      <c r="HC434" s="246"/>
      <c r="HD434" s="246"/>
      <c r="HE434" s="246"/>
      <c r="HF434" s="246"/>
      <c r="HG434" s="246"/>
      <c r="HH434" s="246"/>
      <c r="HI434" s="246"/>
      <c r="HJ434" s="246"/>
      <c r="HK434" s="246"/>
      <c r="HL434" s="246"/>
      <c r="HM434" s="246"/>
      <c r="HN434" s="246"/>
      <c r="HO434" s="246"/>
      <c r="HP434" s="246"/>
      <c r="HQ434" s="246"/>
      <c r="HR434" s="246"/>
      <c r="HS434" s="246"/>
      <c r="HT434" s="246"/>
      <c r="HU434" s="246"/>
      <c r="HV434" s="246"/>
      <c r="HW434" s="246"/>
      <c r="HX434" s="246"/>
      <c r="HY434" s="246"/>
      <c r="HZ434" s="246"/>
      <c r="IA434" s="246"/>
      <c r="IB434" s="246"/>
      <c r="IC434" s="246"/>
      <c r="ID434" s="246"/>
      <c r="IE434" s="246"/>
      <c r="IF434" s="246"/>
      <c r="IG434" s="246"/>
      <c r="IH434" s="246"/>
      <c r="II434" s="246"/>
      <c r="IJ434" s="246"/>
      <c r="IK434" s="246"/>
      <c r="IL434" s="246"/>
      <c r="IM434" s="246"/>
      <c r="IN434" s="246"/>
      <c r="IO434" s="246"/>
      <c r="IP434" s="246"/>
      <c r="IQ434" s="246"/>
      <c r="IR434" s="246"/>
      <c r="IS434" s="246"/>
      <c r="IT434" s="246"/>
      <c r="IU434" s="246"/>
      <c r="IV434" s="246"/>
      <c r="IW434" s="246"/>
    </row>
    <row r="435" customFormat="false" ht="12.75" hidden="false" customHeight="false" outlineLevel="0" collapsed="false">
      <c r="A435" s="225"/>
      <c r="B435" s="245"/>
      <c r="C435" s="251"/>
      <c r="D435" s="251"/>
      <c r="E435" s="251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  <c r="AJ435" s="246"/>
      <c r="AK435" s="246"/>
      <c r="AL435" s="246"/>
      <c r="AM435" s="246"/>
      <c r="AN435" s="246"/>
      <c r="AO435" s="246"/>
      <c r="AP435" s="246"/>
      <c r="AQ435" s="246"/>
      <c r="AR435" s="246"/>
      <c r="AS435" s="246"/>
      <c r="AT435" s="246"/>
      <c r="AU435" s="246"/>
      <c r="AV435" s="246"/>
      <c r="AW435" s="246"/>
      <c r="AX435" s="246"/>
      <c r="AY435" s="246"/>
      <c r="AZ435" s="246"/>
      <c r="BA435" s="246"/>
      <c r="BB435" s="246"/>
      <c r="BC435" s="246"/>
      <c r="BD435" s="246"/>
      <c r="BE435" s="246"/>
      <c r="BF435" s="246"/>
      <c r="BG435" s="246"/>
      <c r="BH435" s="246"/>
      <c r="BI435" s="246"/>
      <c r="BJ435" s="246"/>
      <c r="BK435" s="246"/>
      <c r="BL435" s="246"/>
      <c r="BM435" s="246"/>
      <c r="BN435" s="246"/>
      <c r="BO435" s="246"/>
      <c r="BP435" s="246"/>
      <c r="BQ435" s="246"/>
      <c r="BR435" s="246"/>
      <c r="BS435" s="246"/>
      <c r="BT435" s="246"/>
      <c r="BU435" s="246"/>
      <c r="BV435" s="246"/>
      <c r="BW435" s="246"/>
      <c r="BX435" s="246"/>
      <c r="BY435" s="246"/>
      <c r="BZ435" s="246"/>
      <c r="CA435" s="246"/>
      <c r="CB435" s="246"/>
      <c r="CC435" s="246"/>
      <c r="CD435" s="246"/>
      <c r="CE435" s="246"/>
      <c r="CF435" s="246"/>
      <c r="CG435" s="246"/>
      <c r="CH435" s="246"/>
      <c r="CI435" s="246"/>
      <c r="CJ435" s="246"/>
      <c r="CK435" s="246"/>
      <c r="CL435" s="246"/>
      <c r="CM435" s="246"/>
      <c r="CN435" s="246"/>
      <c r="CO435" s="246"/>
      <c r="CP435" s="246"/>
      <c r="CQ435" s="246"/>
      <c r="CR435" s="246"/>
      <c r="CS435" s="246"/>
      <c r="CT435" s="246"/>
      <c r="CU435" s="246"/>
      <c r="CV435" s="246"/>
      <c r="CW435" s="246"/>
      <c r="CX435" s="246"/>
      <c r="CY435" s="246"/>
      <c r="CZ435" s="246"/>
      <c r="DA435" s="246"/>
      <c r="DB435" s="246"/>
      <c r="DC435" s="246"/>
      <c r="DD435" s="246"/>
      <c r="DE435" s="246"/>
      <c r="DF435" s="246"/>
      <c r="DG435" s="246"/>
      <c r="DH435" s="246"/>
      <c r="DI435" s="246"/>
      <c r="DJ435" s="246"/>
      <c r="DK435" s="246"/>
      <c r="DL435" s="246"/>
      <c r="DM435" s="246"/>
      <c r="DN435" s="246"/>
      <c r="DO435" s="246"/>
      <c r="DP435" s="246"/>
      <c r="DQ435" s="246"/>
      <c r="DR435" s="246"/>
      <c r="DS435" s="246"/>
      <c r="DT435" s="246"/>
      <c r="DU435" s="246"/>
      <c r="DV435" s="246"/>
      <c r="DW435" s="246"/>
      <c r="DX435" s="246"/>
      <c r="DY435" s="246"/>
      <c r="DZ435" s="246"/>
      <c r="EA435" s="246"/>
      <c r="EB435" s="246"/>
      <c r="EC435" s="246"/>
      <c r="ED435" s="246"/>
      <c r="EE435" s="246"/>
      <c r="EF435" s="246"/>
      <c r="EG435" s="246"/>
      <c r="EH435" s="246"/>
      <c r="EI435" s="246"/>
      <c r="EJ435" s="246"/>
      <c r="EK435" s="246"/>
      <c r="EL435" s="246"/>
      <c r="EM435" s="246"/>
      <c r="EN435" s="246"/>
      <c r="EO435" s="246"/>
      <c r="EP435" s="246"/>
      <c r="EQ435" s="246"/>
      <c r="ER435" s="246"/>
      <c r="ES435" s="246"/>
      <c r="ET435" s="246"/>
      <c r="EU435" s="246"/>
      <c r="EV435" s="246"/>
      <c r="EW435" s="246"/>
      <c r="EX435" s="246"/>
      <c r="EY435" s="246"/>
      <c r="EZ435" s="246"/>
      <c r="FA435" s="246"/>
      <c r="FB435" s="246"/>
      <c r="FC435" s="246"/>
      <c r="FD435" s="246"/>
      <c r="FE435" s="246"/>
      <c r="FF435" s="246"/>
      <c r="FG435" s="246"/>
      <c r="FH435" s="246"/>
      <c r="FI435" s="246"/>
      <c r="FJ435" s="246"/>
      <c r="FK435" s="246"/>
      <c r="FL435" s="246"/>
      <c r="FM435" s="246"/>
      <c r="FN435" s="246"/>
      <c r="FO435" s="246"/>
      <c r="FP435" s="246"/>
      <c r="FQ435" s="246"/>
      <c r="FR435" s="246"/>
      <c r="FS435" s="246"/>
      <c r="FT435" s="246"/>
      <c r="FU435" s="246"/>
      <c r="FV435" s="246"/>
      <c r="FW435" s="246"/>
      <c r="FX435" s="246"/>
      <c r="FY435" s="246"/>
      <c r="FZ435" s="246"/>
      <c r="GA435" s="246"/>
      <c r="GB435" s="246"/>
      <c r="GC435" s="246"/>
      <c r="GD435" s="246"/>
      <c r="GE435" s="246"/>
      <c r="GF435" s="246"/>
      <c r="GG435" s="246"/>
      <c r="GH435" s="246"/>
      <c r="GI435" s="246"/>
      <c r="GJ435" s="246"/>
      <c r="GK435" s="246"/>
      <c r="GL435" s="246"/>
      <c r="GM435" s="246"/>
      <c r="GN435" s="246"/>
      <c r="GO435" s="246"/>
      <c r="GP435" s="246"/>
      <c r="GQ435" s="246"/>
      <c r="GR435" s="246"/>
      <c r="GS435" s="246"/>
      <c r="GT435" s="246"/>
      <c r="GU435" s="246"/>
      <c r="GV435" s="246"/>
      <c r="GW435" s="246"/>
      <c r="GX435" s="246"/>
      <c r="GY435" s="246"/>
      <c r="GZ435" s="246"/>
      <c r="HA435" s="246"/>
      <c r="HB435" s="246"/>
      <c r="HC435" s="246"/>
      <c r="HD435" s="246"/>
      <c r="HE435" s="246"/>
      <c r="HF435" s="246"/>
      <c r="HG435" s="246"/>
      <c r="HH435" s="246"/>
      <c r="HI435" s="246"/>
      <c r="HJ435" s="246"/>
      <c r="HK435" s="246"/>
      <c r="HL435" s="246"/>
      <c r="HM435" s="246"/>
      <c r="HN435" s="246"/>
      <c r="HO435" s="246"/>
      <c r="HP435" s="246"/>
      <c r="HQ435" s="246"/>
      <c r="HR435" s="246"/>
      <c r="HS435" s="246"/>
      <c r="HT435" s="246"/>
      <c r="HU435" s="246"/>
      <c r="HV435" s="246"/>
      <c r="HW435" s="246"/>
      <c r="HX435" s="246"/>
      <c r="HY435" s="246"/>
      <c r="HZ435" s="246"/>
      <c r="IA435" s="246"/>
      <c r="IB435" s="246"/>
      <c r="IC435" s="246"/>
      <c r="ID435" s="246"/>
      <c r="IE435" s="246"/>
      <c r="IF435" s="246"/>
      <c r="IG435" s="246"/>
      <c r="IH435" s="246"/>
      <c r="II435" s="246"/>
      <c r="IJ435" s="246"/>
      <c r="IK435" s="246"/>
      <c r="IL435" s="246"/>
      <c r="IM435" s="246"/>
      <c r="IN435" s="246"/>
      <c r="IO435" s="246"/>
      <c r="IP435" s="246"/>
      <c r="IQ435" s="246"/>
      <c r="IR435" s="246"/>
      <c r="IS435" s="246"/>
      <c r="IT435" s="246"/>
      <c r="IU435" s="246"/>
      <c r="IV435" s="246"/>
      <c r="IW435" s="246"/>
    </row>
    <row r="436" customFormat="false" ht="12.75" hidden="false" customHeight="false" outlineLevel="0" collapsed="false">
      <c r="A436" s="223"/>
      <c r="B436" s="245"/>
      <c r="C436" s="251"/>
      <c r="D436" s="251"/>
      <c r="E436" s="251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  <c r="AJ436" s="246"/>
      <c r="AK436" s="246"/>
      <c r="AL436" s="246"/>
      <c r="AM436" s="246"/>
      <c r="AN436" s="246"/>
      <c r="AO436" s="246"/>
      <c r="AP436" s="246"/>
      <c r="AQ436" s="246"/>
      <c r="AR436" s="246"/>
      <c r="AS436" s="246"/>
      <c r="AT436" s="246"/>
      <c r="AU436" s="246"/>
      <c r="AV436" s="246"/>
      <c r="AW436" s="246"/>
      <c r="AX436" s="246"/>
      <c r="AY436" s="246"/>
      <c r="AZ436" s="246"/>
      <c r="BA436" s="246"/>
      <c r="BB436" s="246"/>
      <c r="BC436" s="246"/>
      <c r="BD436" s="246"/>
      <c r="BE436" s="246"/>
      <c r="BF436" s="246"/>
      <c r="BG436" s="246"/>
      <c r="BH436" s="246"/>
      <c r="BI436" s="246"/>
      <c r="BJ436" s="246"/>
      <c r="BK436" s="246"/>
      <c r="BL436" s="246"/>
      <c r="BM436" s="246"/>
      <c r="BN436" s="246"/>
      <c r="BO436" s="246"/>
      <c r="BP436" s="246"/>
      <c r="BQ436" s="246"/>
      <c r="BR436" s="246"/>
      <c r="BS436" s="246"/>
      <c r="BT436" s="246"/>
      <c r="BU436" s="246"/>
      <c r="BV436" s="246"/>
      <c r="BW436" s="246"/>
      <c r="BX436" s="246"/>
      <c r="BY436" s="246"/>
      <c r="BZ436" s="246"/>
      <c r="CA436" s="246"/>
      <c r="CB436" s="246"/>
      <c r="CC436" s="246"/>
      <c r="CD436" s="246"/>
      <c r="CE436" s="246"/>
      <c r="CF436" s="246"/>
      <c r="CG436" s="246"/>
      <c r="CH436" s="246"/>
      <c r="CI436" s="246"/>
      <c r="CJ436" s="246"/>
      <c r="CK436" s="246"/>
      <c r="CL436" s="246"/>
      <c r="CM436" s="246"/>
      <c r="CN436" s="246"/>
      <c r="CO436" s="246"/>
      <c r="CP436" s="246"/>
      <c r="CQ436" s="246"/>
      <c r="CR436" s="246"/>
      <c r="CS436" s="246"/>
      <c r="CT436" s="246"/>
      <c r="CU436" s="246"/>
      <c r="CV436" s="246"/>
      <c r="CW436" s="246"/>
      <c r="CX436" s="246"/>
      <c r="CY436" s="246"/>
      <c r="CZ436" s="246"/>
      <c r="DA436" s="246"/>
      <c r="DB436" s="246"/>
      <c r="DC436" s="246"/>
      <c r="DD436" s="246"/>
      <c r="DE436" s="246"/>
      <c r="DF436" s="246"/>
      <c r="DG436" s="246"/>
      <c r="DH436" s="246"/>
      <c r="DI436" s="246"/>
      <c r="DJ436" s="246"/>
      <c r="DK436" s="246"/>
      <c r="DL436" s="246"/>
      <c r="DM436" s="246"/>
      <c r="DN436" s="246"/>
      <c r="DO436" s="246"/>
      <c r="DP436" s="246"/>
      <c r="DQ436" s="246"/>
      <c r="DR436" s="246"/>
      <c r="DS436" s="246"/>
      <c r="DT436" s="246"/>
      <c r="DU436" s="246"/>
      <c r="DV436" s="246"/>
      <c r="DW436" s="246"/>
      <c r="DX436" s="246"/>
      <c r="DY436" s="246"/>
      <c r="DZ436" s="246"/>
      <c r="EA436" s="246"/>
      <c r="EB436" s="246"/>
      <c r="EC436" s="246"/>
      <c r="ED436" s="246"/>
      <c r="EE436" s="246"/>
      <c r="EF436" s="246"/>
      <c r="EG436" s="246"/>
      <c r="EH436" s="246"/>
      <c r="EI436" s="246"/>
      <c r="EJ436" s="246"/>
      <c r="EK436" s="246"/>
      <c r="EL436" s="246"/>
      <c r="EM436" s="246"/>
      <c r="EN436" s="246"/>
      <c r="EO436" s="246"/>
      <c r="EP436" s="246"/>
      <c r="EQ436" s="246"/>
      <c r="ER436" s="246"/>
      <c r="ES436" s="246"/>
      <c r="ET436" s="246"/>
      <c r="EU436" s="246"/>
      <c r="EV436" s="246"/>
      <c r="EW436" s="246"/>
      <c r="EX436" s="246"/>
      <c r="EY436" s="246"/>
      <c r="EZ436" s="246"/>
      <c r="FA436" s="246"/>
      <c r="FB436" s="246"/>
      <c r="FC436" s="246"/>
      <c r="FD436" s="246"/>
      <c r="FE436" s="246"/>
      <c r="FF436" s="246"/>
      <c r="FG436" s="246"/>
      <c r="FH436" s="246"/>
      <c r="FI436" s="246"/>
      <c r="FJ436" s="246"/>
      <c r="FK436" s="246"/>
      <c r="FL436" s="246"/>
      <c r="FM436" s="246"/>
      <c r="FN436" s="246"/>
      <c r="FO436" s="246"/>
      <c r="FP436" s="246"/>
      <c r="FQ436" s="246"/>
      <c r="FR436" s="246"/>
      <c r="FS436" s="246"/>
      <c r="FT436" s="246"/>
      <c r="FU436" s="246"/>
      <c r="FV436" s="246"/>
      <c r="FW436" s="246"/>
      <c r="FX436" s="246"/>
      <c r="FY436" s="246"/>
      <c r="FZ436" s="246"/>
      <c r="GA436" s="246"/>
      <c r="GB436" s="246"/>
      <c r="GC436" s="246"/>
      <c r="GD436" s="246"/>
      <c r="GE436" s="246"/>
      <c r="GF436" s="246"/>
      <c r="GG436" s="246"/>
      <c r="GH436" s="246"/>
      <c r="GI436" s="246"/>
      <c r="GJ436" s="246"/>
      <c r="GK436" s="246"/>
      <c r="GL436" s="246"/>
      <c r="GM436" s="246"/>
      <c r="GN436" s="246"/>
      <c r="GO436" s="246"/>
      <c r="GP436" s="246"/>
      <c r="GQ436" s="246"/>
      <c r="GR436" s="246"/>
      <c r="GS436" s="246"/>
      <c r="GT436" s="246"/>
      <c r="GU436" s="246"/>
      <c r="GV436" s="246"/>
      <c r="GW436" s="246"/>
      <c r="GX436" s="246"/>
      <c r="GY436" s="246"/>
      <c r="GZ436" s="246"/>
      <c r="HA436" s="246"/>
      <c r="HB436" s="246"/>
      <c r="HC436" s="246"/>
      <c r="HD436" s="246"/>
      <c r="HE436" s="246"/>
      <c r="HF436" s="246"/>
      <c r="HG436" s="246"/>
      <c r="HH436" s="246"/>
      <c r="HI436" s="246"/>
      <c r="HJ436" s="246"/>
      <c r="HK436" s="246"/>
      <c r="HL436" s="246"/>
      <c r="HM436" s="246"/>
      <c r="HN436" s="246"/>
      <c r="HO436" s="246"/>
      <c r="HP436" s="246"/>
      <c r="HQ436" s="246"/>
      <c r="HR436" s="246"/>
      <c r="HS436" s="246"/>
      <c r="HT436" s="246"/>
      <c r="HU436" s="246"/>
      <c r="HV436" s="246"/>
      <c r="HW436" s="246"/>
      <c r="HX436" s="246"/>
      <c r="HY436" s="246"/>
      <c r="HZ436" s="246"/>
      <c r="IA436" s="246"/>
      <c r="IB436" s="246"/>
      <c r="IC436" s="246"/>
      <c r="ID436" s="246"/>
      <c r="IE436" s="246"/>
      <c r="IF436" s="246"/>
      <c r="IG436" s="246"/>
      <c r="IH436" s="246"/>
      <c r="II436" s="246"/>
      <c r="IJ436" s="246"/>
      <c r="IK436" s="246"/>
      <c r="IL436" s="246"/>
      <c r="IM436" s="246"/>
      <c r="IN436" s="246"/>
      <c r="IO436" s="246"/>
      <c r="IP436" s="246"/>
      <c r="IQ436" s="246"/>
      <c r="IR436" s="246"/>
      <c r="IS436" s="246"/>
      <c r="IT436" s="246"/>
      <c r="IU436" s="246"/>
      <c r="IV436" s="246"/>
      <c r="IW436" s="246"/>
    </row>
    <row r="437" customFormat="false" ht="12.75" hidden="false" customHeight="false" outlineLevel="0" collapsed="false">
      <c r="A437" s="259"/>
      <c r="B437" s="264"/>
      <c r="C437" s="251"/>
      <c r="D437" s="251"/>
      <c r="E437" s="251"/>
      <c r="F437" s="261"/>
      <c r="G437" s="261"/>
      <c r="H437" s="261"/>
      <c r="I437" s="261"/>
      <c r="J437" s="261"/>
      <c r="K437" s="261"/>
      <c r="L437" s="261"/>
      <c r="M437" s="261"/>
      <c r="N437" s="261"/>
      <c r="O437" s="261"/>
      <c r="P437" s="261"/>
      <c r="Q437" s="261"/>
      <c r="R437" s="261"/>
      <c r="S437" s="261"/>
      <c r="T437" s="261"/>
      <c r="U437" s="261"/>
      <c r="V437" s="261"/>
      <c r="W437" s="261"/>
      <c r="X437" s="261"/>
      <c r="Y437" s="261"/>
      <c r="Z437" s="261"/>
      <c r="AA437" s="261"/>
      <c r="AB437" s="261"/>
      <c r="AC437" s="261"/>
      <c r="AD437" s="261"/>
      <c r="AE437" s="261"/>
      <c r="AF437" s="261"/>
      <c r="AG437" s="261"/>
      <c r="AH437" s="261"/>
      <c r="AI437" s="261"/>
      <c r="AJ437" s="261"/>
      <c r="AK437" s="261"/>
      <c r="AL437" s="261"/>
      <c r="AM437" s="261"/>
      <c r="AN437" s="261"/>
      <c r="AO437" s="261"/>
      <c r="AP437" s="261"/>
      <c r="AQ437" s="261"/>
      <c r="AR437" s="261"/>
      <c r="AS437" s="261"/>
      <c r="AT437" s="261"/>
      <c r="AU437" s="261"/>
      <c r="AV437" s="261"/>
      <c r="AW437" s="261"/>
      <c r="AX437" s="261"/>
      <c r="AY437" s="261"/>
      <c r="AZ437" s="261"/>
      <c r="BA437" s="261"/>
      <c r="BB437" s="261"/>
      <c r="BC437" s="261"/>
      <c r="BD437" s="261"/>
      <c r="BE437" s="261"/>
      <c r="BF437" s="261"/>
      <c r="BG437" s="261"/>
      <c r="BH437" s="261"/>
      <c r="BI437" s="261"/>
      <c r="BJ437" s="261"/>
      <c r="BK437" s="261"/>
      <c r="BL437" s="261"/>
      <c r="BM437" s="261"/>
      <c r="BN437" s="261"/>
      <c r="BO437" s="261"/>
      <c r="BP437" s="261"/>
      <c r="BQ437" s="261"/>
      <c r="BR437" s="261"/>
      <c r="BS437" s="261"/>
      <c r="BT437" s="261"/>
      <c r="BU437" s="261"/>
      <c r="BV437" s="261"/>
      <c r="BW437" s="261"/>
      <c r="BX437" s="261"/>
      <c r="BY437" s="261"/>
      <c r="BZ437" s="261"/>
      <c r="CA437" s="261"/>
      <c r="CB437" s="261"/>
      <c r="CC437" s="261"/>
      <c r="CD437" s="261"/>
      <c r="CE437" s="261"/>
      <c r="CF437" s="261"/>
      <c r="CG437" s="261"/>
      <c r="CH437" s="261"/>
      <c r="CI437" s="261"/>
      <c r="CJ437" s="261"/>
      <c r="CK437" s="261"/>
      <c r="CL437" s="261"/>
      <c r="CM437" s="261"/>
      <c r="CN437" s="261"/>
      <c r="CO437" s="261"/>
      <c r="CP437" s="261"/>
      <c r="CQ437" s="261"/>
      <c r="CR437" s="261"/>
      <c r="CS437" s="261"/>
      <c r="CT437" s="261"/>
      <c r="CU437" s="261"/>
      <c r="CV437" s="261"/>
      <c r="CW437" s="261"/>
      <c r="CX437" s="261"/>
      <c r="CY437" s="261"/>
      <c r="CZ437" s="261"/>
      <c r="DA437" s="261"/>
      <c r="DB437" s="261"/>
      <c r="DC437" s="261"/>
      <c r="DD437" s="261"/>
      <c r="DE437" s="261"/>
      <c r="DF437" s="261"/>
      <c r="DG437" s="261"/>
      <c r="DH437" s="261"/>
      <c r="DI437" s="261"/>
      <c r="DJ437" s="261"/>
      <c r="DK437" s="261"/>
      <c r="DL437" s="261"/>
      <c r="DM437" s="261"/>
      <c r="DN437" s="261"/>
      <c r="DO437" s="261"/>
      <c r="DP437" s="261"/>
      <c r="DQ437" s="261"/>
      <c r="DR437" s="261"/>
      <c r="DS437" s="261"/>
      <c r="DT437" s="261"/>
      <c r="DU437" s="261"/>
      <c r="DV437" s="261"/>
      <c r="DW437" s="261"/>
      <c r="DX437" s="261"/>
      <c r="DY437" s="261"/>
      <c r="DZ437" s="261"/>
      <c r="EA437" s="261"/>
      <c r="EB437" s="261"/>
      <c r="EC437" s="261"/>
      <c r="ED437" s="261"/>
      <c r="EE437" s="261"/>
      <c r="EF437" s="261"/>
      <c r="EG437" s="261"/>
      <c r="EH437" s="261"/>
      <c r="EI437" s="261"/>
      <c r="EJ437" s="261"/>
      <c r="EK437" s="261"/>
      <c r="EL437" s="261"/>
      <c r="EM437" s="261"/>
      <c r="EN437" s="261"/>
      <c r="EO437" s="261"/>
      <c r="EP437" s="261"/>
      <c r="EQ437" s="261"/>
      <c r="ER437" s="261"/>
      <c r="ES437" s="261"/>
      <c r="ET437" s="261"/>
      <c r="EU437" s="261"/>
      <c r="EV437" s="261"/>
      <c r="EW437" s="261"/>
      <c r="EX437" s="261"/>
      <c r="EY437" s="261"/>
      <c r="EZ437" s="261"/>
      <c r="FA437" s="261"/>
      <c r="FB437" s="261"/>
      <c r="FC437" s="261"/>
      <c r="FD437" s="261"/>
      <c r="FE437" s="261"/>
      <c r="FF437" s="261"/>
      <c r="FG437" s="261"/>
      <c r="FH437" s="261"/>
      <c r="FI437" s="261"/>
      <c r="FJ437" s="261"/>
      <c r="FK437" s="261"/>
      <c r="FL437" s="261"/>
      <c r="FM437" s="261"/>
      <c r="FN437" s="261"/>
      <c r="FO437" s="261"/>
      <c r="FP437" s="261"/>
      <c r="FQ437" s="261"/>
      <c r="FR437" s="261"/>
      <c r="FS437" s="261"/>
      <c r="FT437" s="261"/>
      <c r="FU437" s="261"/>
      <c r="FV437" s="261"/>
      <c r="FW437" s="261"/>
      <c r="FX437" s="261"/>
      <c r="FY437" s="261"/>
      <c r="FZ437" s="261"/>
      <c r="GA437" s="261"/>
      <c r="GB437" s="261"/>
      <c r="GC437" s="261"/>
      <c r="GD437" s="261"/>
      <c r="GE437" s="261"/>
      <c r="GF437" s="261"/>
      <c r="GG437" s="261"/>
      <c r="GH437" s="261"/>
      <c r="GI437" s="261"/>
      <c r="GJ437" s="261"/>
      <c r="GK437" s="261"/>
      <c r="GL437" s="261"/>
      <c r="GM437" s="261"/>
      <c r="GN437" s="261"/>
      <c r="GO437" s="261"/>
      <c r="GP437" s="261"/>
      <c r="GQ437" s="261"/>
      <c r="GR437" s="261"/>
      <c r="GS437" s="261"/>
      <c r="GT437" s="261"/>
      <c r="GU437" s="261"/>
      <c r="GV437" s="261"/>
      <c r="GW437" s="261"/>
      <c r="GX437" s="261"/>
      <c r="GY437" s="261"/>
      <c r="GZ437" s="261"/>
      <c r="HA437" s="261"/>
      <c r="HB437" s="261"/>
      <c r="HC437" s="261"/>
      <c r="HD437" s="261"/>
      <c r="HE437" s="261"/>
      <c r="HF437" s="261"/>
      <c r="HG437" s="261"/>
      <c r="HH437" s="261"/>
      <c r="HI437" s="261"/>
      <c r="HJ437" s="261"/>
      <c r="HK437" s="261"/>
      <c r="HL437" s="261"/>
      <c r="HM437" s="261"/>
      <c r="HN437" s="261"/>
      <c r="HO437" s="261"/>
      <c r="HP437" s="261"/>
      <c r="HQ437" s="261"/>
      <c r="HR437" s="261"/>
      <c r="HS437" s="261"/>
      <c r="HT437" s="261"/>
      <c r="HU437" s="261"/>
      <c r="HV437" s="261"/>
      <c r="HW437" s="261"/>
      <c r="HX437" s="261"/>
      <c r="HY437" s="261"/>
      <c r="HZ437" s="261"/>
      <c r="IA437" s="261"/>
      <c r="IB437" s="261"/>
      <c r="IC437" s="261"/>
      <c r="ID437" s="261"/>
      <c r="IE437" s="261"/>
      <c r="IF437" s="261"/>
      <c r="IG437" s="261"/>
      <c r="IH437" s="261"/>
      <c r="II437" s="261"/>
      <c r="IJ437" s="261"/>
      <c r="IK437" s="261"/>
      <c r="IL437" s="261"/>
      <c r="IM437" s="261"/>
      <c r="IN437" s="261"/>
      <c r="IO437" s="261"/>
      <c r="IP437" s="261"/>
      <c r="IQ437" s="261"/>
      <c r="IR437" s="261"/>
      <c r="IS437" s="261"/>
      <c r="IT437" s="261"/>
      <c r="IU437" s="261"/>
      <c r="IV437" s="261"/>
      <c r="IW437" s="261"/>
    </row>
    <row r="438" customFormat="false" ht="12.75" hidden="false" customHeight="false" outlineLevel="0" collapsed="false">
      <c r="A438" s="223"/>
      <c r="B438" s="265"/>
      <c r="C438" s="251"/>
      <c r="D438" s="251"/>
      <c r="E438" s="251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  <c r="AJ438" s="246"/>
      <c r="AK438" s="246"/>
      <c r="AL438" s="246"/>
      <c r="AM438" s="246"/>
      <c r="AN438" s="246"/>
      <c r="AO438" s="246"/>
      <c r="AP438" s="246"/>
      <c r="AQ438" s="246"/>
      <c r="AR438" s="246"/>
      <c r="AS438" s="246"/>
      <c r="AT438" s="246"/>
      <c r="AU438" s="246"/>
      <c r="AV438" s="246"/>
      <c r="AW438" s="246"/>
      <c r="AX438" s="246"/>
      <c r="AY438" s="246"/>
      <c r="AZ438" s="246"/>
      <c r="BA438" s="246"/>
      <c r="BB438" s="246"/>
      <c r="BC438" s="246"/>
      <c r="BD438" s="246"/>
      <c r="BE438" s="246"/>
      <c r="BF438" s="246"/>
      <c r="BG438" s="246"/>
      <c r="BH438" s="246"/>
      <c r="BI438" s="246"/>
      <c r="BJ438" s="246"/>
      <c r="BK438" s="246"/>
      <c r="BL438" s="246"/>
      <c r="BM438" s="246"/>
      <c r="BN438" s="246"/>
      <c r="BO438" s="246"/>
      <c r="BP438" s="246"/>
      <c r="BQ438" s="246"/>
      <c r="BR438" s="246"/>
      <c r="BS438" s="246"/>
      <c r="BT438" s="246"/>
      <c r="BU438" s="246"/>
      <c r="BV438" s="246"/>
      <c r="BW438" s="246"/>
      <c r="BX438" s="246"/>
      <c r="BY438" s="246"/>
      <c r="BZ438" s="246"/>
      <c r="CA438" s="246"/>
      <c r="CB438" s="246"/>
      <c r="CC438" s="246"/>
      <c r="CD438" s="246"/>
      <c r="CE438" s="246"/>
      <c r="CF438" s="246"/>
      <c r="CG438" s="246"/>
      <c r="CH438" s="246"/>
      <c r="CI438" s="246"/>
      <c r="CJ438" s="246"/>
      <c r="CK438" s="246"/>
      <c r="CL438" s="246"/>
      <c r="CM438" s="246"/>
      <c r="CN438" s="246"/>
      <c r="CO438" s="246"/>
      <c r="CP438" s="246"/>
      <c r="CQ438" s="246"/>
      <c r="CR438" s="246"/>
      <c r="CS438" s="246"/>
      <c r="CT438" s="246"/>
      <c r="CU438" s="246"/>
      <c r="CV438" s="246"/>
      <c r="CW438" s="246"/>
      <c r="CX438" s="246"/>
      <c r="CY438" s="246"/>
      <c r="CZ438" s="246"/>
      <c r="DA438" s="246"/>
      <c r="DB438" s="246"/>
      <c r="DC438" s="246"/>
      <c r="DD438" s="246"/>
      <c r="DE438" s="246"/>
      <c r="DF438" s="246"/>
      <c r="DG438" s="246"/>
      <c r="DH438" s="246"/>
      <c r="DI438" s="246"/>
      <c r="DJ438" s="246"/>
      <c r="DK438" s="246"/>
      <c r="DL438" s="246"/>
      <c r="DM438" s="246"/>
      <c r="DN438" s="246"/>
      <c r="DO438" s="246"/>
      <c r="DP438" s="246"/>
      <c r="DQ438" s="246"/>
      <c r="DR438" s="246"/>
      <c r="DS438" s="246"/>
      <c r="DT438" s="246"/>
      <c r="DU438" s="246"/>
      <c r="DV438" s="246"/>
      <c r="DW438" s="246"/>
      <c r="DX438" s="246"/>
      <c r="DY438" s="246"/>
      <c r="DZ438" s="246"/>
      <c r="EA438" s="246"/>
      <c r="EB438" s="246"/>
      <c r="EC438" s="246"/>
      <c r="ED438" s="246"/>
      <c r="EE438" s="246"/>
      <c r="EF438" s="246"/>
      <c r="EG438" s="246"/>
      <c r="EH438" s="246"/>
      <c r="EI438" s="246"/>
      <c r="EJ438" s="246"/>
      <c r="EK438" s="246"/>
      <c r="EL438" s="246"/>
      <c r="EM438" s="246"/>
      <c r="EN438" s="246"/>
      <c r="EO438" s="246"/>
      <c r="EP438" s="246"/>
      <c r="EQ438" s="246"/>
      <c r="ER438" s="246"/>
      <c r="ES438" s="246"/>
      <c r="ET438" s="246"/>
      <c r="EU438" s="246"/>
      <c r="EV438" s="246"/>
      <c r="EW438" s="246"/>
      <c r="EX438" s="246"/>
      <c r="EY438" s="246"/>
      <c r="EZ438" s="246"/>
      <c r="FA438" s="246"/>
      <c r="FB438" s="246"/>
      <c r="FC438" s="246"/>
      <c r="FD438" s="246"/>
      <c r="FE438" s="246"/>
      <c r="FF438" s="246"/>
      <c r="FG438" s="246"/>
      <c r="FH438" s="246"/>
      <c r="FI438" s="246"/>
      <c r="FJ438" s="246"/>
      <c r="FK438" s="246"/>
      <c r="FL438" s="246"/>
      <c r="FM438" s="246"/>
      <c r="FN438" s="246"/>
      <c r="FO438" s="246"/>
      <c r="FP438" s="246"/>
      <c r="FQ438" s="246"/>
      <c r="FR438" s="246"/>
      <c r="FS438" s="246"/>
      <c r="FT438" s="246"/>
      <c r="FU438" s="246"/>
      <c r="FV438" s="246"/>
      <c r="FW438" s="246"/>
      <c r="FX438" s="246"/>
      <c r="FY438" s="246"/>
      <c r="FZ438" s="246"/>
      <c r="GA438" s="246"/>
      <c r="GB438" s="246"/>
      <c r="GC438" s="246"/>
      <c r="GD438" s="246"/>
      <c r="GE438" s="246"/>
      <c r="GF438" s="246"/>
      <c r="GG438" s="246"/>
      <c r="GH438" s="246"/>
      <c r="GI438" s="246"/>
      <c r="GJ438" s="246"/>
      <c r="GK438" s="246"/>
      <c r="GL438" s="246"/>
      <c r="GM438" s="246"/>
      <c r="GN438" s="246"/>
      <c r="GO438" s="246"/>
      <c r="GP438" s="246"/>
      <c r="GQ438" s="246"/>
      <c r="GR438" s="246"/>
      <c r="GS438" s="246"/>
      <c r="GT438" s="246"/>
      <c r="GU438" s="246"/>
      <c r="GV438" s="246"/>
      <c r="GW438" s="246"/>
      <c r="GX438" s="246"/>
      <c r="GY438" s="246"/>
      <c r="GZ438" s="246"/>
      <c r="HA438" s="246"/>
      <c r="HB438" s="246"/>
      <c r="HC438" s="246"/>
      <c r="HD438" s="246"/>
      <c r="HE438" s="246"/>
      <c r="HF438" s="246"/>
      <c r="HG438" s="246"/>
      <c r="HH438" s="246"/>
      <c r="HI438" s="246"/>
      <c r="HJ438" s="246"/>
      <c r="HK438" s="246"/>
      <c r="HL438" s="246"/>
      <c r="HM438" s="246"/>
      <c r="HN438" s="246"/>
      <c r="HO438" s="246"/>
      <c r="HP438" s="246"/>
      <c r="HQ438" s="246"/>
      <c r="HR438" s="246"/>
      <c r="HS438" s="246"/>
      <c r="HT438" s="246"/>
      <c r="HU438" s="246"/>
      <c r="HV438" s="246"/>
      <c r="HW438" s="246"/>
      <c r="HX438" s="246"/>
      <c r="HY438" s="246"/>
      <c r="HZ438" s="246"/>
      <c r="IA438" s="246"/>
      <c r="IB438" s="246"/>
      <c r="IC438" s="246"/>
      <c r="ID438" s="246"/>
      <c r="IE438" s="246"/>
      <c r="IF438" s="246"/>
      <c r="IG438" s="246"/>
      <c r="IH438" s="246"/>
      <c r="II438" s="246"/>
      <c r="IJ438" s="246"/>
      <c r="IK438" s="246"/>
      <c r="IL438" s="246"/>
      <c r="IM438" s="246"/>
      <c r="IN438" s="246"/>
      <c r="IO438" s="246"/>
      <c r="IP438" s="246"/>
      <c r="IQ438" s="246"/>
      <c r="IR438" s="246"/>
      <c r="IS438" s="246"/>
      <c r="IT438" s="246"/>
      <c r="IU438" s="246"/>
      <c r="IV438" s="246"/>
      <c r="IW438" s="246"/>
    </row>
    <row r="439" customFormat="false" ht="12.75" hidden="false" customHeight="false" outlineLevel="0" collapsed="false">
      <c r="A439" s="225"/>
      <c r="B439" s="265"/>
      <c r="C439" s="251"/>
      <c r="D439" s="251"/>
      <c r="E439" s="251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  <c r="AJ439" s="246"/>
      <c r="AK439" s="246"/>
      <c r="AL439" s="246"/>
      <c r="AM439" s="246"/>
      <c r="AN439" s="246"/>
      <c r="AO439" s="246"/>
      <c r="AP439" s="246"/>
      <c r="AQ439" s="246"/>
      <c r="AR439" s="246"/>
      <c r="AS439" s="246"/>
      <c r="AT439" s="246"/>
      <c r="AU439" s="246"/>
      <c r="AV439" s="246"/>
      <c r="AW439" s="246"/>
      <c r="AX439" s="246"/>
      <c r="AY439" s="246"/>
      <c r="AZ439" s="246"/>
      <c r="BA439" s="246"/>
      <c r="BB439" s="246"/>
      <c r="BC439" s="246"/>
      <c r="BD439" s="246"/>
      <c r="BE439" s="246"/>
      <c r="BF439" s="246"/>
      <c r="BG439" s="246"/>
      <c r="BH439" s="246"/>
      <c r="BI439" s="246"/>
      <c r="BJ439" s="246"/>
      <c r="BK439" s="246"/>
      <c r="BL439" s="246"/>
      <c r="BM439" s="246"/>
      <c r="BN439" s="246"/>
      <c r="BO439" s="246"/>
      <c r="BP439" s="246"/>
      <c r="BQ439" s="246"/>
      <c r="BR439" s="246"/>
      <c r="BS439" s="246"/>
      <c r="BT439" s="246"/>
      <c r="BU439" s="246"/>
      <c r="BV439" s="246"/>
      <c r="BW439" s="246"/>
      <c r="BX439" s="246"/>
      <c r="BY439" s="246"/>
      <c r="BZ439" s="246"/>
      <c r="CA439" s="246"/>
      <c r="CB439" s="246"/>
      <c r="CC439" s="246"/>
      <c r="CD439" s="246"/>
      <c r="CE439" s="246"/>
      <c r="CF439" s="246"/>
      <c r="CG439" s="246"/>
      <c r="CH439" s="246"/>
      <c r="CI439" s="246"/>
      <c r="CJ439" s="246"/>
      <c r="CK439" s="246"/>
      <c r="CL439" s="246"/>
      <c r="CM439" s="246"/>
      <c r="CN439" s="246"/>
      <c r="CO439" s="246"/>
      <c r="CP439" s="246"/>
      <c r="CQ439" s="246"/>
      <c r="CR439" s="246"/>
      <c r="CS439" s="246"/>
      <c r="CT439" s="246"/>
      <c r="CU439" s="246"/>
      <c r="CV439" s="246"/>
      <c r="CW439" s="246"/>
      <c r="CX439" s="246"/>
      <c r="CY439" s="246"/>
      <c r="CZ439" s="246"/>
      <c r="DA439" s="246"/>
      <c r="DB439" s="246"/>
      <c r="DC439" s="246"/>
      <c r="DD439" s="246"/>
      <c r="DE439" s="246"/>
      <c r="DF439" s="246"/>
      <c r="DG439" s="246"/>
      <c r="DH439" s="246"/>
      <c r="DI439" s="246"/>
      <c r="DJ439" s="246"/>
      <c r="DK439" s="246"/>
      <c r="DL439" s="246"/>
      <c r="DM439" s="246"/>
      <c r="DN439" s="246"/>
      <c r="DO439" s="246"/>
      <c r="DP439" s="246"/>
      <c r="DQ439" s="246"/>
      <c r="DR439" s="246"/>
      <c r="DS439" s="246"/>
      <c r="DT439" s="246"/>
      <c r="DU439" s="246"/>
      <c r="DV439" s="246"/>
      <c r="DW439" s="246"/>
      <c r="DX439" s="246"/>
      <c r="DY439" s="246"/>
      <c r="DZ439" s="246"/>
      <c r="EA439" s="246"/>
      <c r="EB439" s="246"/>
      <c r="EC439" s="246"/>
      <c r="ED439" s="246"/>
      <c r="EE439" s="246"/>
      <c r="EF439" s="246"/>
      <c r="EG439" s="246"/>
      <c r="EH439" s="246"/>
      <c r="EI439" s="246"/>
      <c r="EJ439" s="246"/>
      <c r="EK439" s="246"/>
      <c r="EL439" s="246"/>
      <c r="EM439" s="246"/>
      <c r="EN439" s="246"/>
      <c r="EO439" s="246"/>
      <c r="EP439" s="246"/>
      <c r="EQ439" s="246"/>
      <c r="ER439" s="246"/>
      <c r="ES439" s="246"/>
      <c r="ET439" s="246"/>
      <c r="EU439" s="246"/>
      <c r="EV439" s="246"/>
      <c r="EW439" s="246"/>
      <c r="EX439" s="246"/>
      <c r="EY439" s="246"/>
      <c r="EZ439" s="246"/>
      <c r="FA439" s="246"/>
      <c r="FB439" s="246"/>
      <c r="FC439" s="246"/>
      <c r="FD439" s="246"/>
      <c r="FE439" s="246"/>
      <c r="FF439" s="246"/>
      <c r="FG439" s="246"/>
      <c r="FH439" s="246"/>
      <c r="FI439" s="246"/>
      <c r="FJ439" s="246"/>
      <c r="FK439" s="246"/>
      <c r="FL439" s="246"/>
      <c r="FM439" s="246"/>
      <c r="FN439" s="246"/>
      <c r="FO439" s="246"/>
      <c r="FP439" s="246"/>
      <c r="FQ439" s="246"/>
      <c r="FR439" s="246"/>
      <c r="FS439" s="246"/>
      <c r="FT439" s="246"/>
      <c r="FU439" s="246"/>
      <c r="FV439" s="246"/>
      <c r="FW439" s="246"/>
      <c r="FX439" s="246"/>
      <c r="FY439" s="246"/>
      <c r="FZ439" s="246"/>
      <c r="GA439" s="246"/>
      <c r="GB439" s="246"/>
      <c r="GC439" s="246"/>
      <c r="GD439" s="246"/>
      <c r="GE439" s="246"/>
      <c r="GF439" s="246"/>
      <c r="GG439" s="246"/>
      <c r="GH439" s="246"/>
      <c r="GI439" s="246"/>
      <c r="GJ439" s="246"/>
      <c r="GK439" s="246"/>
      <c r="GL439" s="246"/>
      <c r="GM439" s="246"/>
      <c r="GN439" s="246"/>
      <c r="GO439" s="246"/>
      <c r="GP439" s="246"/>
      <c r="GQ439" s="246"/>
      <c r="GR439" s="246"/>
      <c r="GS439" s="246"/>
      <c r="GT439" s="246"/>
      <c r="GU439" s="246"/>
      <c r="GV439" s="246"/>
      <c r="GW439" s="246"/>
      <c r="GX439" s="246"/>
      <c r="GY439" s="246"/>
      <c r="GZ439" s="246"/>
      <c r="HA439" s="246"/>
      <c r="HB439" s="246"/>
      <c r="HC439" s="246"/>
      <c r="HD439" s="246"/>
      <c r="HE439" s="246"/>
      <c r="HF439" s="246"/>
      <c r="HG439" s="246"/>
      <c r="HH439" s="246"/>
      <c r="HI439" s="246"/>
      <c r="HJ439" s="246"/>
      <c r="HK439" s="246"/>
      <c r="HL439" s="246"/>
      <c r="HM439" s="246"/>
      <c r="HN439" s="246"/>
      <c r="HO439" s="246"/>
      <c r="HP439" s="246"/>
      <c r="HQ439" s="246"/>
      <c r="HR439" s="246"/>
      <c r="HS439" s="246"/>
      <c r="HT439" s="246"/>
      <c r="HU439" s="246"/>
      <c r="HV439" s="246"/>
      <c r="HW439" s="246"/>
      <c r="HX439" s="246"/>
      <c r="HY439" s="246"/>
      <c r="HZ439" s="246"/>
      <c r="IA439" s="246"/>
      <c r="IB439" s="246"/>
      <c r="IC439" s="246"/>
      <c r="ID439" s="246"/>
      <c r="IE439" s="246"/>
      <c r="IF439" s="246"/>
      <c r="IG439" s="246"/>
      <c r="IH439" s="246"/>
      <c r="II439" s="246"/>
      <c r="IJ439" s="246"/>
      <c r="IK439" s="246"/>
      <c r="IL439" s="246"/>
      <c r="IM439" s="246"/>
      <c r="IN439" s="246"/>
      <c r="IO439" s="246"/>
      <c r="IP439" s="246"/>
      <c r="IQ439" s="246"/>
      <c r="IR439" s="246"/>
      <c r="IS439" s="246"/>
      <c r="IT439" s="246"/>
      <c r="IU439" s="246"/>
      <c r="IV439" s="246"/>
      <c r="IW439" s="246"/>
    </row>
    <row r="440" customFormat="false" ht="12.75" hidden="false" customHeight="false" outlineLevel="0" collapsed="false">
      <c r="A440" s="224"/>
      <c r="B440" s="258"/>
      <c r="C440" s="251"/>
      <c r="D440" s="251"/>
      <c r="E440" s="251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  <c r="AJ440" s="246"/>
      <c r="AK440" s="246"/>
      <c r="AL440" s="246"/>
      <c r="AM440" s="246"/>
      <c r="AN440" s="246"/>
      <c r="AO440" s="246"/>
      <c r="AP440" s="246"/>
      <c r="AQ440" s="246"/>
      <c r="AR440" s="246"/>
      <c r="AS440" s="246"/>
      <c r="AT440" s="246"/>
      <c r="AU440" s="246"/>
      <c r="AV440" s="246"/>
      <c r="AW440" s="246"/>
      <c r="AX440" s="246"/>
      <c r="AY440" s="246"/>
      <c r="AZ440" s="246"/>
      <c r="BA440" s="246"/>
      <c r="BB440" s="246"/>
      <c r="BC440" s="246"/>
      <c r="BD440" s="246"/>
      <c r="BE440" s="246"/>
      <c r="BF440" s="246"/>
      <c r="BG440" s="246"/>
      <c r="BH440" s="246"/>
      <c r="BI440" s="246"/>
      <c r="BJ440" s="246"/>
      <c r="BK440" s="246"/>
      <c r="BL440" s="246"/>
      <c r="BM440" s="246"/>
      <c r="BN440" s="246"/>
      <c r="BO440" s="246"/>
      <c r="BP440" s="246"/>
      <c r="BQ440" s="246"/>
      <c r="BR440" s="246"/>
      <c r="BS440" s="246"/>
      <c r="BT440" s="246"/>
      <c r="BU440" s="246"/>
      <c r="BV440" s="246"/>
      <c r="BW440" s="246"/>
      <c r="BX440" s="246"/>
      <c r="BY440" s="246"/>
      <c r="BZ440" s="246"/>
      <c r="CA440" s="246"/>
      <c r="CB440" s="246"/>
      <c r="CC440" s="246"/>
      <c r="CD440" s="246"/>
      <c r="CE440" s="246"/>
      <c r="CF440" s="246"/>
      <c r="CG440" s="246"/>
      <c r="CH440" s="246"/>
      <c r="CI440" s="246"/>
      <c r="CJ440" s="246"/>
      <c r="CK440" s="246"/>
      <c r="CL440" s="246"/>
      <c r="CM440" s="246"/>
      <c r="CN440" s="246"/>
      <c r="CO440" s="246"/>
      <c r="CP440" s="246"/>
      <c r="CQ440" s="246"/>
      <c r="CR440" s="246"/>
      <c r="CS440" s="246"/>
      <c r="CT440" s="246"/>
      <c r="CU440" s="246"/>
      <c r="CV440" s="246"/>
      <c r="CW440" s="246"/>
      <c r="CX440" s="246"/>
      <c r="CY440" s="246"/>
      <c r="CZ440" s="246"/>
      <c r="DA440" s="246"/>
      <c r="DB440" s="246"/>
      <c r="DC440" s="246"/>
      <c r="DD440" s="246"/>
      <c r="DE440" s="246"/>
      <c r="DF440" s="246"/>
      <c r="DG440" s="246"/>
      <c r="DH440" s="246"/>
      <c r="DI440" s="246"/>
      <c r="DJ440" s="246"/>
      <c r="DK440" s="246"/>
      <c r="DL440" s="246"/>
      <c r="DM440" s="246"/>
      <c r="DN440" s="246"/>
      <c r="DO440" s="246"/>
      <c r="DP440" s="246"/>
      <c r="DQ440" s="246"/>
      <c r="DR440" s="246"/>
      <c r="DS440" s="246"/>
      <c r="DT440" s="246"/>
      <c r="DU440" s="246"/>
      <c r="DV440" s="246"/>
      <c r="DW440" s="246"/>
      <c r="DX440" s="246"/>
      <c r="DY440" s="246"/>
      <c r="DZ440" s="246"/>
      <c r="EA440" s="246"/>
      <c r="EB440" s="246"/>
      <c r="EC440" s="246"/>
      <c r="ED440" s="246"/>
      <c r="EE440" s="246"/>
      <c r="EF440" s="246"/>
      <c r="EG440" s="246"/>
      <c r="EH440" s="246"/>
      <c r="EI440" s="246"/>
      <c r="EJ440" s="246"/>
      <c r="EK440" s="246"/>
      <c r="EL440" s="246"/>
      <c r="EM440" s="246"/>
      <c r="EN440" s="246"/>
      <c r="EO440" s="246"/>
      <c r="EP440" s="246"/>
      <c r="EQ440" s="246"/>
      <c r="ER440" s="246"/>
      <c r="ES440" s="246"/>
      <c r="ET440" s="246"/>
      <c r="EU440" s="246"/>
      <c r="EV440" s="246"/>
      <c r="EW440" s="246"/>
      <c r="EX440" s="246"/>
      <c r="EY440" s="246"/>
      <c r="EZ440" s="246"/>
      <c r="FA440" s="246"/>
      <c r="FB440" s="246"/>
      <c r="FC440" s="246"/>
      <c r="FD440" s="246"/>
      <c r="FE440" s="246"/>
      <c r="FF440" s="246"/>
      <c r="FG440" s="246"/>
      <c r="FH440" s="246"/>
      <c r="FI440" s="246"/>
      <c r="FJ440" s="246"/>
      <c r="FK440" s="246"/>
      <c r="FL440" s="246"/>
      <c r="FM440" s="246"/>
      <c r="FN440" s="246"/>
      <c r="FO440" s="246"/>
      <c r="FP440" s="246"/>
      <c r="FQ440" s="246"/>
      <c r="FR440" s="246"/>
      <c r="FS440" s="246"/>
      <c r="FT440" s="246"/>
      <c r="FU440" s="246"/>
      <c r="FV440" s="246"/>
      <c r="FW440" s="246"/>
      <c r="FX440" s="246"/>
      <c r="FY440" s="246"/>
      <c r="FZ440" s="246"/>
      <c r="GA440" s="246"/>
      <c r="GB440" s="246"/>
      <c r="GC440" s="246"/>
      <c r="GD440" s="246"/>
      <c r="GE440" s="246"/>
      <c r="GF440" s="246"/>
      <c r="GG440" s="246"/>
      <c r="GH440" s="246"/>
      <c r="GI440" s="246"/>
      <c r="GJ440" s="246"/>
      <c r="GK440" s="246"/>
      <c r="GL440" s="246"/>
      <c r="GM440" s="246"/>
      <c r="GN440" s="246"/>
      <c r="GO440" s="246"/>
      <c r="GP440" s="246"/>
      <c r="GQ440" s="246"/>
      <c r="GR440" s="246"/>
      <c r="GS440" s="246"/>
      <c r="GT440" s="246"/>
      <c r="GU440" s="246"/>
      <c r="GV440" s="246"/>
      <c r="GW440" s="246"/>
      <c r="GX440" s="246"/>
      <c r="GY440" s="246"/>
      <c r="GZ440" s="246"/>
      <c r="HA440" s="246"/>
      <c r="HB440" s="246"/>
      <c r="HC440" s="246"/>
      <c r="HD440" s="246"/>
      <c r="HE440" s="246"/>
      <c r="HF440" s="246"/>
      <c r="HG440" s="246"/>
      <c r="HH440" s="246"/>
      <c r="HI440" s="246"/>
      <c r="HJ440" s="246"/>
      <c r="HK440" s="246"/>
      <c r="HL440" s="246"/>
      <c r="HM440" s="246"/>
      <c r="HN440" s="246"/>
      <c r="HO440" s="246"/>
      <c r="HP440" s="246"/>
      <c r="HQ440" s="246"/>
      <c r="HR440" s="246"/>
      <c r="HS440" s="246"/>
      <c r="HT440" s="246"/>
      <c r="HU440" s="246"/>
      <c r="HV440" s="246"/>
      <c r="HW440" s="246"/>
      <c r="HX440" s="246"/>
      <c r="HY440" s="246"/>
      <c r="HZ440" s="246"/>
      <c r="IA440" s="246"/>
      <c r="IB440" s="246"/>
      <c r="IC440" s="246"/>
      <c r="ID440" s="246"/>
      <c r="IE440" s="246"/>
      <c r="IF440" s="246"/>
      <c r="IG440" s="246"/>
      <c r="IH440" s="246"/>
      <c r="II440" s="246"/>
      <c r="IJ440" s="246"/>
      <c r="IK440" s="246"/>
      <c r="IL440" s="246"/>
      <c r="IM440" s="246"/>
      <c r="IN440" s="246"/>
      <c r="IO440" s="246"/>
      <c r="IP440" s="246"/>
      <c r="IQ440" s="246"/>
      <c r="IR440" s="246"/>
      <c r="IS440" s="246"/>
      <c r="IT440" s="246"/>
      <c r="IU440" s="246"/>
      <c r="IV440" s="246"/>
      <c r="IW440" s="246"/>
    </row>
    <row r="441" customFormat="false" ht="12.75" hidden="false" customHeight="false" outlineLevel="0" collapsed="false">
      <c r="A441" s="263"/>
      <c r="B441" s="264"/>
      <c r="C441" s="251"/>
      <c r="D441" s="251"/>
      <c r="E441" s="251"/>
      <c r="F441" s="261"/>
      <c r="G441" s="261"/>
      <c r="H441" s="261"/>
      <c r="I441" s="261"/>
      <c r="J441" s="261"/>
      <c r="K441" s="261"/>
      <c r="L441" s="261"/>
      <c r="M441" s="261"/>
      <c r="N441" s="261"/>
      <c r="O441" s="261"/>
      <c r="P441" s="261"/>
      <c r="Q441" s="261"/>
      <c r="R441" s="261"/>
      <c r="S441" s="261"/>
      <c r="T441" s="261"/>
      <c r="U441" s="261"/>
      <c r="V441" s="261"/>
      <c r="W441" s="261"/>
      <c r="X441" s="261"/>
      <c r="Y441" s="261"/>
      <c r="Z441" s="261"/>
      <c r="AA441" s="261"/>
      <c r="AB441" s="261"/>
      <c r="AC441" s="261"/>
      <c r="AD441" s="261"/>
      <c r="AE441" s="261"/>
      <c r="AF441" s="261"/>
      <c r="AG441" s="261"/>
      <c r="AH441" s="261"/>
      <c r="AI441" s="261"/>
      <c r="AJ441" s="261"/>
      <c r="AK441" s="261"/>
      <c r="AL441" s="261"/>
      <c r="AM441" s="261"/>
      <c r="AN441" s="261"/>
      <c r="AO441" s="261"/>
      <c r="AP441" s="261"/>
      <c r="AQ441" s="261"/>
      <c r="AR441" s="261"/>
      <c r="AS441" s="261"/>
      <c r="AT441" s="261"/>
      <c r="AU441" s="261"/>
      <c r="AV441" s="261"/>
      <c r="AW441" s="261"/>
      <c r="AX441" s="261"/>
      <c r="AY441" s="261"/>
      <c r="AZ441" s="261"/>
      <c r="BA441" s="261"/>
      <c r="BB441" s="261"/>
      <c r="BC441" s="261"/>
      <c r="BD441" s="261"/>
      <c r="BE441" s="261"/>
      <c r="BF441" s="261"/>
      <c r="BG441" s="261"/>
      <c r="BH441" s="261"/>
      <c r="BI441" s="261"/>
      <c r="BJ441" s="261"/>
      <c r="BK441" s="261"/>
      <c r="BL441" s="261"/>
      <c r="BM441" s="261"/>
      <c r="BN441" s="261"/>
      <c r="BO441" s="261"/>
      <c r="BP441" s="261"/>
      <c r="BQ441" s="261"/>
      <c r="BR441" s="261"/>
      <c r="BS441" s="261"/>
      <c r="BT441" s="261"/>
      <c r="BU441" s="261"/>
      <c r="BV441" s="261"/>
      <c r="BW441" s="261"/>
      <c r="BX441" s="261"/>
      <c r="BY441" s="261"/>
      <c r="BZ441" s="261"/>
      <c r="CA441" s="261"/>
      <c r="CB441" s="261"/>
      <c r="CC441" s="261"/>
      <c r="CD441" s="261"/>
      <c r="CE441" s="261"/>
      <c r="CF441" s="261"/>
      <c r="CG441" s="261"/>
      <c r="CH441" s="261"/>
      <c r="CI441" s="261"/>
      <c r="CJ441" s="261"/>
      <c r="CK441" s="261"/>
      <c r="CL441" s="261"/>
      <c r="CM441" s="261"/>
      <c r="CN441" s="261"/>
      <c r="CO441" s="261"/>
      <c r="CP441" s="261"/>
      <c r="CQ441" s="261"/>
      <c r="CR441" s="261"/>
      <c r="CS441" s="261"/>
      <c r="CT441" s="261"/>
      <c r="CU441" s="261"/>
      <c r="CV441" s="261"/>
      <c r="CW441" s="261"/>
      <c r="CX441" s="261"/>
      <c r="CY441" s="261"/>
      <c r="CZ441" s="261"/>
      <c r="DA441" s="261"/>
      <c r="DB441" s="261"/>
      <c r="DC441" s="261"/>
      <c r="DD441" s="261"/>
      <c r="DE441" s="261"/>
      <c r="DF441" s="261"/>
      <c r="DG441" s="261"/>
      <c r="DH441" s="261"/>
      <c r="DI441" s="261"/>
      <c r="DJ441" s="261"/>
      <c r="DK441" s="261"/>
      <c r="DL441" s="261"/>
      <c r="DM441" s="261"/>
      <c r="DN441" s="261"/>
      <c r="DO441" s="261"/>
      <c r="DP441" s="261"/>
      <c r="DQ441" s="261"/>
      <c r="DR441" s="261"/>
      <c r="DS441" s="261"/>
      <c r="DT441" s="261"/>
      <c r="DU441" s="261"/>
      <c r="DV441" s="261"/>
      <c r="DW441" s="261"/>
      <c r="DX441" s="261"/>
      <c r="DY441" s="261"/>
      <c r="DZ441" s="261"/>
      <c r="EA441" s="261"/>
      <c r="EB441" s="261"/>
      <c r="EC441" s="261"/>
      <c r="ED441" s="261"/>
      <c r="EE441" s="261"/>
      <c r="EF441" s="261"/>
      <c r="EG441" s="261"/>
      <c r="EH441" s="261"/>
      <c r="EI441" s="261"/>
      <c r="EJ441" s="261"/>
      <c r="EK441" s="261"/>
      <c r="EL441" s="261"/>
      <c r="EM441" s="261"/>
      <c r="EN441" s="261"/>
      <c r="EO441" s="261"/>
      <c r="EP441" s="261"/>
      <c r="EQ441" s="261"/>
      <c r="ER441" s="261"/>
      <c r="ES441" s="261"/>
      <c r="ET441" s="261"/>
      <c r="EU441" s="261"/>
      <c r="EV441" s="261"/>
      <c r="EW441" s="261"/>
      <c r="EX441" s="261"/>
      <c r="EY441" s="261"/>
      <c r="EZ441" s="261"/>
      <c r="FA441" s="261"/>
      <c r="FB441" s="261"/>
      <c r="FC441" s="261"/>
      <c r="FD441" s="261"/>
      <c r="FE441" s="261"/>
      <c r="FF441" s="261"/>
      <c r="FG441" s="261"/>
      <c r="FH441" s="261"/>
      <c r="FI441" s="261"/>
      <c r="FJ441" s="261"/>
      <c r="FK441" s="261"/>
      <c r="FL441" s="261"/>
      <c r="FM441" s="261"/>
      <c r="FN441" s="261"/>
      <c r="FO441" s="261"/>
      <c r="FP441" s="261"/>
      <c r="FQ441" s="261"/>
      <c r="FR441" s="261"/>
      <c r="FS441" s="261"/>
      <c r="FT441" s="261"/>
      <c r="FU441" s="261"/>
      <c r="FV441" s="261"/>
      <c r="FW441" s="261"/>
      <c r="FX441" s="261"/>
      <c r="FY441" s="261"/>
      <c r="FZ441" s="261"/>
      <c r="GA441" s="261"/>
      <c r="GB441" s="261"/>
      <c r="GC441" s="261"/>
      <c r="GD441" s="261"/>
      <c r="GE441" s="261"/>
      <c r="GF441" s="261"/>
      <c r="GG441" s="261"/>
      <c r="GH441" s="261"/>
      <c r="GI441" s="261"/>
      <c r="GJ441" s="261"/>
      <c r="GK441" s="261"/>
      <c r="GL441" s="261"/>
      <c r="GM441" s="261"/>
      <c r="GN441" s="261"/>
      <c r="GO441" s="261"/>
      <c r="GP441" s="261"/>
      <c r="GQ441" s="261"/>
      <c r="GR441" s="261"/>
      <c r="GS441" s="261"/>
      <c r="GT441" s="261"/>
      <c r="GU441" s="261"/>
      <c r="GV441" s="261"/>
      <c r="GW441" s="261"/>
      <c r="GX441" s="261"/>
      <c r="GY441" s="261"/>
      <c r="GZ441" s="261"/>
      <c r="HA441" s="261"/>
      <c r="HB441" s="261"/>
      <c r="HC441" s="261"/>
      <c r="HD441" s="261"/>
      <c r="HE441" s="261"/>
      <c r="HF441" s="261"/>
      <c r="HG441" s="261"/>
      <c r="HH441" s="261"/>
      <c r="HI441" s="261"/>
      <c r="HJ441" s="261"/>
      <c r="HK441" s="261"/>
      <c r="HL441" s="261"/>
      <c r="HM441" s="261"/>
      <c r="HN441" s="261"/>
      <c r="HO441" s="261"/>
      <c r="HP441" s="261"/>
      <c r="HQ441" s="261"/>
      <c r="HR441" s="261"/>
      <c r="HS441" s="261"/>
      <c r="HT441" s="261"/>
      <c r="HU441" s="261"/>
      <c r="HV441" s="261"/>
      <c r="HW441" s="261"/>
      <c r="HX441" s="261"/>
      <c r="HY441" s="261"/>
      <c r="HZ441" s="261"/>
      <c r="IA441" s="261"/>
      <c r="IB441" s="261"/>
      <c r="IC441" s="261"/>
      <c r="ID441" s="261"/>
      <c r="IE441" s="261"/>
      <c r="IF441" s="261"/>
      <c r="IG441" s="261"/>
      <c r="IH441" s="261"/>
      <c r="II441" s="261"/>
      <c r="IJ441" s="261"/>
      <c r="IK441" s="261"/>
      <c r="IL441" s="261"/>
      <c r="IM441" s="261"/>
      <c r="IN441" s="261"/>
      <c r="IO441" s="261"/>
      <c r="IP441" s="261"/>
      <c r="IQ441" s="261"/>
      <c r="IR441" s="261"/>
      <c r="IS441" s="261"/>
      <c r="IT441" s="261"/>
      <c r="IU441" s="261"/>
      <c r="IV441" s="261"/>
      <c r="IW441" s="261"/>
    </row>
    <row r="442" customFormat="false" ht="12.75" hidden="false" customHeight="false" outlineLevel="0" collapsed="false">
      <c r="A442" s="217"/>
      <c r="B442" s="245"/>
      <c r="C442" s="251"/>
      <c r="D442" s="251"/>
      <c r="E442" s="251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  <c r="AJ442" s="246"/>
      <c r="AK442" s="246"/>
      <c r="AL442" s="246"/>
      <c r="AM442" s="246"/>
      <c r="AN442" s="246"/>
      <c r="AO442" s="246"/>
      <c r="AP442" s="246"/>
      <c r="AQ442" s="246"/>
      <c r="AR442" s="246"/>
      <c r="AS442" s="246"/>
      <c r="AT442" s="246"/>
      <c r="AU442" s="246"/>
      <c r="AV442" s="246"/>
      <c r="AW442" s="246"/>
      <c r="AX442" s="246"/>
      <c r="AY442" s="246"/>
      <c r="AZ442" s="246"/>
      <c r="BA442" s="246"/>
      <c r="BB442" s="246"/>
      <c r="BC442" s="246"/>
      <c r="BD442" s="246"/>
      <c r="BE442" s="246"/>
      <c r="BF442" s="246"/>
      <c r="BG442" s="246"/>
      <c r="BH442" s="246"/>
      <c r="BI442" s="246"/>
      <c r="BJ442" s="246"/>
      <c r="BK442" s="246"/>
      <c r="BL442" s="246"/>
      <c r="BM442" s="246"/>
      <c r="BN442" s="246"/>
      <c r="BO442" s="246"/>
      <c r="BP442" s="246"/>
      <c r="BQ442" s="246"/>
      <c r="BR442" s="246"/>
      <c r="BS442" s="246"/>
      <c r="BT442" s="246"/>
      <c r="BU442" s="246"/>
      <c r="BV442" s="246"/>
      <c r="BW442" s="246"/>
      <c r="BX442" s="246"/>
      <c r="BY442" s="246"/>
      <c r="BZ442" s="246"/>
      <c r="CA442" s="246"/>
      <c r="CB442" s="246"/>
      <c r="CC442" s="246"/>
      <c r="CD442" s="246"/>
      <c r="CE442" s="246"/>
      <c r="CF442" s="246"/>
      <c r="CG442" s="246"/>
      <c r="CH442" s="246"/>
      <c r="CI442" s="246"/>
      <c r="CJ442" s="246"/>
      <c r="CK442" s="246"/>
      <c r="CL442" s="246"/>
      <c r="CM442" s="246"/>
      <c r="CN442" s="246"/>
      <c r="CO442" s="246"/>
      <c r="CP442" s="246"/>
      <c r="CQ442" s="246"/>
      <c r="CR442" s="246"/>
      <c r="CS442" s="246"/>
      <c r="CT442" s="246"/>
      <c r="CU442" s="246"/>
      <c r="CV442" s="246"/>
      <c r="CW442" s="246"/>
      <c r="CX442" s="246"/>
      <c r="CY442" s="246"/>
      <c r="CZ442" s="246"/>
      <c r="DA442" s="246"/>
      <c r="DB442" s="246"/>
      <c r="DC442" s="246"/>
      <c r="DD442" s="246"/>
      <c r="DE442" s="246"/>
      <c r="DF442" s="246"/>
      <c r="DG442" s="246"/>
      <c r="DH442" s="246"/>
      <c r="DI442" s="246"/>
      <c r="DJ442" s="246"/>
      <c r="DK442" s="246"/>
      <c r="DL442" s="246"/>
      <c r="DM442" s="246"/>
      <c r="DN442" s="246"/>
      <c r="DO442" s="246"/>
      <c r="DP442" s="246"/>
      <c r="DQ442" s="246"/>
      <c r="DR442" s="246"/>
      <c r="DS442" s="246"/>
      <c r="DT442" s="246"/>
      <c r="DU442" s="246"/>
      <c r="DV442" s="246"/>
      <c r="DW442" s="246"/>
      <c r="DX442" s="246"/>
      <c r="DY442" s="246"/>
      <c r="DZ442" s="246"/>
      <c r="EA442" s="246"/>
      <c r="EB442" s="246"/>
      <c r="EC442" s="246"/>
      <c r="ED442" s="246"/>
      <c r="EE442" s="246"/>
      <c r="EF442" s="246"/>
      <c r="EG442" s="246"/>
      <c r="EH442" s="246"/>
      <c r="EI442" s="246"/>
      <c r="EJ442" s="246"/>
      <c r="EK442" s="246"/>
      <c r="EL442" s="246"/>
      <c r="EM442" s="246"/>
      <c r="EN442" s="246"/>
      <c r="EO442" s="246"/>
      <c r="EP442" s="246"/>
      <c r="EQ442" s="246"/>
      <c r="ER442" s="246"/>
      <c r="ES442" s="246"/>
      <c r="ET442" s="246"/>
      <c r="EU442" s="246"/>
      <c r="EV442" s="246"/>
      <c r="EW442" s="246"/>
      <c r="EX442" s="246"/>
      <c r="EY442" s="246"/>
      <c r="EZ442" s="246"/>
      <c r="FA442" s="246"/>
      <c r="FB442" s="246"/>
      <c r="FC442" s="246"/>
      <c r="FD442" s="246"/>
      <c r="FE442" s="246"/>
      <c r="FF442" s="246"/>
      <c r="FG442" s="246"/>
      <c r="FH442" s="246"/>
      <c r="FI442" s="246"/>
      <c r="FJ442" s="246"/>
      <c r="FK442" s="246"/>
      <c r="FL442" s="246"/>
      <c r="FM442" s="246"/>
      <c r="FN442" s="246"/>
      <c r="FO442" s="246"/>
      <c r="FP442" s="246"/>
      <c r="FQ442" s="246"/>
      <c r="FR442" s="246"/>
      <c r="FS442" s="246"/>
      <c r="FT442" s="246"/>
      <c r="FU442" s="246"/>
      <c r="FV442" s="246"/>
      <c r="FW442" s="246"/>
      <c r="FX442" s="246"/>
      <c r="FY442" s="246"/>
      <c r="FZ442" s="246"/>
      <c r="GA442" s="246"/>
      <c r="GB442" s="246"/>
      <c r="GC442" s="246"/>
      <c r="GD442" s="246"/>
      <c r="GE442" s="246"/>
      <c r="GF442" s="246"/>
      <c r="GG442" s="246"/>
      <c r="GH442" s="246"/>
      <c r="GI442" s="246"/>
      <c r="GJ442" s="246"/>
      <c r="GK442" s="246"/>
      <c r="GL442" s="246"/>
      <c r="GM442" s="246"/>
      <c r="GN442" s="246"/>
      <c r="GO442" s="246"/>
      <c r="GP442" s="246"/>
      <c r="GQ442" s="246"/>
      <c r="GR442" s="246"/>
      <c r="GS442" s="246"/>
      <c r="GT442" s="246"/>
      <c r="GU442" s="246"/>
      <c r="GV442" s="246"/>
      <c r="GW442" s="246"/>
      <c r="GX442" s="246"/>
      <c r="GY442" s="246"/>
      <c r="GZ442" s="246"/>
      <c r="HA442" s="246"/>
      <c r="HB442" s="246"/>
      <c r="HC442" s="246"/>
      <c r="HD442" s="246"/>
      <c r="HE442" s="246"/>
      <c r="HF442" s="246"/>
      <c r="HG442" s="246"/>
      <c r="HH442" s="246"/>
      <c r="HI442" s="246"/>
      <c r="HJ442" s="246"/>
      <c r="HK442" s="246"/>
      <c r="HL442" s="246"/>
      <c r="HM442" s="246"/>
      <c r="HN442" s="246"/>
      <c r="HO442" s="246"/>
      <c r="HP442" s="246"/>
      <c r="HQ442" s="246"/>
      <c r="HR442" s="246"/>
      <c r="HS442" s="246"/>
      <c r="HT442" s="246"/>
      <c r="HU442" s="246"/>
      <c r="HV442" s="246"/>
      <c r="HW442" s="246"/>
      <c r="HX442" s="246"/>
      <c r="HY442" s="246"/>
      <c r="HZ442" s="246"/>
      <c r="IA442" s="246"/>
      <c r="IB442" s="246"/>
      <c r="IC442" s="246"/>
      <c r="ID442" s="246"/>
      <c r="IE442" s="246"/>
      <c r="IF442" s="246"/>
      <c r="IG442" s="246"/>
      <c r="IH442" s="246"/>
      <c r="II442" s="246"/>
      <c r="IJ442" s="246"/>
      <c r="IK442" s="246"/>
      <c r="IL442" s="246"/>
      <c r="IM442" s="246"/>
      <c r="IN442" s="246"/>
      <c r="IO442" s="246"/>
      <c r="IP442" s="246"/>
      <c r="IQ442" s="246"/>
      <c r="IR442" s="246"/>
      <c r="IS442" s="246"/>
      <c r="IT442" s="246"/>
      <c r="IU442" s="246"/>
      <c r="IV442" s="246"/>
      <c r="IW442" s="246"/>
    </row>
    <row r="443" customFormat="false" ht="12.75" hidden="false" customHeight="false" outlineLevel="0" collapsed="false">
      <c r="A443" s="263"/>
      <c r="B443" s="264"/>
      <c r="C443" s="251"/>
      <c r="D443" s="251"/>
      <c r="E443" s="251"/>
      <c r="F443" s="261"/>
      <c r="G443" s="261"/>
      <c r="H443" s="261"/>
      <c r="I443" s="261"/>
      <c r="J443" s="261"/>
      <c r="K443" s="261"/>
      <c r="L443" s="261"/>
      <c r="M443" s="261"/>
      <c r="N443" s="261"/>
      <c r="O443" s="261"/>
      <c r="P443" s="261"/>
      <c r="Q443" s="261"/>
      <c r="R443" s="261"/>
      <c r="S443" s="261"/>
      <c r="T443" s="261"/>
      <c r="U443" s="261"/>
      <c r="V443" s="261"/>
      <c r="W443" s="261"/>
      <c r="X443" s="261"/>
      <c r="Y443" s="261"/>
      <c r="Z443" s="261"/>
      <c r="AA443" s="261"/>
      <c r="AB443" s="261"/>
      <c r="AC443" s="261"/>
      <c r="AD443" s="261"/>
      <c r="AE443" s="261"/>
      <c r="AF443" s="261"/>
      <c r="AG443" s="261"/>
      <c r="AH443" s="261"/>
      <c r="AI443" s="261"/>
      <c r="AJ443" s="261"/>
      <c r="AK443" s="261"/>
      <c r="AL443" s="261"/>
      <c r="AM443" s="261"/>
      <c r="AN443" s="261"/>
      <c r="AO443" s="261"/>
      <c r="AP443" s="261"/>
      <c r="AQ443" s="261"/>
      <c r="AR443" s="261"/>
      <c r="AS443" s="261"/>
      <c r="AT443" s="261"/>
      <c r="AU443" s="261"/>
      <c r="AV443" s="261"/>
      <c r="AW443" s="261"/>
      <c r="AX443" s="261"/>
      <c r="AY443" s="261"/>
      <c r="AZ443" s="261"/>
      <c r="BA443" s="261"/>
      <c r="BB443" s="261"/>
      <c r="BC443" s="261"/>
      <c r="BD443" s="261"/>
      <c r="BE443" s="261"/>
      <c r="BF443" s="261"/>
      <c r="BG443" s="261"/>
      <c r="BH443" s="261"/>
      <c r="BI443" s="261"/>
      <c r="BJ443" s="261"/>
      <c r="BK443" s="261"/>
      <c r="BL443" s="261"/>
      <c r="BM443" s="261"/>
      <c r="BN443" s="261"/>
      <c r="BO443" s="261"/>
      <c r="BP443" s="261"/>
      <c r="BQ443" s="261"/>
      <c r="BR443" s="261"/>
      <c r="BS443" s="261"/>
      <c r="BT443" s="261"/>
      <c r="BU443" s="261"/>
      <c r="BV443" s="261"/>
      <c r="BW443" s="261"/>
      <c r="BX443" s="261"/>
      <c r="BY443" s="261"/>
      <c r="BZ443" s="261"/>
      <c r="CA443" s="261"/>
      <c r="CB443" s="261"/>
      <c r="CC443" s="261"/>
      <c r="CD443" s="261"/>
      <c r="CE443" s="261"/>
      <c r="CF443" s="261"/>
      <c r="CG443" s="261"/>
      <c r="CH443" s="261"/>
      <c r="CI443" s="261"/>
      <c r="CJ443" s="261"/>
      <c r="CK443" s="261"/>
      <c r="CL443" s="261"/>
      <c r="CM443" s="261"/>
      <c r="CN443" s="261"/>
      <c r="CO443" s="261"/>
      <c r="CP443" s="261"/>
      <c r="CQ443" s="261"/>
      <c r="CR443" s="261"/>
      <c r="CS443" s="261"/>
      <c r="CT443" s="261"/>
      <c r="CU443" s="261"/>
      <c r="CV443" s="261"/>
      <c r="CW443" s="261"/>
      <c r="CX443" s="261"/>
      <c r="CY443" s="261"/>
      <c r="CZ443" s="261"/>
      <c r="DA443" s="261"/>
      <c r="DB443" s="261"/>
      <c r="DC443" s="261"/>
      <c r="DD443" s="261"/>
      <c r="DE443" s="261"/>
      <c r="DF443" s="261"/>
      <c r="DG443" s="261"/>
      <c r="DH443" s="261"/>
      <c r="DI443" s="261"/>
      <c r="DJ443" s="261"/>
      <c r="DK443" s="261"/>
      <c r="DL443" s="261"/>
      <c r="DM443" s="261"/>
      <c r="DN443" s="261"/>
      <c r="DO443" s="261"/>
      <c r="DP443" s="261"/>
      <c r="DQ443" s="261"/>
      <c r="DR443" s="261"/>
      <c r="DS443" s="261"/>
      <c r="DT443" s="261"/>
      <c r="DU443" s="261"/>
      <c r="DV443" s="261"/>
      <c r="DW443" s="261"/>
      <c r="DX443" s="261"/>
      <c r="DY443" s="261"/>
      <c r="DZ443" s="261"/>
      <c r="EA443" s="261"/>
      <c r="EB443" s="261"/>
      <c r="EC443" s="261"/>
      <c r="ED443" s="261"/>
      <c r="EE443" s="261"/>
      <c r="EF443" s="261"/>
      <c r="EG443" s="261"/>
      <c r="EH443" s="261"/>
      <c r="EI443" s="261"/>
      <c r="EJ443" s="261"/>
      <c r="EK443" s="261"/>
      <c r="EL443" s="261"/>
      <c r="EM443" s="261"/>
      <c r="EN443" s="261"/>
      <c r="EO443" s="261"/>
      <c r="EP443" s="261"/>
      <c r="EQ443" s="261"/>
      <c r="ER443" s="261"/>
      <c r="ES443" s="261"/>
      <c r="ET443" s="261"/>
      <c r="EU443" s="261"/>
      <c r="EV443" s="261"/>
      <c r="EW443" s="261"/>
      <c r="EX443" s="261"/>
      <c r="EY443" s="261"/>
      <c r="EZ443" s="261"/>
      <c r="FA443" s="261"/>
      <c r="FB443" s="261"/>
      <c r="FC443" s="261"/>
      <c r="FD443" s="261"/>
      <c r="FE443" s="261"/>
      <c r="FF443" s="261"/>
      <c r="FG443" s="261"/>
      <c r="FH443" s="261"/>
      <c r="FI443" s="261"/>
      <c r="FJ443" s="261"/>
      <c r="FK443" s="261"/>
      <c r="FL443" s="261"/>
      <c r="FM443" s="261"/>
      <c r="FN443" s="261"/>
      <c r="FO443" s="261"/>
      <c r="FP443" s="261"/>
      <c r="FQ443" s="261"/>
      <c r="FR443" s="261"/>
      <c r="FS443" s="261"/>
      <c r="FT443" s="261"/>
      <c r="FU443" s="261"/>
      <c r="FV443" s="261"/>
      <c r="FW443" s="261"/>
      <c r="FX443" s="261"/>
      <c r="FY443" s="261"/>
      <c r="FZ443" s="261"/>
      <c r="GA443" s="261"/>
      <c r="GB443" s="261"/>
      <c r="GC443" s="261"/>
      <c r="GD443" s="261"/>
      <c r="GE443" s="261"/>
      <c r="GF443" s="261"/>
      <c r="GG443" s="261"/>
      <c r="GH443" s="261"/>
      <c r="GI443" s="261"/>
      <c r="GJ443" s="261"/>
      <c r="GK443" s="261"/>
      <c r="GL443" s="261"/>
      <c r="GM443" s="261"/>
      <c r="GN443" s="261"/>
      <c r="GO443" s="261"/>
      <c r="GP443" s="261"/>
      <c r="GQ443" s="261"/>
      <c r="GR443" s="261"/>
      <c r="GS443" s="261"/>
      <c r="GT443" s="261"/>
      <c r="GU443" s="261"/>
      <c r="GV443" s="261"/>
      <c r="GW443" s="261"/>
      <c r="GX443" s="261"/>
      <c r="GY443" s="261"/>
      <c r="GZ443" s="261"/>
      <c r="HA443" s="261"/>
      <c r="HB443" s="261"/>
      <c r="HC443" s="261"/>
      <c r="HD443" s="261"/>
      <c r="HE443" s="261"/>
      <c r="HF443" s="261"/>
      <c r="HG443" s="261"/>
      <c r="HH443" s="261"/>
      <c r="HI443" s="261"/>
      <c r="HJ443" s="261"/>
      <c r="HK443" s="261"/>
      <c r="HL443" s="261"/>
      <c r="HM443" s="261"/>
      <c r="HN443" s="261"/>
      <c r="HO443" s="261"/>
      <c r="HP443" s="261"/>
      <c r="HQ443" s="261"/>
      <c r="HR443" s="261"/>
      <c r="HS443" s="261"/>
      <c r="HT443" s="261"/>
      <c r="HU443" s="261"/>
      <c r="HV443" s="261"/>
      <c r="HW443" s="261"/>
      <c r="HX443" s="261"/>
      <c r="HY443" s="261"/>
      <c r="HZ443" s="261"/>
      <c r="IA443" s="261"/>
      <c r="IB443" s="261"/>
      <c r="IC443" s="261"/>
      <c r="ID443" s="261"/>
      <c r="IE443" s="261"/>
      <c r="IF443" s="261"/>
      <c r="IG443" s="261"/>
      <c r="IH443" s="261"/>
      <c r="II443" s="261"/>
      <c r="IJ443" s="261"/>
      <c r="IK443" s="261"/>
      <c r="IL443" s="261"/>
      <c r="IM443" s="261"/>
      <c r="IN443" s="261"/>
      <c r="IO443" s="261"/>
      <c r="IP443" s="261"/>
      <c r="IQ443" s="261"/>
      <c r="IR443" s="261"/>
      <c r="IS443" s="261"/>
      <c r="IT443" s="261"/>
      <c r="IU443" s="261"/>
      <c r="IV443" s="261"/>
      <c r="IW443" s="261"/>
    </row>
    <row r="444" customFormat="false" ht="12.75" hidden="false" customHeight="false" outlineLevel="0" collapsed="false">
      <c r="A444" s="217"/>
      <c r="B444" s="258"/>
      <c r="C444" s="251"/>
      <c r="D444" s="251"/>
      <c r="E444" s="251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  <c r="AJ444" s="246"/>
      <c r="AK444" s="246"/>
      <c r="AL444" s="246"/>
      <c r="AM444" s="246"/>
      <c r="AN444" s="246"/>
      <c r="AO444" s="246"/>
      <c r="AP444" s="246"/>
      <c r="AQ444" s="246"/>
      <c r="AR444" s="246"/>
      <c r="AS444" s="246"/>
      <c r="AT444" s="246"/>
      <c r="AU444" s="246"/>
      <c r="AV444" s="246"/>
      <c r="AW444" s="246"/>
      <c r="AX444" s="246"/>
      <c r="AY444" s="246"/>
      <c r="AZ444" s="246"/>
      <c r="BA444" s="246"/>
      <c r="BB444" s="246"/>
      <c r="BC444" s="246"/>
      <c r="BD444" s="246"/>
      <c r="BE444" s="246"/>
      <c r="BF444" s="246"/>
      <c r="BG444" s="246"/>
      <c r="BH444" s="246"/>
      <c r="BI444" s="246"/>
      <c r="BJ444" s="246"/>
      <c r="BK444" s="246"/>
      <c r="BL444" s="246"/>
      <c r="BM444" s="246"/>
      <c r="BN444" s="246"/>
      <c r="BO444" s="246"/>
      <c r="BP444" s="246"/>
      <c r="BQ444" s="246"/>
      <c r="BR444" s="246"/>
      <c r="BS444" s="246"/>
      <c r="BT444" s="246"/>
      <c r="BU444" s="246"/>
      <c r="BV444" s="246"/>
      <c r="BW444" s="246"/>
      <c r="BX444" s="246"/>
      <c r="BY444" s="246"/>
      <c r="BZ444" s="246"/>
      <c r="CA444" s="246"/>
      <c r="CB444" s="246"/>
      <c r="CC444" s="246"/>
      <c r="CD444" s="246"/>
      <c r="CE444" s="246"/>
      <c r="CF444" s="246"/>
      <c r="CG444" s="246"/>
      <c r="CH444" s="246"/>
      <c r="CI444" s="246"/>
      <c r="CJ444" s="246"/>
      <c r="CK444" s="246"/>
      <c r="CL444" s="246"/>
      <c r="CM444" s="246"/>
      <c r="CN444" s="246"/>
      <c r="CO444" s="246"/>
      <c r="CP444" s="246"/>
      <c r="CQ444" s="246"/>
      <c r="CR444" s="246"/>
      <c r="CS444" s="246"/>
      <c r="CT444" s="246"/>
      <c r="CU444" s="246"/>
      <c r="CV444" s="246"/>
      <c r="CW444" s="246"/>
      <c r="CX444" s="246"/>
      <c r="CY444" s="246"/>
      <c r="CZ444" s="246"/>
      <c r="DA444" s="246"/>
      <c r="DB444" s="246"/>
      <c r="DC444" s="246"/>
      <c r="DD444" s="246"/>
      <c r="DE444" s="246"/>
      <c r="DF444" s="246"/>
      <c r="DG444" s="246"/>
      <c r="DH444" s="246"/>
      <c r="DI444" s="246"/>
      <c r="DJ444" s="246"/>
      <c r="DK444" s="246"/>
      <c r="DL444" s="246"/>
      <c r="DM444" s="246"/>
      <c r="DN444" s="246"/>
      <c r="DO444" s="246"/>
      <c r="DP444" s="246"/>
      <c r="DQ444" s="246"/>
      <c r="DR444" s="246"/>
      <c r="DS444" s="246"/>
      <c r="DT444" s="246"/>
      <c r="DU444" s="246"/>
      <c r="DV444" s="246"/>
      <c r="DW444" s="246"/>
      <c r="DX444" s="246"/>
      <c r="DY444" s="246"/>
      <c r="DZ444" s="246"/>
      <c r="EA444" s="246"/>
      <c r="EB444" s="246"/>
      <c r="EC444" s="246"/>
      <c r="ED444" s="246"/>
      <c r="EE444" s="246"/>
      <c r="EF444" s="246"/>
      <c r="EG444" s="246"/>
      <c r="EH444" s="246"/>
      <c r="EI444" s="246"/>
      <c r="EJ444" s="246"/>
      <c r="EK444" s="246"/>
      <c r="EL444" s="246"/>
      <c r="EM444" s="246"/>
      <c r="EN444" s="246"/>
      <c r="EO444" s="246"/>
      <c r="EP444" s="246"/>
      <c r="EQ444" s="246"/>
      <c r="ER444" s="246"/>
      <c r="ES444" s="246"/>
      <c r="ET444" s="246"/>
      <c r="EU444" s="246"/>
      <c r="EV444" s="246"/>
      <c r="EW444" s="246"/>
      <c r="EX444" s="246"/>
      <c r="EY444" s="246"/>
      <c r="EZ444" s="246"/>
      <c r="FA444" s="246"/>
      <c r="FB444" s="246"/>
      <c r="FC444" s="246"/>
      <c r="FD444" s="246"/>
      <c r="FE444" s="246"/>
      <c r="FF444" s="246"/>
      <c r="FG444" s="246"/>
      <c r="FH444" s="246"/>
      <c r="FI444" s="246"/>
      <c r="FJ444" s="246"/>
      <c r="FK444" s="246"/>
      <c r="FL444" s="246"/>
      <c r="FM444" s="246"/>
      <c r="FN444" s="246"/>
      <c r="FO444" s="246"/>
      <c r="FP444" s="246"/>
      <c r="FQ444" s="246"/>
      <c r="FR444" s="246"/>
      <c r="FS444" s="246"/>
      <c r="FT444" s="246"/>
      <c r="FU444" s="246"/>
      <c r="FV444" s="246"/>
      <c r="FW444" s="246"/>
      <c r="FX444" s="246"/>
      <c r="FY444" s="246"/>
      <c r="FZ444" s="246"/>
      <c r="GA444" s="246"/>
      <c r="GB444" s="246"/>
      <c r="GC444" s="246"/>
      <c r="GD444" s="246"/>
      <c r="GE444" s="246"/>
      <c r="GF444" s="246"/>
      <c r="GG444" s="246"/>
      <c r="GH444" s="246"/>
      <c r="GI444" s="246"/>
      <c r="GJ444" s="246"/>
      <c r="GK444" s="246"/>
      <c r="GL444" s="246"/>
      <c r="GM444" s="246"/>
      <c r="GN444" s="246"/>
      <c r="GO444" s="246"/>
      <c r="GP444" s="246"/>
      <c r="GQ444" s="246"/>
      <c r="GR444" s="246"/>
      <c r="GS444" s="246"/>
      <c r="GT444" s="246"/>
      <c r="GU444" s="246"/>
      <c r="GV444" s="246"/>
      <c r="GW444" s="246"/>
      <c r="GX444" s="246"/>
      <c r="GY444" s="246"/>
      <c r="GZ444" s="246"/>
      <c r="HA444" s="246"/>
      <c r="HB444" s="246"/>
      <c r="HC444" s="246"/>
      <c r="HD444" s="246"/>
      <c r="HE444" s="246"/>
      <c r="HF444" s="246"/>
      <c r="HG444" s="246"/>
      <c r="HH444" s="246"/>
      <c r="HI444" s="246"/>
      <c r="HJ444" s="246"/>
      <c r="HK444" s="246"/>
      <c r="HL444" s="246"/>
      <c r="HM444" s="246"/>
      <c r="HN444" s="246"/>
      <c r="HO444" s="246"/>
      <c r="HP444" s="246"/>
      <c r="HQ444" s="246"/>
      <c r="HR444" s="246"/>
      <c r="HS444" s="246"/>
      <c r="HT444" s="246"/>
      <c r="HU444" s="246"/>
      <c r="HV444" s="246"/>
      <c r="HW444" s="246"/>
      <c r="HX444" s="246"/>
      <c r="HY444" s="246"/>
      <c r="HZ444" s="246"/>
      <c r="IA444" s="246"/>
      <c r="IB444" s="246"/>
      <c r="IC444" s="246"/>
      <c r="ID444" s="246"/>
      <c r="IE444" s="246"/>
      <c r="IF444" s="246"/>
      <c r="IG444" s="246"/>
      <c r="IH444" s="246"/>
      <c r="II444" s="246"/>
      <c r="IJ444" s="246"/>
      <c r="IK444" s="246"/>
      <c r="IL444" s="246"/>
      <c r="IM444" s="246"/>
      <c r="IN444" s="246"/>
      <c r="IO444" s="246"/>
      <c r="IP444" s="246"/>
      <c r="IQ444" s="246"/>
      <c r="IR444" s="246"/>
      <c r="IS444" s="246"/>
      <c r="IT444" s="246"/>
      <c r="IU444" s="246"/>
      <c r="IV444" s="246"/>
      <c r="IW444" s="246"/>
    </row>
    <row r="445" customFormat="false" ht="12.75" hidden="false" customHeight="false" outlineLevel="0" collapsed="false">
      <c r="A445" s="217"/>
      <c r="B445" s="258"/>
      <c r="C445" s="251"/>
      <c r="D445" s="251"/>
      <c r="E445" s="251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  <c r="AJ445" s="246"/>
      <c r="AK445" s="246"/>
      <c r="AL445" s="246"/>
      <c r="AM445" s="246"/>
      <c r="AN445" s="246"/>
      <c r="AO445" s="246"/>
      <c r="AP445" s="246"/>
      <c r="AQ445" s="246"/>
      <c r="AR445" s="246"/>
      <c r="AS445" s="246"/>
      <c r="AT445" s="246"/>
      <c r="AU445" s="246"/>
      <c r="AV445" s="246"/>
      <c r="AW445" s="246"/>
      <c r="AX445" s="246"/>
      <c r="AY445" s="246"/>
      <c r="AZ445" s="246"/>
      <c r="BA445" s="246"/>
      <c r="BB445" s="246"/>
      <c r="BC445" s="246"/>
      <c r="BD445" s="246"/>
      <c r="BE445" s="246"/>
      <c r="BF445" s="246"/>
      <c r="BG445" s="246"/>
      <c r="BH445" s="246"/>
      <c r="BI445" s="246"/>
      <c r="BJ445" s="246"/>
      <c r="BK445" s="246"/>
      <c r="BL445" s="246"/>
      <c r="BM445" s="246"/>
      <c r="BN445" s="246"/>
      <c r="BO445" s="246"/>
      <c r="BP445" s="246"/>
      <c r="BQ445" s="246"/>
      <c r="BR445" s="246"/>
      <c r="BS445" s="246"/>
      <c r="BT445" s="246"/>
      <c r="BU445" s="246"/>
      <c r="BV445" s="246"/>
      <c r="BW445" s="246"/>
      <c r="BX445" s="246"/>
      <c r="BY445" s="246"/>
      <c r="BZ445" s="246"/>
      <c r="CA445" s="246"/>
      <c r="CB445" s="246"/>
      <c r="CC445" s="246"/>
      <c r="CD445" s="246"/>
      <c r="CE445" s="246"/>
      <c r="CF445" s="246"/>
      <c r="CG445" s="246"/>
      <c r="CH445" s="246"/>
      <c r="CI445" s="246"/>
      <c r="CJ445" s="246"/>
      <c r="CK445" s="246"/>
      <c r="CL445" s="246"/>
      <c r="CM445" s="246"/>
      <c r="CN445" s="246"/>
      <c r="CO445" s="246"/>
      <c r="CP445" s="246"/>
      <c r="CQ445" s="246"/>
      <c r="CR445" s="246"/>
      <c r="CS445" s="246"/>
      <c r="CT445" s="246"/>
      <c r="CU445" s="246"/>
      <c r="CV445" s="246"/>
      <c r="CW445" s="246"/>
      <c r="CX445" s="246"/>
      <c r="CY445" s="246"/>
      <c r="CZ445" s="246"/>
      <c r="DA445" s="246"/>
      <c r="DB445" s="246"/>
      <c r="DC445" s="246"/>
      <c r="DD445" s="246"/>
      <c r="DE445" s="246"/>
      <c r="DF445" s="246"/>
      <c r="DG445" s="246"/>
      <c r="DH445" s="246"/>
      <c r="DI445" s="246"/>
      <c r="DJ445" s="246"/>
      <c r="DK445" s="246"/>
      <c r="DL445" s="246"/>
      <c r="DM445" s="246"/>
      <c r="DN445" s="246"/>
      <c r="DO445" s="246"/>
      <c r="DP445" s="246"/>
      <c r="DQ445" s="246"/>
      <c r="DR445" s="246"/>
      <c r="DS445" s="246"/>
      <c r="DT445" s="246"/>
      <c r="DU445" s="246"/>
      <c r="DV445" s="246"/>
      <c r="DW445" s="246"/>
      <c r="DX445" s="246"/>
      <c r="DY445" s="246"/>
      <c r="DZ445" s="246"/>
      <c r="EA445" s="246"/>
      <c r="EB445" s="246"/>
      <c r="EC445" s="246"/>
      <c r="ED445" s="246"/>
      <c r="EE445" s="246"/>
      <c r="EF445" s="246"/>
      <c r="EG445" s="246"/>
      <c r="EH445" s="246"/>
      <c r="EI445" s="246"/>
      <c r="EJ445" s="246"/>
      <c r="EK445" s="246"/>
      <c r="EL445" s="246"/>
      <c r="EM445" s="246"/>
      <c r="EN445" s="246"/>
      <c r="EO445" s="246"/>
      <c r="EP445" s="246"/>
      <c r="EQ445" s="246"/>
      <c r="ER445" s="246"/>
      <c r="ES445" s="246"/>
      <c r="ET445" s="246"/>
      <c r="EU445" s="246"/>
      <c r="EV445" s="246"/>
      <c r="EW445" s="246"/>
      <c r="EX445" s="246"/>
      <c r="EY445" s="246"/>
      <c r="EZ445" s="246"/>
      <c r="FA445" s="246"/>
      <c r="FB445" s="246"/>
      <c r="FC445" s="246"/>
      <c r="FD445" s="246"/>
      <c r="FE445" s="246"/>
      <c r="FF445" s="246"/>
      <c r="FG445" s="246"/>
      <c r="FH445" s="246"/>
      <c r="FI445" s="246"/>
      <c r="FJ445" s="246"/>
      <c r="FK445" s="246"/>
      <c r="FL445" s="246"/>
      <c r="FM445" s="246"/>
      <c r="FN445" s="246"/>
      <c r="FO445" s="246"/>
      <c r="FP445" s="246"/>
      <c r="FQ445" s="246"/>
      <c r="FR445" s="246"/>
      <c r="FS445" s="246"/>
      <c r="FT445" s="246"/>
      <c r="FU445" s="246"/>
      <c r="FV445" s="246"/>
      <c r="FW445" s="246"/>
      <c r="FX445" s="246"/>
      <c r="FY445" s="246"/>
      <c r="FZ445" s="246"/>
      <c r="GA445" s="246"/>
      <c r="GB445" s="246"/>
      <c r="GC445" s="246"/>
      <c r="GD445" s="246"/>
      <c r="GE445" s="246"/>
      <c r="GF445" s="246"/>
      <c r="GG445" s="246"/>
      <c r="GH445" s="246"/>
      <c r="GI445" s="246"/>
      <c r="GJ445" s="246"/>
      <c r="GK445" s="246"/>
      <c r="GL445" s="246"/>
      <c r="GM445" s="246"/>
      <c r="GN445" s="246"/>
      <c r="GO445" s="246"/>
      <c r="GP445" s="246"/>
      <c r="GQ445" s="246"/>
      <c r="GR445" s="246"/>
      <c r="GS445" s="246"/>
      <c r="GT445" s="246"/>
      <c r="GU445" s="246"/>
      <c r="GV445" s="246"/>
      <c r="GW445" s="246"/>
      <c r="GX445" s="246"/>
      <c r="GY445" s="246"/>
      <c r="GZ445" s="246"/>
      <c r="HA445" s="246"/>
      <c r="HB445" s="246"/>
      <c r="HC445" s="246"/>
      <c r="HD445" s="246"/>
      <c r="HE445" s="246"/>
      <c r="HF445" s="246"/>
      <c r="HG445" s="246"/>
      <c r="HH445" s="246"/>
      <c r="HI445" s="246"/>
      <c r="HJ445" s="246"/>
      <c r="HK445" s="246"/>
      <c r="HL445" s="246"/>
      <c r="HM445" s="246"/>
      <c r="HN445" s="246"/>
      <c r="HO445" s="246"/>
      <c r="HP445" s="246"/>
      <c r="HQ445" s="246"/>
      <c r="HR445" s="246"/>
      <c r="HS445" s="246"/>
      <c r="HT445" s="246"/>
      <c r="HU445" s="246"/>
      <c r="HV445" s="246"/>
      <c r="HW445" s="246"/>
      <c r="HX445" s="246"/>
      <c r="HY445" s="246"/>
      <c r="HZ445" s="246"/>
      <c r="IA445" s="246"/>
      <c r="IB445" s="246"/>
      <c r="IC445" s="246"/>
      <c r="ID445" s="246"/>
      <c r="IE445" s="246"/>
      <c r="IF445" s="246"/>
      <c r="IG445" s="246"/>
      <c r="IH445" s="246"/>
      <c r="II445" s="246"/>
      <c r="IJ445" s="246"/>
      <c r="IK445" s="246"/>
      <c r="IL445" s="246"/>
      <c r="IM445" s="246"/>
      <c r="IN445" s="246"/>
      <c r="IO445" s="246"/>
      <c r="IP445" s="246"/>
      <c r="IQ445" s="246"/>
      <c r="IR445" s="246"/>
      <c r="IS445" s="246"/>
      <c r="IT445" s="246"/>
      <c r="IU445" s="246"/>
      <c r="IV445" s="246"/>
      <c r="IW445" s="246"/>
    </row>
    <row r="446" customFormat="false" ht="12.75" hidden="false" customHeight="false" outlineLevel="0" collapsed="false">
      <c r="A446" s="217"/>
      <c r="B446" s="258"/>
      <c r="C446" s="251"/>
      <c r="D446" s="251"/>
      <c r="E446" s="251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  <c r="AJ446" s="246"/>
      <c r="AK446" s="246"/>
      <c r="AL446" s="246"/>
      <c r="AM446" s="246"/>
      <c r="AN446" s="246"/>
      <c r="AO446" s="246"/>
      <c r="AP446" s="246"/>
      <c r="AQ446" s="246"/>
      <c r="AR446" s="246"/>
      <c r="AS446" s="246"/>
      <c r="AT446" s="246"/>
      <c r="AU446" s="246"/>
      <c r="AV446" s="246"/>
      <c r="AW446" s="246"/>
      <c r="AX446" s="246"/>
      <c r="AY446" s="246"/>
      <c r="AZ446" s="246"/>
      <c r="BA446" s="246"/>
      <c r="BB446" s="246"/>
      <c r="BC446" s="246"/>
      <c r="BD446" s="246"/>
      <c r="BE446" s="246"/>
      <c r="BF446" s="246"/>
      <c r="BG446" s="246"/>
      <c r="BH446" s="246"/>
      <c r="BI446" s="246"/>
      <c r="BJ446" s="246"/>
      <c r="BK446" s="246"/>
      <c r="BL446" s="246"/>
      <c r="BM446" s="246"/>
      <c r="BN446" s="246"/>
      <c r="BO446" s="246"/>
      <c r="BP446" s="246"/>
      <c r="BQ446" s="246"/>
      <c r="BR446" s="246"/>
      <c r="BS446" s="246"/>
      <c r="BT446" s="246"/>
      <c r="BU446" s="246"/>
      <c r="BV446" s="246"/>
      <c r="BW446" s="246"/>
      <c r="BX446" s="246"/>
      <c r="BY446" s="246"/>
      <c r="BZ446" s="246"/>
      <c r="CA446" s="246"/>
      <c r="CB446" s="246"/>
      <c r="CC446" s="246"/>
      <c r="CD446" s="246"/>
      <c r="CE446" s="246"/>
      <c r="CF446" s="246"/>
      <c r="CG446" s="246"/>
      <c r="CH446" s="246"/>
      <c r="CI446" s="246"/>
      <c r="CJ446" s="246"/>
      <c r="CK446" s="246"/>
      <c r="CL446" s="246"/>
      <c r="CM446" s="246"/>
      <c r="CN446" s="246"/>
      <c r="CO446" s="246"/>
      <c r="CP446" s="246"/>
      <c r="CQ446" s="246"/>
      <c r="CR446" s="246"/>
      <c r="CS446" s="246"/>
      <c r="CT446" s="246"/>
      <c r="CU446" s="246"/>
      <c r="CV446" s="246"/>
      <c r="CW446" s="246"/>
      <c r="CX446" s="246"/>
      <c r="CY446" s="246"/>
      <c r="CZ446" s="246"/>
      <c r="DA446" s="246"/>
      <c r="DB446" s="246"/>
      <c r="DC446" s="246"/>
      <c r="DD446" s="246"/>
      <c r="DE446" s="246"/>
      <c r="DF446" s="246"/>
      <c r="DG446" s="246"/>
      <c r="DH446" s="246"/>
      <c r="DI446" s="246"/>
      <c r="DJ446" s="246"/>
      <c r="DK446" s="246"/>
      <c r="DL446" s="246"/>
      <c r="DM446" s="246"/>
      <c r="DN446" s="246"/>
      <c r="DO446" s="246"/>
      <c r="DP446" s="246"/>
      <c r="DQ446" s="246"/>
      <c r="DR446" s="246"/>
      <c r="DS446" s="246"/>
      <c r="DT446" s="246"/>
      <c r="DU446" s="246"/>
      <c r="DV446" s="246"/>
      <c r="DW446" s="246"/>
      <c r="DX446" s="246"/>
      <c r="DY446" s="246"/>
      <c r="DZ446" s="246"/>
      <c r="EA446" s="246"/>
      <c r="EB446" s="246"/>
      <c r="EC446" s="246"/>
      <c r="ED446" s="246"/>
      <c r="EE446" s="246"/>
      <c r="EF446" s="246"/>
      <c r="EG446" s="246"/>
      <c r="EH446" s="246"/>
      <c r="EI446" s="246"/>
      <c r="EJ446" s="246"/>
      <c r="EK446" s="246"/>
      <c r="EL446" s="246"/>
      <c r="EM446" s="246"/>
      <c r="EN446" s="246"/>
      <c r="EO446" s="246"/>
      <c r="EP446" s="246"/>
      <c r="EQ446" s="246"/>
      <c r="ER446" s="246"/>
      <c r="ES446" s="246"/>
      <c r="ET446" s="246"/>
      <c r="EU446" s="246"/>
      <c r="EV446" s="246"/>
      <c r="EW446" s="246"/>
      <c r="EX446" s="246"/>
      <c r="EY446" s="246"/>
      <c r="EZ446" s="246"/>
      <c r="FA446" s="246"/>
      <c r="FB446" s="246"/>
      <c r="FC446" s="246"/>
      <c r="FD446" s="246"/>
      <c r="FE446" s="246"/>
      <c r="FF446" s="246"/>
      <c r="FG446" s="246"/>
      <c r="FH446" s="246"/>
      <c r="FI446" s="246"/>
      <c r="FJ446" s="246"/>
      <c r="FK446" s="246"/>
      <c r="FL446" s="246"/>
      <c r="FM446" s="246"/>
      <c r="FN446" s="246"/>
      <c r="FO446" s="246"/>
      <c r="FP446" s="246"/>
      <c r="FQ446" s="246"/>
      <c r="FR446" s="246"/>
      <c r="FS446" s="246"/>
      <c r="FT446" s="246"/>
      <c r="FU446" s="246"/>
      <c r="FV446" s="246"/>
      <c r="FW446" s="246"/>
      <c r="FX446" s="246"/>
      <c r="FY446" s="246"/>
      <c r="FZ446" s="246"/>
      <c r="GA446" s="246"/>
      <c r="GB446" s="246"/>
      <c r="GC446" s="246"/>
      <c r="GD446" s="246"/>
      <c r="GE446" s="246"/>
      <c r="GF446" s="246"/>
      <c r="GG446" s="246"/>
      <c r="GH446" s="246"/>
      <c r="GI446" s="246"/>
      <c r="GJ446" s="246"/>
      <c r="GK446" s="246"/>
      <c r="GL446" s="246"/>
      <c r="GM446" s="246"/>
      <c r="GN446" s="246"/>
      <c r="GO446" s="246"/>
      <c r="GP446" s="246"/>
      <c r="GQ446" s="246"/>
      <c r="GR446" s="246"/>
      <c r="GS446" s="246"/>
      <c r="GT446" s="246"/>
      <c r="GU446" s="246"/>
      <c r="GV446" s="246"/>
      <c r="GW446" s="246"/>
      <c r="GX446" s="246"/>
      <c r="GY446" s="246"/>
      <c r="GZ446" s="246"/>
      <c r="HA446" s="246"/>
      <c r="HB446" s="246"/>
      <c r="HC446" s="246"/>
      <c r="HD446" s="246"/>
      <c r="HE446" s="246"/>
      <c r="HF446" s="246"/>
      <c r="HG446" s="246"/>
      <c r="HH446" s="246"/>
      <c r="HI446" s="246"/>
      <c r="HJ446" s="246"/>
      <c r="HK446" s="246"/>
      <c r="HL446" s="246"/>
      <c r="HM446" s="246"/>
      <c r="HN446" s="246"/>
      <c r="HO446" s="246"/>
      <c r="HP446" s="246"/>
      <c r="HQ446" s="246"/>
      <c r="HR446" s="246"/>
      <c r="HS446" s="246"/>
      <c r="HT446" s="246"/>
      <c r="HU446" s="246"/>
      <c r="HV446" s="246"/>
      <c r="HW446" s="246"/>
      <c r="HX446" s="246"/>
      <c r="HY446" s="246"/>
      <c r="HZ446" s="246"/>
      <c r="IA446" s="246"/>
      <c r="IB446" s="246"/>
      <c r="IC446" s="246"/>
      <c r="ID446" s="246"/>
      <c r="IE446" s="246"/>
      <c r="IF446" s="246"/>
      <c r="IG446" s="246"/>
      <c r="IH446" s="246"/>
      <c r="II446" s="246"/>
      <c r="IJ446" s="246"/>
      <c r="IK446" s="246"/>
      <c r="IL446" s="246"/>
      <c r="IM446" s="246"/>
      <c r="IN446" s="246"/>
      <c r="IO446" s="246"/>
      <c r="IP446" s="246"/>
      <c r="IQ446" s="246"/>
      <c r="IR446" s="246"/>
      <c r="IS446" s="246"/>
      <c r="IT446" s="246"/>
      <c r="IU446" s="246"/>
      <c r="IV446" s="246"/>
      <c r="IW446" s="246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2.75" hidden="false" customHeight="false" outlineLevel="0" collapsed="false">
      <c r="A449" s="2"/>
      <c r="B449" s="2"/>
      <c r="C449" s="2"/>
      <c r="D449" s="2"/>
      <c r="E449" s="2"/>
    </row>
    <row r="450" customFormat="false" ht="18.75" hidden="false" customHeight="false" outlineLevel="0" collapsed="false">
      <c r="A450" s="227"/>
      <c r="B450" s="2"/>
      <c r="C450" s="2"/>
      <c r="D450" s="2"/>
      <c r="E450" s="2"/>
    </row>
    <row r="451" customFormat="false" ht="12.75" hidden="false" customHeight="false" outlineLevel="0" collapsed="false">
      <c r="A451" s="220"/>
      <c r="B451" s="2"/>
      <c r="C451" s="2"/>
      <c r="D451" s="2"/>
      <c r="E451" s="2"/>
    </row>
    <row r="452" customFormat="false" ht="12.75" hidden="false" customHeight="false" outlineLevel="0" collapsed="false">
      <c r="A452" s="266"/>
      <c r="B452" s="2"/>
      <c r="C452" s="2"/>
      <c r="D452" s="236"/>
      <c r="E452" s="236"/>
    </row>
    <row r="453" customFormat="false" ht="12.75" hidden="false" customHeight="false" outlineLevel="0" collapsed="false">
      <c r="A453" s="2"/>
      <c r="B453" s="2"/>
      <c r="C453" s="2"/>
      <c r="D453" s="2"/>
      <c r="E453" s="2"/>
    </row>
    <row r="454" customFormat="false" ht="12.75" hidden="false" customHeight="false" outlineLevel="0" collapsed="false">
      <c r="A454" s="221"/>
      <c r="B454" s="221"/>
      <c r="C454" s="222"/>
      <c r="D454" s="222"/>
      <c r="E454" s="222"/>
    </row>
    <row r="455" customFormat="false" ht="12.75" hidden="false" customHeight="false" outlineLevel="0" collapsed="false">
      <c r="A455" s="220"/>
      <c r="B455" s="2"/>
      <c r="C455" s="2"/>
      <c r="D455" s="2"/>
      <c r="E455" s="2"/>
    </row>
    <row r="456" customFormat="false" ht="12.75" hidden="false" customHeight="false" outlineLevel="0" collapsed="false">
      <c r="A456" s="229"/>
      <c r="B456" s="2"/>
      <c r="C456" s="2"/>
      <c r="D456" s="230"/>
      <c r="E456" s="230"/>
    </row>
    <row r="457" customFormat="false" ht="12.75" hidden="false" customHeight="false" outlineLevel="0" collapsed="false">
      <c r="A457" s="229"/>
      <c r="B457" s="2"/>
      <c r="C457" s="2"/>
      <c r="D457" s="230"/>
      <c r="E457" s="230"/>
    </row>
    <row r="458" customFormat="false" ht="12.75" hidden="false" customHeight="false" outlineLevel="0" collapsed="false">
      <c r="A458" s="267"/>
      <c r="B458" s="2"/>
      <c r="C458" s="2"/>
      <c r="D458" s="230"/>
      <c r="E458" s="230"/>
    </row>
    <row r="459" customFormat="false" ht="12.75" hidden="false" customHeight="false" outlineLevel="0" collapsed="false">
      <c r="A459" s="229"/>
      <c r="B459" s="2"/>
      <c r="C459" s="2"/>
      <c r="D459" s="230"/>
      <c r="E459" s="230"/>
    </row>
    <row r="460" customFormat="false" ht="12.75" hidden="false" customHeight="false" outlineLevel="0" collapsed="false">
      <c r="A460" s="2"/>
      <c r="B460" s="2"/>
      <c r="C460" s="2"/>
      <c r="D460" s="230"/>
      <c r="E460" s="230"/>
    </row>
    <row r="461" customFormat="false" ht="12.75" hidden="false" customHeight="false" outlineLevel="0" collapsed="false">
      <c r="A461" s="220"/>
      <c r="B461" s="2"/>
      <c r="C461" s="2"/>
      <c r="D461" s="230"/>
      <c r="E461" s="230"/>
    </row>
    <row r="462" customFormat="false" ht="12.75" hidden="false" customHeight="false" outlineLevel="0" collapsed="false">
      <c r="A462" s="229"/>
      <c r="B462" s="2"/>
      <c r="C462" s="2"/>
      <c r="D462" s="230"/>
      <c r="E462" s="230"/>
    </row>
    <row r="463" customFormat="false" ht="12.75" hidden="false" customHeight="false" outlineLevel="0" collapsed="false">
      <c r="A463" s="229"/>
      <c r="B463" s="2"/>
      <c r="C463" s="2"/>
      <c r="D463" s="230"/>
      <c r="E463" s="230"/>
    </row>
    <row r="464" customFormat="false" ht="12.75" hidden="false" customHeight="false" outlineLevel="0" collapsed="false">
      <c r="A464" s="229"/>
      <c r="B464" s="2"/>
      <c r="C464" s="2"/>
      <c r="D464" s="230"/>
      <c r="E464" s="230"/>
    </row>
    <row r="465" customFormat="false" ht="12.75" hidden="false" customHeight="false" outlineLevel="0" collapsed="false">
      <c r="A465" s="229"/>
      <c r="B465" s="2"/>
      <c r="C465" s="2"/>
      <c r="D465" s="230"/>
      <c r="E465" s="230"/>
    </row>
    <row r="466" customFormat="false" ht="12.75" hidden="false" customHeight="false" outlineLevel="0" collapsed="false">
      <c r="A466" s="229"/>
      <c r="B466" s="2"/>
      <c r="C466" s="2"/>
      <c r="D466" s="230"/>
      <c r="E466" s="230"/>
    </row>
    <row r="467" customFormat="false" ht="12.75" hidden="false" customHeight="false" outlineLevel="0" collapsed="false">
      <c r="A467" s="229"/>
      <c r="B467" s="2"/>
      <c r="C467" s="2"/>
      <c r="D467" s="230"/>
      <c r="E467" s="230"/>
    </row>
    <row r="468" customFormat="false" ht="12.75" hidden="false" customHeight="false" outlineLevel="0" collapsed="false">
      <c r="A468" s="229"/>
      <c r="B468" s="2"/>
      <c r="C468" s="2"/>
      <c r="D468" s="230"/>
      <c r="E468" s="230"/>
    </row>
    <row r="469" customFormat="false" ht="12.75" hidden="false" customHeight="false" outlineLevel="0" collapsed="false">
      <c r="A469" s="229"/>
      <c r="B469" s="2"/>
      <c r="C469" s="2"/>
      <c r="D469" s="230"/>
      <c r="E469" s="230"/>
    </row>
    <row r="470" customFormat="false" ht="12.75" hidden="false" customHeight="false" outlineLevel="0" collapsed="false">
      <c r="A470" s="229"/>
      <c r="B470" s="2"/>
      <c r="C470" s="2"/>
      <c r="D470" s="230"/>
      <c r="E470" s="230"/>
    </row>
    <row r="471" customFormat="false" ht="12.75" hidden="false" customHeight="false" outlineLevel="0" collapsed="false">
      <c r="A471" s="229"/>
      <c r="B471" s="2"/>
      <c r="C471" s="2"/>
      <c r="D471" s="230"/>
      <c r="E471" s="230"/>
    </row>
    <row r="472" customFormat="false" ht="12.75" hidden="false" customHeight="false" outlineLevel="0" collapsed="false">
      <c r="A472" s="2"/>
      <c r="B472" s="2"/>
      <c r="C472" s="2"/>
      <c r="D472" s="230"/>
      <c r="E472" s="230"/>
    </row>
    <row r="473" customFormat="false" ht="12.75" hidden="false" customHeight="false" outlineLevel="0" collapsed="false">
      <c r="A473" s="2"/>
      <c r="B473" s="2"/>
      <c r="C473" s="2"/>
      <c r="D473" s="230"/>
      <c r="E473" s="230"/>
    </row>
    <row r="474" customFormat="false" ht="12.75" hidden="false" customHeight="false" outlineLevel="0" collapsed="false">
      <c r="A474" s="2"/>
      <c r="B474" s="2"/>
      <c r="C474" s="2"/>
      <c r="D474" s="230"/>
      <c r="E474" s="230"/>
    </row>
    <row r="475" customFormat="false" ht="12.75" hidden="false" customHeight="false" outlineLevel="0" collapsed="false">
      <c r="A475" s="229"/>
      <c r="B475" s="2"/>
      <c r="C475" s="2"/>
      <c r="D475" s="230"/>
      <c r="E475" s="230"/>
    </row>
    <row r="476" customFormat="false" ht="12.75" hidden="false" customHeight="false" outlineLevel="0" collapsed="false">
      <c r="A476" s="2"/>
      <c r="B476" s="2"/>
      <c r="C476" s="2"/>
      <c r="D476" s="230"/>
      <c r="E476" s="230"/>
    </row>
    <row r="477" customFormat="false" ht="12.75" hidden="false" customHeight="false" outlineLevel="0" collapsed="false">
      <c r="A477" s="2"/>
      <c r="B477" s="2"/>
      <c r="C477" s="2"/>
      <c r="D477" s="230"/>
      <c r="E477" s="230"/>
    </row>
    <row r="478" customFormat="false" ht="12.75" hidden="false" customHeight="false" outlineLevel="0" collapsed="false">
      <c r="A478" s="220"/>
      <c r="B478" s="2"/>
      <c r="C478" s="2"/>
      <c r="D478" s="230"/>
      <c r="E478" s="230"/>
    </row>
    <row r="479" customFormat="false" ht="12.75" hidden="false" customHeight="false" outlineLevel="0" collapsed="false">
      <c r="A479" s="229"/>
      <c r="B479" s="2"/>
      <c r="C479" s="2"/>
      <c r="D479" s="230"/>
      <c r="E479" s="230"/>
    </row>
    <row r="480" customFormat="false" ht="12.75" hidden="false" customHeight="false" outlineLevel="0" collapsed="false">
      <c r="A480" s="220"/>
      <c r="B480" s="2"/>
      <c r="C480" s="2"/>
      <c r="D480" s="230"/>
      <c r="E480" s="230"/>
    </row>
    <row r="481" customFormat="false" ht="12.75" hidden="false" customHeight="false" outlineLevel="0" collapsed="false">
      <c r="A481" s="220"/>
      <c r="B481" s="2"/>
      <c r="C481" s="2"/>
      <c r="D481" s="230"/>
      <c r="E481" s="230"/>
    </row>
    <row r="482" customFormat="false" ht="12.75" hidden="false" customHeight="false" outlineLevel="0" collapsed="false">
      <c r="A482" s="220"/>
      <c r="B482" s="2"/>
      <c r="C482" s="2"/>
      <c r="D482" s="230"/>
      <c r="E482" s="230"/>
    </row>
    <row r="483" customFormat="false" ht="12.75" hidden="false" customHeight="false" outlineLevel="0" collapsed="false">
      <c r="A483" s="2"/>
      <c r="B483" s="2"/>
      <c r="C483" s="2"/>
      <c r="D483" s="230"/>
      <c r="E483" s="230"/>
    </row>
    <row r="484" customFormat="false" ht="12.75" hidden="false" customHeight="false" outlineLevel="0" collapsed="false">
      <c r="A484" s="2"/>
      <c r="B484" s="2"/>
      <c r="C484" s="2"/>
      <c r="D484" s="230"/>
      <c r="E484" s="230"/>
    </row>
    <row r="485" customFormat="false" ht="12.75" hidden="false" customHeight="false" outlineLevel="0" collapsed="false">
      <c r="A485" s="220"/>
      <c r="B485" s="2"/>
      <c r="C485" s="2"/>
      <c r="D485" s="230"/>
      <c r="E485" s="230"/>
    </row>
    <row r="486" customFormat="false" ht="12.75" hidden="false" customHeight="false" outlineLevel="0" collapsed="false">
      <c r="A486" s="220"/>
      <c r="B486" s="2"/>
      <c r="C486" s="2"/>
      <c r="D486" s="230"/>
      <c r="E486" s="230"/>
    </row>
    <row r="487" customFormat="false" ht="12.75" hidden="false" customHeight="false" outlineLevel="0" collapsed="false">
      <c r="A487" s="220"/>
      <c r="B487" s="2"/>
      <c r="C487" s="2"/>
      <c r="D487" s="230"/>
      <c r="E487" s="230"/>
    </row>
    <row r="488" customFormat="false" ht="12.75" hidden="false" customHeight="false" outlineLevel="0" collapsed="false">
      <c r="A488" s="220"/>
      <c r="B488" s="2"/>
      <c r="C488" s="2"/>
      <c r="D488" s="230"/>
      <c r="E488" s="230"/>
    </row>
    <row r="489" customFormat="false" ht="12.75" hidden="false" customHeight="false" outlineLevel="0" collapsed="false">
      <c r="A489" s="2"/>
      <c r="B489" s="2"/>
      <c r="C489" s="2"/>
      <c r="D489" s="2"/>
      <c r="E489" s="2"/>
    </row>
    <row r="490" customFormat="false" ht="12.75" hidden="false" customHeight="false" outlineLevel="0" collapsed="false">
      <c r="A490" s="2"/>
      <c r="B490" s="2"/>
      <c r="C490" s="2"/>
      <c r="D490" s="2"/>
      <c r="E490" s="2"/>
    </row>
    <row r="491" customFormat="false" ht="12.75" hidden="false" customHeight="false" outlineLevel="0" collapsed="false">
      <c r="A491" s="2"/>
      <c r="B491" s="2"/>
      <c r="C491" s="2"/>
      <c r="D491" s="2"/>
      <c r="E491" s="2"/>
    </row>
    <row r="492" customFormat="false" ht="12.75" hidden="false" customHeight="false" outlineLevel="0" collapsed="false">
      <c r="A492" s="2"/>
      <c r="B492" s="2"/>
      <c r="C492" s="2"/>
      <c r="D492" s="2"/>
      <c r="E492" s="2"/>
    </row>
    <row r="493" customFormat="false" ht="12.75" hidden="false" customHeight="false" outlineLevel="0" collapsed="false">
      <c r="A493" s="2"/>
      <c r="B493" s="2"/>
      <c r="C493" s="2"/>
      <c r="D493" s="2"/>
      <c r="E493" s="2"/>
    </row>
    <row r="494" customFormat="false" ht="12.75" hidden="false" customHeight="false" outlineLevel="0" collapsed="false">
      <c r="A494" s="2"/>
      <c r="B494" s="2"/>
      <c r="C494" s="2"/>
      <c r="D494" s="2"/>
      <c r="E494" s="2"/>
    </row>
    <row r="495" customFormat="false" ht="12.75" hidden="false" customHeight="false" outlineLevel="0" collapsed="false">
      <c r="A495" s="2"/>
      <c r="B495" s="2"/>
      <c r="C495" s="2"/>
      <c r="D495" s="2"/>
      <c r="E495" s="2"/>
    </row>
    <row r="496" customFormat="false" ht="12.75" hidden="false" customHeight="false" outlineLevel="0" collapsed="false">
      <c r="A496" s="2"/>
      <c r="B496" s="2"/>
      <c r="C496" s="2"/>
      <c r="D496" s="2"/>
      <c r="E496" s="2"/>
    </row>
    <row r="497" customFormat="false" ht="12.75" hidden="false" customHeight="false" outlineLevel="0" collapsed="false">
      <c r="A497" s="2"/>
      <c r="B497" s="2"/>
      <c r="C497" s="2"/>
      <c r="D497" s="2"/>
      <c r="E497" s="2"/>
    </row>
    <row r="498" customFormat="false" ht="12.75" hidden="false" customHeight="false" outlineLevel="0" collapsed="false">
      <c r="A498" s="2"/>
      <c r="B498" s="2"/>
      <c r="C498" s="2"/>
      <c r="D498" s="2"/>
      <c r="E498" s="2"/>
    </row>
    <row r="499" customFormat="false" ht="12.75" hidden="false" customHeight="false" outlineLevel="0" collapsed="false">
      <c r="A499" s="2"/>
      <c r="B499" s="2"/>
      <c r="C499" s="2"/>
      <c r="D499" s="2"/>
      <c r="E499" s="2"/>
    </row>
    <row r="500" customFormat="false" ht="12.75" hidden="false" customHeight="false" outlineLevel="0" collapsed="false">
      <c r="A500" s="2"/>
      <c r="B500" s="2"/>
      <c r="C500" s="2"/>
      <c r="D500" s="2"/>
      <c r="E500" s="2"/>
    </row>
    <row r="501" customFormat="false" ht="12.75" hidden="false" customHeight="false" outlineLevel="0" collapsed="false">
      <c r="A501" s="2"/>
      <c r="B501" s="2"/>
      <c r="C501" s="2"/>
      <c r="D501" s="2"/>
      <c r="E501" s="2"/>
    </row>
    <row r="502" customFormat="false" ht="12.75" hidden="false" customHeight="false" outlineLevel="0" collapsed="false">
      <c r="A502" s="2"/>
      <c r="B502" s="2"/>
      <c r="C502" s="2"/>
      <c r="D502" s="2"/>
      <c r="E502" s="2"/>
    </row>
    <row r="503" customFormat="false" ht="12.75" hidden="false" customHeight="false" outlineLevel="0" collapsed="false">
      <c r="A503" s="2"/>
      <c r="B503" s="2"/>
      <c r="C503" s="2"/>
      <c r="D503" s="2"/>
      <c r="E503" s="2"/>
    </row>
    <row r="504" customFormat="false" ht="12.75" hidden="false" customHeight="false" outlineLevel="0" collapsed="false">
      <c r="A504" s="2"/>
      <c r="B504" s="2"/>
      <c r="C504" s="2"/>
      <c r="D504" s="2"/>
      <c r="E504" s="2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2.75" hidden="false" customHeight="false" outlineLevel="0" collapsed="false">
      <c r="A508" s="2"/>
      <c r="B508" s="2"/>
      <c r="C508" s="2"/>
      <c r="D508" s="2"/>
      <c r="E508" s="2"/>
    </row>
    <row r="509" customFormat="false" ht="12.75" hidden="false" customHeight="false" outlineLevel="0" collapsed="false">
      <c r="A509" s="2"/>
      <c r="B509" s="2"/>
      <c r="C509" s="2"/>
      <c r="D509" s="2"/>
      <c r="E509" s="2"/>
    </row>
    <row r="510" customFormat="false" ht="12.75" hidden="false" customHeight="false" outlineLevel="0" collapsed="false">
      <c r="A510" s="2"/>
      <c r="B510" s="2"/>
      <c r="C510" s="2"/>
      <c r="D510" s="2"/>
      <c r="E510" s="2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"/>
      <c r="B512" s="2"/>
      <c r="C512" s="2"/>
      <c r="D512" s="2"/>
      <c r="E512" s="2"/>
    </row>
    <row r="513" customFormat="false" ht="12.75" hidden="false" customHeight="false" outlineLevel="0" collapsed="false">
      <c r="A513" s="2"/>
      <c r="B513" s="2"/>
      <c r="C513" s="2"/>
      <c r="D513" s="2"/>
      <c r="E513" s="2"/>
    </row>
    <row r="514" customFormat="false" ht="12.75" hidden="false" customHeight="false" outlineLevel="0" collapsed="false">
      <c r="A514" s="2"/>
      <c r="B514" s="2"/>
      <c r="C514" s="2"/>
      <c r="D514" s="2"/>
      <c r="E514" s="2"/>
    </row>
    <row r="515" customFormat="false" ht="12.75" hidden="false" customHeight="false" outlineLevel="0" collapsed="false">
      <c r="A515" s="2"/>
      <c r="B515" s="2"/>
      <c r="C515" s="2"/>
      <c r="D515" s="2"/>
      <c r="E515" s="2"/>
    </row>
    <row r="516" customFormat="false" ht="12.75" hidden="false" customHeight="false" outlineLevel="0" collapsed="false">
      <c r="A516" s="2"/>
      <c r="B516" s="2"/>
      <c r="C516" s="2"/>
      <c r="D516" s="2"/>
      <c r="E516" s="2"/>
    </row>
    <row r="517" customFormat="false" ht="12.75" hidden="false" customHeight="false" outlineLevel="0" collapsed="false">
      <c r="A517" s="2"/>
      <c r="B517" s="2"/>
      <c r="C517" s="2"/>
      <c r="D517" s="2"/>
      <c r="E517" s="2"/>
    </row>
    <row r="518" customFormat="false" ht="12.75" hidden="false" customHeight="false" outlineLevel="0" collapsed="false">
      <c r="A518" s="2"/>
      <c r="B518" s="2"/>
      <c r="C518" s="2"/>
      <c r="D518" s="2"/>
      <c r="E518" s="2"/>
    </row>
    <row r="519" customFormat="false" ht="12.75" hidden="false" customHeight="false" outlineLevel="0" collapsed="false">
      <c r="A519" s="2"/>
      <c r="B519" s="2"/>
      <c r="C519" s="2"/>
      <c r="D519" s="2"/>
      <c r="E519" s="2"/>
    </row>
    <row r="520" customFormat="false" ht="12.75" hidden="false" customHeight="false" outlineLevel="0" collapsed="false">
      <c r="A520" s="2"/>
      <c r="B520" s="2"/>
      <c r="C520" s="2"/>
      <c r="D520" s="2"/>
      <c r="E520" s="2"/>
    </row>
    <row r="521" customFormat="false" ht="12.75" hidden="false" customHeight="false" outlineLevel="0" collapsed="false">
      <c r="A521" s="2"/>
      <c r="B521" s="2"/>
      <c r="C521" s="2"/>
      <c r="D521" s="2"/>
      <c r="E521" s="2"/>
    </row>
    <row r="522" customFormat="false" ht="12.75" hidden="false" customHeight="false" outlineLevel="0" collapsed="false">
      <c r="A522" s="2"/>
      <c r="B522" s="2"/>
      <c r="C522" s="2"/>
      <c r="D522" s="2"/>
      <c r="E522" s="2"/>
    </row>
    <row r="523" customFormat="false" ht="12.75" hidden="false" customHeight="false" outlineLevel="0" collapsed="false">
      <c r="A523" s="2"/>
      <c r="B523" s="2"/>
      <c r="C523" s="2"/>
      <c r="D523" s="2"/>
      <c r="E523" s="2"/>
    </row>
    <row r="524" customFormat="false" ht="12.75" hidden="false" customHeight="false" outlineLevel="0" collapsed="false">
      <c r="A524" s="2"/>
      <c r="B524" s="2"/>
      <c r="C524" s="2"/>
      <c r="D524" s="2"/>
      <c r="E524" s="2"/>
    </row>
    <row r="525" customFormat="false" ht="12.75" hidden="false" customHeight="false" outlineLevel="0" collapsed="false">
      <c r="A525" s="2"/>
      <c r="B525" s="2"/>
      <c r="C525" s="2"/>
      <c r="D525" s="2"/>
      <c r="E525" s="2"/>
    </row>
    <row r="526" customFormat="false" ht="12.75" hidden="false" customHeight="false" outlineLevel="0" collapsed="false">
      <c r="A526" s="2"/>
      <c r="B526" s="2"/>
      <c r="C526" s="2"/>
      <c r="D526" s="2"/>
      <c r="E526" s="2"/>
    </row>
    <row r="527" customFormat="false" ht="12.75" hidden="false" customHeight="false" outlineLevel="0" collapsed="false">
      <c r="A527" s="2"/>
      <c r="B527" s="2"/>
      <c r="C527" s="2"/>
      <c r="D527" s="2"/>
      <c r="E527" s="2"/>
    </row>
    <row r="528" customFormat="false" ht="12.75" hidden="false" customHeight="false" outlineLevel="0" collapsed="false">
      <c r="A528" s="2"/>
      <c r="B528" s="2"/>
      <c r="C528" s="2"/>
      <c r="D528" s="2"/>
      <c r="E528" s="2"/>
    </row>
    <row r="529" customFormat="false" ht="12.75" hidden="false" customHeight="false" outlineLevel="0" collapsed="false">
      <c r="A529" s="2"/>
      <c r="B529" s="2"/>
      <c r="C529" s="2"/>
      <c r="D529" s="2"/>
      <c r="E529" s="2"/>
    </row>
    <row r="530" customFormat="false" ht="12.75" hidden="false" customHeight="false" outlineLevel="0" collapsed="false">
      <c r="A530" s="2"/>
      <c r="B530" s="2"/>
      <c r="C530" s="2"/>
      <c r="D530" s="2"/>
      <c r="E530" s="2"/>
    </row>
    <row r="531" customFormat="false" ht="12.75" hidden="false" customHeight="false" outlineLevel="0" collapsed="false">
      <c r="A531" s="2"/>
      <c r="B531" s="2"/>
      <c r="C531" s="2"/>
      <c r="D531" s="2"/>
      <c r="E531" s="2"/>
    </row>
    <row r="532" customFormat="false" ht="12.75" hidden="false" customHeight="false" outlineLevel="0" collapsed="false">
      <c r="A532" s="2"/>
      <c r="B532" s="2"/>
      <c r="C532" s="2"/>
      <c r="D532" s="2"/>
      <c r="E532" s="2"/>
    </row>
    <row r="533" customFormat="false" ht="12.75" hidden="false" customHeight="false" outlineLevel="0" collapsed="false">
      <c r="A533" s="2"/>
      <c r="B533" s="2"/>
      <c r="C533" s="2"/>
      <c r="D533" s="2"/>
      <c r="E533" s="2"/>
    </row>
    <row r="534" customFormat="false" ht="12.75" hidden="false" customHeight="false" outlineLevel="0" collapsed="false">
      <c r="A534" s="2"/>
      <c r="B534" s="2"/>
      <c r="C534" s="2"/>
      <c r="D534" s="2"/>
      <c r="E534" s="2"/>
    </row>
    <row r="535" customFormat="false" ht="12.75" hidden="false" customHeight="false" outlineLevel="0" collapsed="false">
      <c r="A535" s="2"/>
      <c r="B535" s="2"/>
      <c r="C535" s="2"/>
      <c r="D535" s="2"/>
      <c r="E535" s="2"/>
    </row>
    <row r="536" customFormat="false" ht="12.75" hidden="false" customHeight="false" outlineLevel="0" collapsed="false">
      <c r="A536" s="2"/>
      <c r="B536" s="2"/>
      <c r="C536" s="2"/>
      <c r="D536" s="2"/>
      <c r="E536" s="2"/>
    </row>
    <row r="537" customFormat="false" ht="12.75" hidden="false" customHeight="false" outlineLevel="0" collapsed="false">
      <c r="A537" s="2"/>
      <c r="B537" s="2"/>
      <c r="C537" s="2"/>
      <c r="D537" s="2"/>
      <c r="E537" s="2"/>
    </row>
    <row r="538" customFormat="false" ht="12.75" hidden="false" customHeight="false" outlineLevel="0" collapsed="false">
      <c r="A538" s="2"/>
      <c r="B538" s="2"/>
      <c r="C538" s="2"/>
      <c r="D538" s="2"/>
      <c r="E538" s="2"/>
    </row>
    <row r="539" customFormat="false" ht="12.75" hidden="false" customHeight="false" outlineLevel="0" collapsed="false">
      <c r="A539" s="2"/>
      <c r="B539" s="2"/>
      <c r="C539" s="2"/>
      <c r="D539" s="2"/>
      <c r="E539" s="2"/>
    </row>
    <row r="540" customFormat="false" ht="12.75" hidden="false" customHeight="false" outlineLevel="0" collapsed="false">
      <c r="A540" s="2"/>
      <c r="B540" s="2"/>
      <c r="C540" s="2"/>
      <c r="D540" s="2"/>
      <c r="E540" s="2"/>
    </row>
    <row r="541" customFormat="false" ht="12.75" hidden="false" customHeight="false" outlineLevel="0" collapsed="false">
      <c r="A541" s="2"/>
      <c r="B541" s="2"/>
      <c r="C541" s="2"/>
      <c r="D541" s="2"/>
      <c r="E541" s="2"/>
    </row>
    <row r="542" customFormat="false" ht="12.75" hidden="false" customHeight="false" outlineLevel="0" collapsed="false">
      <c r="A542" s="2"/>
      <c r="B542" s="2"/>
      <c r="C542" s="2"/>
      <c r="D542" s="2"/>
      <c r="E542" s="2"/>
    </row>
    <row r="543" customFormat="false" ht="12.75" hidden="false" customHeight="false" outlineLevel="0" collapsed="false">
      <c r="A543" s="2"/>
      <c r="B543" s="2"/>
      <c r="C543" s="2"/>
      <c r="D543" s="2"/>
      <c r="E543" s="2"/>
    </row>
    <row r="544" customFormat="false" ht="12.75" hidden="false" customHeight="false" outlineLevel="0" collapsed="false">
      <c r="A544" s="2"/>
      <c r="B544" s="2"/>
      <c r="C544" s="2"/>
      <c r="D544" s="2"/>
      <c r="E544" s="2"/>
    </row>
    <row r="545" customFormat="false" ht="12.75" hidden="false" customHeight="false" outlineLevel="0" collapsed="false">
      <c r="A545" s="2"/>
      <c r="B545" s="2"/>
      <c r="C545" s="2"/>
      <c r="D545" s="2"/>
      <c r="E545" s="2"/>
    </row>
    <row r="546" customFormat="false" ht="12.75" hidden="false" customHeight="false" outlineLevel="0" collapsed="false">
      <c r="A546" s="2"/>
      <c r="B546" s="2"/>
      <c r="C546" s="2"/>
      <c r="D546" s="2"/>
      <c r="E546" s="2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61.14"/>
    <col collapsed="false" customWidth="true" hidden="false" outlineLevel="0" max="5" min="2" style="6" width="15.7"/>
    <col collapsed="false" customWidth="true" hidden="false" outlineLevel="0" max="37" min="6" style="2" width="15.7"/>
    <col collapsed="false" customWidth="true" hidden="false" outlineLevel="0" max="38" min="38" style="2" width="15.85"/>
    <col collapsed="false" customWidth="false" hidden="false" outlineLevel="0" max="257" min="39" style="2" width="9.14"/>
  </cols>
  <sheetData>
    <row r="2" customFormat="false" ht="20.25" hidden="false" customHeight="false" outlineLevel="0" collapsed="false">
      <c r="A2" s="311" t="s">
        <v>197</v>
      </c>
      <c r="C2" s="312"/>
      <c r="D2" s="312"/>
      <c r="E2" s="312"/>
    </row>
    <row r="3" customFormat="false" ht="12.75" hidden="false" customHeight="false" outlineLevel="0" collapsed="false">
      <c r="A3" s="118"/>
    </row>
    <row r="4" customFormat="false" ht="13.5" hidden="false" customHeight="false" outlineLevel="0" collapsed="false">
      <c r="A4" s="313" t="s">
        <v>174</v>
      </c>
      <c r="B4" s="314" t="n">
        <v>36526</v>
      </c>
      <c r="C4" s="314" t="n">
        <v>36891</v>
      </c>
      <c r="D4" s="314" t="n">
        <v>37256</v>
      </c>
      <c r="E4" s="314" t="n">
        <v>37621</v>
      </c>
      <c r="G4" s="334" t="s">
        <v>170</v>
      </c>
    </row>
    <row r="5" customFormat="false" ht="12.75" hidden="false" customHeight="false" outlineLevel="0" collapsed="false">
      <c r="A5" s="221"/>
      <c r="B5" s="222"/>
      <c r="C5" s="222"/>
      <c r="D5" s="222"/>
      <c r="E5" s="222"/>
    </row>
    <row r="6" customFormat="false" ht="12.75" hidden="false" customHeight="false" outlineLevel="0" collapsed="false">
      <c r="A6" s="221" t="s">
        <v>175</v>
      </c>
      <c r="B6" s="222"/>
      <c r="C6" s="63" t="n">
        <f aca="false">'Spark-Spread'!B92</f>
        <v>5.55300012333203</v>
      </c>
      <c r="D6" s="63" t="n">
        <f aca="false">'Spark-Spread'!C92</f>
        <v>6.1253995328074</v>
      </c>
      <c r="E6" s="63" t="n">
        <f aca="false">'Spark-Spread'!D92</f>
        <v>4.61237129327735</v>
      </c>
    </row>
    <row r="7" customFormat="false" ht="12.75" hidden="false" customHeight="false" outlineLevel="0" collapsed="false">
      <c r="A7" s="221"/>
      <c r="B7" s="222"/>
      <c r="C7" s="222"/>
      <c r="D7" s="222"/>
      <c r="E7" s="222"/>
    </row>
    <row r="8" customFormat="false" ht="12.75" hidden="false" customHeight="false" outlineLevel="0" collapsed="false">
      <c r="A8" s="221" t="s">
        <v>109</v>
      </c>
      <c r="B8" s="1"/>
      <c r="C8" s="90" t="n">
        <f aca="false">'Spark-Spread'!B70</f>
        <v>23229.2699535423</v>
      </c>
      <c r="D8" s="90" t="n">
        <f aca="false">'Spark-Spread'!C70</f>
        <v>35379.3337416793</v>
      </c>
      <c r="E8" s="90" t="n">
        <f aca="false">'Spark-Spread'!D70</f>
        <v>24843.9054791591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2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221" t="s">
        <v>117</v>
      </c>
      <c r="B10" s="1"/>
      <c r="C10" s="99" t="n">
        <f aca="false">'Spark-Spread'!B81</f>
        <v>23405.8955198445</v>
      </c>
      <c r="D10" s="99" t="n">
        <f aca="false">'Spark-Spread'!C81</f>
        <v>38084.67159523</v>
      </c>
      <c r="E10" s="99" t="n">
        <f aca="false">'Spark-Spread'!D81</f>
        <v>28677.4185159519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21"/>
      <c r="B11" s="90"/>
      <c r="C11" s="90"/>
      <c r="D11" s="90"/>
      <c r="E11" s="90"/>
    </row>
    <row r="12" customFormat="false" ht="12.75" hidden="false" customHeight="false" outlineLevel="0" collapsed="false">
      <c r="A12" s="118" t="s">
        <v>176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7" t="s">
        <v>177</v>
      </c>
      <c r="B13" s="1"/>
      <c r="C13" s="90" t="n">
        <f aca="false">Assumptions!H35</f>
        <v>1471.68</v>
      </c>
      <c r="D13" s="90" t="n">
        <v>0</v>
      </c>
      <c r="E13" s="90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29" t="s">
        <v>178</v>
      </c>
      <c r="B14" s="1"/>
      <c r="C14" s="90" t="n">
        <f aca="false">Assumptions!H36</f>
        <v>1448.54057142857</v>
      </c>
      <c r="D14" s="90" t="n">
        <f aca="false">C14*(1+Assumptions!$B$33)</f>
        <v>1491.99678857143</v>
      </c>
      <c r="E14" s="90" t="n">
        <f aca="false">D14*(1+Assumptions!$B$33)</f>
        <v>1536.75669222857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29" t="s">
        <v>179</v>
      </c>
      <c r="B15" s="1"/>
      <c r="C15" s="90" t="n">
        <f aca="false">Assumptions!H37</f>
        <v>528</v>
      </c>
      <c r="D15" s="90" t="n">
        <f aca="false">C15*(1+Assumptions!$B$33)</f>
        <v>543.84</v>
      </c>
      <c r="E15" s="90" t="n">
        <f aca="false">D15*(1+Assumptions!$B$33)</f>
        <v>560.1552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7" t="s">
        <v>180</v>
      </c>
      <c r="B16" s="1"/>
      <c r="C16" s="90" t="n">
        <f aca="false">Assumptions!H38</f>
        <v>1028.57142857143</v>
      </c>
      <c r="D16" s="90" t="n">
        <f aca="false">C16*(1+Assumptions!$B$33)</f>
        <v>1059.42857142857</v>
      </c>
      <c r="E16" s="90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7" t="s">
        <v>181</v>
      </c>
      <c r="B17" s="1"/>
      <c r="C17" s="90" t="n">
        <f aca="false">Assumptions!H39</f>
        <v>342.857142857143</v>
      </c>
      <c r="D17" s="90" t="n">
        <f aca="false">C17*(1+Assumptions!$B$33)</f>
        <v>353.142857142857</v>
      </c>
      <c r="E17" s="90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7" t="s">
        <v>182</v>
      </c>
      <c r="B18" s="1"/>
      <c r="C18" s="90" t="n">
        <f aca="false">Assumptions!H40</f>
        <v>400.647142857143</v>
      </c>
      <c r="D18" s="90" t="n">
        <f aca="false">C18*(1+Assumptions!$B$33)</f>
        <v>412.666557142857</v>
      </c>
      <c r="E18" s="90" t="n">
        <f aca="false">D18*(1+Assumptions!$B$33)</f>
        <v>425.046553857143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7" t="s">
        <v>183</v>
      </c>
      <c r="B19" s="1"/>
      <c r="C19" s="90" t="n">
        <f aca="false">Assumptions!H41</f>
        <v>572.057142857143</v>
      </c>
      <c r="D19" s="90" t="n">
        <f aca="false">C19</f>
        <v>572.057142857143</v>
      </c>
      <c r="E19" s="90" t="n">
        <f aca="false">D19</f>
        <v>572.057142857143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18" t="s">
        <v>184</v>
      </c>
      <c r="B20" s="319"/>
      <c r="C20" s="319" t="n">
        <f aca="false">SUM(C13:C19)</f>
        <v>5792.35342857143</v>
      </c>
      <c r="D20" s="319" t="n">
        <f aca="false">SUM(D13:D19)</f>
        <v>4433.13191714286</v>
      </c>
      <c r="E20" s="319" t="n">
        <f aca="false">SUM(E13:E19)</f>
        <v>4548.96416037143</v>
      </c>
      <c r="F20" s="1"/>
      <c r="G20" s="317" t="n">
        <f aca="false">'00 Acct Sumry'!E52/1000/7*12</f>
        <v>5792.35342857143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20"/>
      <c r="B21" s="321"/>
      <c r="C21" s="321"/>
      <c r="D21" s="322"/>
      <c r="E21" s="32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323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323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323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323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</row>
    <row r="22" customFormat="false" ht="12.75" hidden="false" customHeight="false" outlineLevel="0" collapsed="false">
      <c r="A22" s="118" t="s">
        <v>185</v>
      </c>
      <c r="B22" s="324"/>
      <c r="C22" s="324" t="n">
        <f aca="false">C10-C20</f>
        <v>17613.5420912731</v>
      </c>
      <c r="D22" s="324" t="n">
        <f aca="false">D10-D20</f>
        <v>33651.5396780872</v>
      </c>
      <c r="E22" s="324" t="n">
        <f aca="false">E10-E20</f>
        <v>24128.4543555805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12.75" hidden="false" customHeight="false" outlineLevel="0" collapsed="false">
      <c r="A23" s="325"/>
      <c r="B23" s="326"/>
      <c r="C23" s="326"/>
      <c r="D23" s="326"/>
      <c r="E23" s="326"/>
    </row>
    <row r="24" customFormat="false" ht="12.75" hidden="false" customHeight="false" outlineLevel="0" collapsed="false">
      <c r="A24" s="64"/>
      <c r="B24" s="90"/>
      <c r="C24" s="90"/>
      <c r="D24" s="90"/>
      <c r="E24" s="90"/>
    </row>
    <row r="25" customFormat="false" ht="12.75" hidden="false" customHeight="false" outlineLevel="0" collapsed="false">
      <c r="A25" s="1" t="s">
        <v>186</v>
      </c>
      <c r="B25" s="1"/>
      <c r="C25" s="90" t="n">
        <v>0</v>
      </c>
      <c r="D25" s="90" t="n">
        <v>0</v>
      </c>
      <c r="E25" s="90" t="n">
        <f aca="false">Summary!$B$28*Assumptions!$H$9</f>
        <v>201594.153310622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90"/>
      <c r="D26" s="90"/>
      <c r="E26" s="9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27" t="s">
        <v>187</v>
      </c>
      <c r="B27" s="1"/>
      <c r="C27" s="328"/>
      <c r="D27" s="328"/>
      <c r="E27" s="32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188</v>
      </c>
      <c r="B28" s="90" t="n">
        <v>0</v>
      </c>
      <c r="C28" s="329" t="n">
        <f aca="false">C22</f>
        <v>17613.5420912731</v>
      </c>
      <c r="D28" s="329" t="n">
        <f aca="false">D22</f>
        <v>33651.5396780872</v>
      </c>
      <c r="E28" s="329" t="n">
        <f aca="false">E22</f>
        <v>24128.4543555805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28"/>
      <c r="D29" s="328"/>
      <c r="E29" s="328"/>
    </row>
    <row r="30" customFormat="false" ht="12.75" hidden="false" customHeight="false" outlineLevel="0" collapsed="false">
      <c r="A30" s="1" t="s">
        <v>189</v>
      </c>
      <c r="B30" s="120" t="n">
        <f aca="false">Summary!$F$25</f>
        <v>0.144985</v>
      </c>
      <c r="C30" s="2"/>
      <c r="D30" s="2"/>
      <c r="E30" s="2"/>
    </row>
    <row r="31" customFormat="false" ht="13.5" hidden="false" customHeight="false" outlineLevel="0" collapsed="false">
      <c r="A31" s="1"/>
      <c r="B31" s="1"/>
      <c r="C31" s="328"/>
      <c r="D31" s="328"/>
      <c r="E31" s="328"/>
    </row>
    <row r="32" customFormat="false" ht="16.5" hidden="false" customHeight="false" outlineLevel="0" collapsed="false">
      <c r="A32" s="330" t="s">
        <v>190</v>
      </c>
      <c r="B32" s="331" t="n">
        <f aca="false">XNPV(B30,B28:E28,B$4:E$4)</f>
        <v>57126.222162076</v>
      </c>
      <c r="C32" s="328"/>
      <c r="D32" s="328"/>
      <c r="E32" s="328"/>
    </row>
    <row r="33" customFormat="false" ht="12.75" hidden="false" customHeight="false" outlineLevel="0" collapsed="false">
      <c r="A33" s="1"/>
      <c r="B33" s="1"/>
      <c r="C33" s="328"/>
      <c r="D33" s="328"/>
      <c r="E33" s="328"/>
    </row>
    <row r="34" customFormat="false" ht="12.75" hidden="false" customHeight="false" outlineLevel="0" collapsed="false">
      <c r="A34" s="1"/>
      <c r="B34" s="332"/>
      <c r="C34" s="328"/>
      <c r="D34" s="328"/>
      <c r="E34" s="328"/>
    </row>
    <row r="35" customFormat="false" ht="12.75" hidden="false" customHeight="false" outlineLevel="0" collapsed="false">
      <c r="A35" s="327" t="s">
        <v>191</v>
      </c>
      <c r="B35" s="332"/>
      <c r="C35" s="328"/>
      <c r="D35" s="328"/>
      <c r="E35" s="328"/>
    </row>
    <row r="36" customFormat="false" ht="12.75" hidden="false" customHeight="false" outlineLevel="0" collapsed="false">
      <c r="A36" s="1" t="s">
        <v>188</v>
      </c>
      <c r="B36" s="90" t="n">
        <v>0</v>
      </c>
      <c r="C36" s="329" t="n">
        <f aca="false">C28+C25</f>
        <v>17613.5420912731</v>
      </c>
      <c r="D36" s="329" t="n">
        <f aca="false">D28+D25</f>
        <v>33651.5396780872</v>
      </c>
      <c r="E36" s="329" t="n">
        <f aca="false">E28+E25</f>
        <v>225722.607666202</v>
      </c>
    </row>
    <row r="37" customFormat="false" ht="12.75" hidden="false" customHeight="false" outlineLevel="0" collapsed="false">
      <c r="A37" s="1"/>
      <c r="B37" s="1"/>
      <c r="C37" s="328"/>
      <c r="D37" s="328"/>
      <c r="E37" s="328"/>
    </row>
    <row r="38" customFormat="false" ht="12.75" hidden="false" customHeight="false" outlineLevel="0" collapsed="false">
      <c r="A38" s="1" t="s">
        <v>189</v>
      </c>
      <c r="B38" s="120" t="n">
        <f aca="false">Summary!$F$25</f>
        <v>0.144985</v>
      </c>
      <c r="C38" s="2"/>
      <c r="D38" s="2"/>
      <c r="E38" s="2"/>
    </row>
    <row r="39" customFormat="false" ht="13.5" hidden="false" customHeight="false" outlineLevel="0" collapsed="false">
      <c r="A39" s="1"/>
      <c r="B39" s="1"/>
      <c r="C39" s="328"/>
      <c r="D39" s="328"/>
      <c r="E39" s="328"/>
    </row>
    <row r="40" customFormat="false" ht="16.5" hidden="false" customHeight="false" outlineLevel="0" collapsed="false">
      <c r="A40" s="330" t="s">
        <v>190</v>
      </c>
      <c r="B40" s="331" t="n">
        <f aca="false">XNPV(B38,B36:E36,B$4:E$4)</f>
        <v>191427.003973125</v>
      </c>
      <c r="C40" s="328"/>
      <c r="D40" s="328"/>
      <c r="E40" s="328"/>
    </row>
    <row r="41" customFormat="false" ht="12.75" hidden="false" customHeight="false" outlineLevel="0" collapsed="false">
      <c r="A41" s="1"/>
      <c r="B41" s="1"/>
      <c r="C41" s="333"/>
      <c r="D41" s="2"/>
      <c r="E41" s="2"/>
    </row>
    <row r="42" customFormat="false" ht="12.75" hidden="false" customHeight="false" outlineLevel="0" collapsed="false">
      <c r="A42" s="1"/>
      <c r="B42" s="1"/>
      <c r="C42" s="2"/>
      <c r="D42" s="2"/>
      <c r="E42" s="2"/>
    </row>
    <row r="43" customFormat="false" ht="12.75" hidden="false" customHeight="false" outlineLevel="0" collapsed="false">
      <c r="A43" s="223"/>
      <c r="B43" s="2"/>
      <c r="C43" s="90"/>
      <c r="D43" s="90"/>
      <c r="E43" s="90"/>
    </row>
    <row r="44" customFormat="false" ht="12.75" hidden="false" customHeight="false" outlineLevel="0" collapsed="false">
      <c r="A44" s="223"/>
      <c r="B44" s="2"/>
      <c r="C44" s="90"/>
      <c r="D44" s="90"/>
      <c r="E44" s="90"/>
    </row>
    <row r="45" customFormat="false" ht="12.75" hidden="false" customHeight="false" outlineLevel="0" collapsed="false">
      <c r="A45" s="223"/>
      <c r="B45" s="2"/>
      <c r="C45" s="90"/>
      <c r="D45" s="90"/>
      <c r="E45" s="90"/>
    </row>
    <row r="46" customFormat="false" ht="12.75" hidden="false" customHeight="false" outlineLevel="0" collapsed="false">
      <c r="A46" s="223"/>
      <c r="B46" s="2"/>
      <c r="C46" s="90"/>
      <c r="D46" s="90"/>
      <c r="E46" s="90"/>
    </row>
    <row r="47" customFormat="false" ht="12.75" hidden="false" customHeight="false" outlineLevel="0" collapsed="false">
      <c r="A47" s="223"/>
      <c r="B47" s="2"/>
      <c r="C47" s="90"/>
      <c r="D47" s="90"/>
      <c r="E47" s="90"/>
    </row>
    <row r="48" customFormat="false" ht="12.75" hidden="false" customHeight="false" outlineLevel="0" collapsed="false">
      <c r="A48" s="223"/>
      <c r="B48" s="2"/>
      <c r="C48" s="90"/>
      <c r="D48" s="90"/>
      <c r="E48" s="90"/>
    </row>
    <row r="49" customFormat="false" ht="12.75" hidden="false" customHeight="false" outlineLevel="0" collapsed="false">
      <c r="A49" s="223"/>
      <c r="B49" s="2"/>
      <c r="C49" s="90"/>
      <c r="D49" s="90"/>
      <c r="E49" s="90"/>
    </row>
    <row r="50" customFormat="false" ht="12.75" hidden="false" customHeight="false" outlineLevel="0" collapsed="false">
      <c r="A50" s="217"/>
      <c r="B50" s="2"/>
      <c r="C50" s="90"/>
      <c r="D50" s="90"/>
      <c r="E50" s="90"/>
    </row>
    <row r="51" customFormat="false" ht="12.75" hidden="false" customHeight="false" outlineLevel="0" collapsed="false">
      <c r="A51" s="226"/>
      <c r="B51" s="2"/>
      <c r="C51" s="90"/>
      <c r="D51" s="90"/>
      <c r="E51" s="90"/>
    </row>
    <row r="52" customFormat="false" ht="12.75" hidden="false" customHeight="false" outlineLevel="0" collapsed="false">
      <c r="A52" s="223"/>
      <c r="B52" s="2"/>
      <c r="C52" s="90"/>
      <c r="D52" s="90"/>
      <c r="E52" s="90"/>
    </row>
    <row r="53" customFormat="false" ht="12.75" hidden="false" customHeight="false" outlineLevel="0" collapsed="false">
      <c r="A53" s="223"/>
      <c r="B53" s="2"/>
      <c r="C53" s="90"/>
      <c r="D53" s="90"/>
      <c r="E53" s="90"/>
    </row>
    <row r="54" customFormat="false" ht="12.75" hidden="false" customHeight="false" outlineLevel="0" collapsed="false">
      <c r="A54" s="225"/>
      <c r="B54" s="2"/>
      <c r="C54" s="90"/>
      <c r="D54" s="90"/>
      <c r="E54" s="90"/>
    </row>
    <row r="55" customFormat="false" ht="12.75" hidden="false" customHeight="false" outlineLevel="0" collapsed="false">
      <c r="A55" s="225"/>
      <c r="B55" s="2"/>
      <c r="C55" s="90"/>
      <c r="D55" s="90"/>
      <c r="E55" s="90"/>
    </row>
    <row r="56" customFormat="false" ht="12.75" hidden="false" customHeight="false" outlineLevel="0" collapsed="false">
      <c r="A56" s="223"/>
      <c r="B56" s="2"/>
      <c r="C56" s="90"/>
      <c r="D56" s="90"/>
      <c r="E56" s="90"/>
    </row>
    <row r="57" customFormat="false" ht="12.75" hidden="false" customHeight="false" outlineLevel="0" collapsed="false">
      <c r="A57" s="225"/>
      <c r="B57" s="2"/>
      <c r="C57" s="90"/>
      <c r="D57" s="90"/>
      <c r="E57" s="90"/>
    </row>
    <row r="58" customFormat="false" ht="12.75" hidden="false" customHeight="false" outlineLevel="0" collapsed="false">
      <c r="A58" s="223"/>
      <c r="B58" s="2"/>
      <c r="C58" s="90"/>
      <c r="D58" s="90"/>
      <c r="E58" s="90"/>
    </row>
    <row r="59" customFormat="false" ht="12.75" hidden="false" customHeight="false" outlineLevel="0" collapsed="false">
      <c r="A59" s="223"/>
      <c r="B59" s="2"/>
      <c r="C59" s="90"/>
      <c r="D59" s="90"/>
      <c r="E59" s="90"/>
    </row>
    <row r="60" customFormat="false" ht="12.75" hidden="false" customHeight="false" outlineLevel="0" collapsed="false">
      <c r="A60" s="223"/>
      <c r="B60" s="2"/>
      <c r="C60" s="90"/>
      <c r="D60" s="90"/>
      <c r="E60" s="90"/>
    </row>
    <row r="61" customFormat="false" ht="12.75" hidden="false" customHeight="false" outlineLevel="0" collapsed="false">
      <c r="A61" s="225"/>
      <c r="B61" s="2"/>
      <c r="C61" s="90"/>
      <c r="D61" s="90"/>
      <c r="E61" s="90"/>
    </row>
    <row r="62" customFormat="false" ht="12.75" hidden="false" customHeight="false" outlineLevel="0" collapsed="false">
      <c r="A62" s="224"/>
      <c r="B62" s="2"/>
      <c r="C62" s="90"/>
      <c r="D62" s="90"/>
      <c r="E62" s="90"/>
    </row>
    <row r="63" customFormat="false" ht="12.75" hidden="false" customHeight="false" outlineLevel="0" collapsed="false">
      <c r="A63" s="217"/>
      <c r="B63" s="2"/>
      <c r="C63" s="90"/>
      <c r="D63" s="90"/>
      <c r="E63" s="90"/>
    </row>
    <row r="64" customFormat="false" ht="12.75" hidden="false" customHeight="false" outlineLevel="0" collapsed="false">
      <c r="A64" s="217"/>
      <c r="B64" s="2"/>
      <c r="C64" s="90"/>
      <c r="D64" s="90"/>
      <c r="E64" s="90"/>
    </row>
    <row r="65" customFormat="false" ht="15" hidden="false" customHeight="true" outlineLevel="0" collapsed="false">
      <c r="A65" s="217"/>
      <c r="B65" s="2"/>
      <c r="C65" s="2"/>
      <c r="D65" s="64"/>
      <c r="E65" s="64"/>
    </row>
    <row r="66" customFormat="false" ht="12.75" hidden="false" customHeight="false" outlineLevel="0" collapsed="false">
      <c r="A66" s="217"/>
      <c r="B66" s="2"/>
      <c r="C66" s="2"/>
      <c r="D66" s="64"/>
      <c r="E66" s="64"/>
    </row>
    <row r="67" customFormat="false" ht="14.25" hidden="false" customHeight="true" outlineLevel="0" collapsed="false">
      <c r="A67" s="217"/>
      <c r="B67" s="2"/>
      <c r="C67" s="2"/>
      <c r="D67" s="64"/>
      <c r="E67" s="64"/>
    </row>
    <row r="68" customFormat="false" ht="12.75" hidden="false" customHeight="false" outlineLevel="0" collapsed="false">
      <c r="A68" s="217"/>
      <c r="B68" s="2"/>
      <c r="C68" s="2"/>
      <c r="D68" s="64"/>
      <c r="E68" s="64"/>
    </row>
    <row r="69" customFormat="false" ht="12.75" hidden="false" customHeight="false" outlineLevel="0" collapsed="false">
      <c r="A69" s="217"/>
      <c r="B69" s="2"/>
      <c r="C69" s="2"/>
      <c r="D69" s="64"/>
      <c r="E69" s="64"/>
    </row>
    <row r="70" customFormat="false" ht="12.75" hidden="false" customHeight="false" outlineLevel="0" collapsed="false">
      <c r="A70" s="218"/>
      <c r="B70" s="2"/>
      <c r="C70" s="2"/>
      <c r="D70" s="64"/>
      <c r="E70" s="64"/>
    </row>
    <row r="71" customFormat="false" ht="12.75" hidden="false" customHeight="false" outlineLevel="0" collapsed="false">
      <c r="A71" s="218"/>
      <c r="B71" s="2"/>
      <c r="C71" s="2"/>
      <c r="D71" s="64"/>
      <c r="E71" s="64"/>
    </row>
    <row r="72" customFormat="false" ht="12.75" hidden="false" customHeight="false" outlineLevel="0" collapsed="false">
      <c r="A72" s="218"/>
      <c r="B72" s="2"/>
      <c r="C72" s="2"/>
      <c r="D72" s="64"/>
      <c r="E72" s="64"/>
    </row>
    <row r="73" customFormat="false" ht="12.75" hidden="false" customHeight="false" outlineLevel="0" collapsed="false">
      <c r="A73" s="64"/>
      <c r="B73" s="2"/>
      <c r="C73" s="2"/>
      <c r="D73" s="64"/>
      <c r="E73" s="64"/>
    </row>
    <row r="74" customFormat="false" ht="12.75" hidden="false" customHeight="false" outlineLevel="0" collapsed="false">
      <c r="A74" s="2"/>
      <c r="B74" s="2"/>
      <c r="C74" s="2"/>
      <c r="D74" s="64"/>
      <c r="E74" s="64"/>
    </row>
    <row r="75" customFormat="false" ht="12.75" hidden="false" customHeight="false" outlineLevel="0" collapsed="false">
      <c r="A75" s="2"/>
      <c r="B75" s="2"/>
      <c r="C75" s="2"/>
      <c r="D75" s="64"/>
      <c r="E75" s="64"/>
    </row>
    <row r="76" customFormat="false" ht="12.75" hidden="false" customHeight="false" outlineLevel="0" collapsed="false">
      <c r="A76" s="2"/>
      <c r="B76" s="2"/>
      <c r="C76" s="2"/>
      <c r="D76" s="64"/>
      <c r="E76" s="64"/>
    </row>
    <row r="77" customFormat="false" ht="18.75" hidden="false" customHeight="false" outlineLevel="0" collapsed="false">
      <c r="A77" s="219"/>
      <c r="B77" s="2"/>
      <c r="C77" s="2"/>
      <c r="D77" s="64"/>
      <c r="E77" s="64"/>
    </row>
    <row r="78" customFormat="false" ht="12.75" hidden="false" customHeight="false" outlineLevel="0" collapsed="false">
      <c r="A78" s="220"/>
      <c r="B78" s="2"/>
      <c r="C78" s="2"/>
      <c r="D78" s="64"/>
      <c r="E78" s="64"/>
    </row>
    <row r="79" customFormat="false" ht="12.75" hidden="false" customHeight="false" outlineLevel="0" collapsed="false">
      <c r="A79" s="220"/>
      <c r="B79" s="2"/>
      <c r="C79" s="2"/>
      <c r="D79" s="64"/>
      <c r="E79" s="64"/>
    </row>
    <row r="80" customFormat="false" ht="12.75" hidden="false" customHeight="false" outlineLevel="0" collapsed="false">
      <c r="A80" s="2"/>
      <c r="B80" s="2"/>
      <c r="C80" s="2"/>
      <c r="D80" s="64"/>
      <c r="E80" s="64"/>
    </row>
    <row r="81" customFormat="false" ht="12.75" hidden="false" customHeight="false" outlineLevel="0" collapsed="false">
      <c r="A81" s="2"/>
      <c r="B81" s="2"/>
      <c r="C81" s="2"/>
      <c r="D81" s="64"/>
      <c r="E81" s="64"/>
    </row>
    <row r="82" customFormat="false" ht="12.75" hidden="false" customHeight="false" outlineLevel="0" collapsed="false">
      <c r="A82" s="221"/>
      <c r="B82" s="221"/>
      <c r="C82" s="222"/>
      <c r="D82" s="222"/>
      <c r="E82" s="222"/>
    </row>
    <row r="83" customFormat="false" ht="12.75" hidden="false" customHeight="false" outlineLevel="0" collapsed="false">
      <c r="A83" s="217"/>
      <c r="B83" s="2"/>
      <c r="C83" s="2"/>
      <c r="D83" s="64"/>
      <c r="E83" s="64"/>
    </row>
    <row r="84" customFormat="false" ht="12.75" hidden="false" customHeight="false" outlineLevel="0" collapsed="false">
      <c r="A84" s="223"/>
      <c r="B84" s="2"/>
      <c r="C84" s="2"/>
      <c r="D84" s="64"/>
      <c r="E84" s="64"/>
    </row>
    <row r="85" customFormat="false" ht="12.75" hidden="false" customHeight="false" outlineLevel="0" collapsed="false">
      <c r="A85" s="223"/>
      <c r="B85" s="2"/>
      <c r="C85" s="2"/>
      <c r="D85" s="64"/>
      <c r="E85" s="64"/>
    </row>
    <row r="86" customFormat="false" ht="12.75" hidden="false" customHeight="false" outlineLevel="0" collapsed="false">
      <c r="A86" s="224"/>
      <c r="B86" s="2"/>
      <c r="C86" s="2"/>
      <c r="D86" s="64"/>
      <c r="E86" s="64"/>
    </row>
    <row r="87" customFormat="false" ht="12.75" hidden="false" customHeight="false" outlineLevel="0" collapsed="false">
      <c r="A87" s="64"/>
      <c r="B87" s="2"/>
      <c r="C87" s="2"/>
      <c r="D87" s="64"/>
      <c r="E87" s="64"/>
    </row>
    <row r="88" customFormat="false" ht="12.75" hidden="false" customHeight="false" outlineLevel="0" collapsed="false">
      <c r="A88" s="217"/>
      <c r="B88" s="2"/>
      <c r="C88" s="2"/>
      <c r="D88" s="64"/>
      <c r="E88" s="64"/>
    </row>
    <row r="89" customFormat="false" ht="12.75" hidden="false" customHeight="false" outlineLevel="0" collapsed="false">
      <c r="A89" s="223"/>
      <c r="B89" s="2"/>
      <c r="C89" s="2"/>
      <c r="D89" s="64"/>
      <c r="E89" s="64"/>
    </row>
    <row r="90" customFormat="false" ht="12.75" hidden="false" customHeight="false" outlineLevel="0" collapsed="false">
      <c r="A90" s="223"/>
      <c r="B90" s="2"/>
      <c r="C90" s="2"/>
      <c r="D90" s="64"/>
      <c r="E90" s="64"/>
    </row>
    <row r="91" customFormat="false" ht="12.75" hidden="false" customHeight="false" outlineLevel="0" collapsed="false">
      <c r="A91" s="223"/>
      <c r="B91" s="2"/>
      <c r="C91" s="90"/>
      <c r="D91" s="64"/>
      <c r="E91" s="64"/>
    </row>
    <row r="92" customFormat="false" ht="12.75" hidden="false" customHeight="false" outlineLevel="0" collapsed="false">
      <c r="A92" s="223"/>
      <c r="B92" s="2"/>
      <c r="C92" s="2"/>
      <c r="D92" s="64"/>
      <c r="E92" s="64"/>
    </row>
    <row r="93" customFormat="false" ht="12.75" hidden="false" customHeight="false" outlineLevel="0" collapsed="false">
      <c r="A93" s="64"/>
      <c r="B93" s="2"/>
      <c r="C93" s="2"/>
      <c r="D93" s="64"/>
      <c r="E93" s="64"/>
    </row>
    <row r="94" customFormat="false" ht="12.75" hidden="false" customHeight="false" outlineLevel="0" collapsed="false">
      <c r="A94" s="217"/>
      <c r="B94" s="2"/>
      <c r="C94" s="2"/>
      <c r="D94" s="64"/>
      <c r="E94" s="64"/>
    </row>
    <row r="95" customFormat="false" ht="12.75" hidden="false" customHeight="false" outlineLevel="0" collapsed="false">
      <c r="A95" s="64"/>
      <c r="B95" s="2"/>
      <c r="C95" s="2"/>
      <c r="D95" s="64"/>
      <c r="E95" s="64"/>
    </row>
    <row r="96" customFormat="false" ht="12.75" hidden="false" customHeight="false" outlineLevel="0" collapsed="false">
      <c r="A96" s="217"/>
      <c r="B96" s="2"/>
      <c r="C96" s="2"/>
      <c r="D96" s="64"/>
      <c r="E96" s="64"/>
    </row>
    <row r="97" customFormat="false" ht="12.75" hidden="false" customHeight="false" outlineLevel="0" collapsed="false">
      <c r="A97" s="223"/>
      <c r="B97" s="2"/>
      <c r="C97" s="2"/>
      <c r="D97" s="64"/>
      <c r="E97" s="64"/>
    </row>
    <row r="98" customFormat="false" ht="12.75" hidden="false" customHeight="false" outlineLevel="0" collapsed="false">
      <c r="A98" s="217"/>
      <c r="B98" s="2"/>
      <c r="C98" s="2"/>
      <c r="D98" s="64"/>
      <c r="E98" s="64"/>
    </row>
    <row r="99" customFormat="false" ht="12.75" hidden="false" customHeight="false" outlineLevel="0" collapsed="false">
      <c r="A99" s="225"/>
      <c r="B99" s="2"/>
      <c r="C99" s="2"/>
      <c r="D99" s="64"/>
      <c r="E99" s="64"/>
    </row>
    <row r="100" customFormat="false" ht="12.75" hidden="false" customHeight="false" outlineLevel="0" collapsed="false">
      <c r="A100" s="223"/>
      <c r="B100" s="2"/>
      <c r="C100" s="2"/>
      <c r="D100" s="64"/>
      <c r="E100" s="64"/>
    </row>
    <row r="101" customFormat="false" ht="12.75" hidden="false" customHeight="false" outlineLevel="0" collapsed="false">
      <c r="A101" s="224"/>
      <c r="B101" s="2"/>
      <c r="C101" s="2"/>
      <c r="D101" s="64"/>
      <c r="E101" s="64"/>
    </row>
    <row r="102" customFormat="false" ht="12.75" hidden="false" customHeight="false" outlineLevel="0" collapsed="false">
      <c r="A102" s="223"/>
      <c r="B102" s="2"/>
      <c r="C102" s="2"/>
      <c r="D102" s="64"/>
      <c r="E102" s="64"/>
    </row>
    <row r="103" customFormat="false" ht="12.75" hidden="false" customHeight="false" outlineLevel="0" collapsed="false">
      <c r="A103" s="224"/>
      <c r="B103" s="2"/>
      <c r="C103" s="2"/>
      <c r="D103" s="64"/>
      <c r="E103" s="64"/>
    </row>
    <row r="104" customFormat="false" ht="12.75" hidden="false" customHeight="false" outlineLevel="0" collapsed="false">
      <c r="A104" s="223"/>
      <c r="B104" s="2"/>
      <c r="C104" s="2"/>
      <c r="D104" s="64"/>
      <c r="E104" s="64"/>
    </row>
    <row r="105" customFormat="false" ht="12.75" hidden="false" customHeight="false" outlineLevel="0" collapsed="false">
      <c r="A105" s="223"/>
      <c r="B105" s="2"/>
      <c r="C105" s="2"/>
      <c r="D105" s="64"/>
      <c r="E105" s="64"/>
    </row>
    <row r="106" customFormat="false" ht="12.75" hidden="false" customHeight="false" outlineLevel="0" collapsed="false">
      <c r="A106" s="223"/>
      <c r="B106" s="2"/>
      <c r="C106" s="2"/>
      <c r="D106" s="64"/>
      <c r="E106" s="64"/>
    </row>
    <row r="107" customFormat="false" ht="12.75" hidden="false" customHeight="false" outlineLevel="0" collapsed="false">
      <c r="A107" s="223"/>
      <c r="B107" s="2"/>
      <c r="C107" s="2"/>
      <c r="D107" s="64"/>
      <c r="E107" s="64"/>
    </row>
    <row r="108" customFormat="false" ht="12.75" hidden="false" customHeight="false" outlineLevel="0" collapsed="false">
      <c r="A108" s="223"/>
      <c r="B108" s="2"/>
      <c r="C108" s="2"/>
      <c r="D108" s="64"/>
      <c r="E108" s="64"/>
    </row>
    <row r="109" customFormat="false" ht="12.75" hidden="false" customHeight="false" outlineLevel="0" collapsed="false">
      <c r="A109" s="223"/>
      <c r="B109" s="2"/>
      <c r="C109" s="2"/>
      <c r="D109" s="64"/>
      <c r="E109" s="64"/>
    </row>
    <row r="110" customFormat="false" ht="12.75" hidden="false" customHeight="false" outlineLevel="0" collapsed="false">
      <c r="A110" s="217"/>
      <c r="B110" s="2"/>
      <c r="C110" s="2"/>
      <c r="D110" s="64"/>
      <c r="E110" s="64"/>
    </row>
    <row r="111" customFormat="false" ht="12.75" hidden="false" customHeight="false" outlineLevel="0" collapsed="false">
      <c r="A111" s="226"/>
      <c r="B111" s="2"/>
      <c r="C111" s="2"/>
      <c r="D111" s="64"/>
      <c r="E111" s="64"/>
    </row>
    <row r="112" customFormat="false" ht="12.75" hidden="false" customHeight="false" outlineLevel="0" collapsed="false">
      <c r="A112" s="223"/>
      <c r="B112" s="2"/>
      <c r="C112" s="2"/>
      <c r="D112" s="64"/>
      <c r="E112" s="64"/>
    </row>
    <row r="113" customFormat="false" ht="12.75" hidden="false" customHeight="false" outlineLevel="0" collapsed="false">
      <c r="A113" s="225"/>
      <c r="B113" s="2"/>
      <c r="C113" s="2"/>
      <c r="D113" s="64"/>
      <c r="E113" s="64"/>
    </row>
    <row r="114" customFormat="false" ht="12.75" hidden="false" customHeight="false" outlineLevel="0" collapsed="false">
      <c r="A114" s="225"/>
      <c r="B114" s="2"/>
      <c r="C114" s="2"/>
      <c r="D114" s="64"/>
      <c r="E114" s="64"/>
    </row>
    <row r="115" customFormat="false" ht="12.75" hidden="false" customHeight="false" outlineLevel="0" collapsed="false">
      <c r="A115" s="223"/>
      <c r="B115" s="2"/>
      <c r="C115" s="2"/>
      <c r="D115" s="64"/>
      <c r="E115" s="64"/>
    </row>
    <row r="116" customFormat="false" ht="12.75" hidden="false" customHeight="false" outlineLevel="0" collapsed="false">
      <c r="A116" s="223"/>
      <c r="B116" s="2"/>
      <c r="C116" s="2"/>
      <c r="D116" s="64"/>
      <c r="E116" s="64"/>
    </row>
    <row r="117" customFormat="false" ht="12.75" hidden="false" customHeight="false" outlineLevel="0" collapsed="false">
      <c r="A117" s="224"/>
      <c r="B117" s="2"/>
      <c r="C117" s="2"/>
      <c r="D117" s="64"/>
      <c r="E117" s="64"/>
    </row>
    <row r="118" customFormat="false" ht="12.75" hidden="false" customHeight="false" outlineLevel="0" collapsed="false">
      <c r="A118" s="217"/>
      <c r="B118" s="2"/>
      <c r="C118" s="2"/>
      <c r="D118" s="64"/>
      <c r="E118" s="64"/>
    </row>
    <row r="119" customFormat="false" ht="12.75" hidden="false" customHeight="false" outlineLevel="0" collapsed="false">
      <c r="A119" s="217"/>
      <c r="B119" s="2"/>
      <c r="C119" s="2"/>
      <c r="D119" s="64"/>
      <c r="E119" s="64"/>
    </row>
    <row r="120" customFormat="false" ht="12.75" hidden="false" customHeight="false" outlineLevel="0" collapsed="false">
      <c r="A120" s="217"/>
      <c r="B120" s="2"/>
      <c r="C120" s="2"/>
      <c r="D120" s="64"/>
      <c r="E120" s="64"/>
    </row>
    <row r="121" customFormat="false" ht="12.75" hidden="false" customHeight="false" outlineLevel="0" collapsed="false">
      <c r="A121" s="217"/>
      <c r="B121" s="2"/>
      <c r="C121" s="2"/>
      <c r="D121" s="64"/>
      <c r="E121" s="64"/>
    </row>
    <row r="122" customFormat="false" ht="12.75" hidden="false" customHeight="false" outlineLevel="0" collapsed="false">
      <c r="A122" s="217"/>
      <c r="B122" s="2"/>
      <c r="C122" s="2"/>
      <c r="D122" s="64"/>
      <c r="E122" s="64"/>
    </row>
    <row r="123" customFormat="false" ht="12.75" hidden="false" customHeight="fals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2.75" hidden="false" customHeight="false" outlineLevel="0" collapsed="false">
      <c r="A125" s="2"/>
      <c r="B125" s="2"/>
      <c r="C125" s="2"/>
      <c r="D125" s="64"/>
      <c r="E125" s="64"/>
    </row>
    <row r="126" customFormat="false" ht="12.75" hidden="false" customHeight="false" outlineLevel="0" collapsed="false">
      <c r="A126" s="2"/>
      <c r="B126" s="2"/>
      <c r="C126" s="2"/>
      <c r="D126" s="64"/>
      <c r="E126" s="64"/>
    </row>
    <row r="127" customFormat="false" ht="12.75" hidden="false" customHeight="false" outlineLevel="0" collapsed="false">
      <c r="A127" s="2"/>
      <c r="B127" s="2"/>
      <c r="C127" s="2"/>
      <c r="D127" s="2"/>
      <c r="E127" s="2"/>
    </row>
    <row r="128" customFormat="false" ht="18.75" hidden="false" customHeight="false" outlineLevel="0" collapsed="false">
      <c r="A128" s="227"/>
      <c r="B128" s="227"/>
      <c r="C128" s="2"/>
      <c r="D128" s="2"/>
      <c r="E128" s="2"/>
    </row>
    <row r="129" customFormat="false" ht="12.75" hidden="false" customHeight="false" outlineLevel="0" collapsed="false">
      <c r="A129" s="220"/>
      <c r="B129" s="220"/>
      <c r="C129" s="2"/>
      <c r="D129" s="2"/>
      <c r="E129" s="2"/>
    </row>
    <row r="130" customFormat="false" ht="12.75" hidden="false" customHeight="false" outlineLevel="0" collapsed="false">
      <c r="A130" s="220"/>
      <c r="B130" s="228"/>
      <c r="C130" s="2"/>
      <c r="D130" s="2"/>
      <c r="E130" s="2"/>
    </row>
    <row r="131" customFormat="false" ht="12.75" hidden="false" customHeight="false" outlineLevel="0" collapsed="false">
      <c r="A131" s="2"/>
      <c r="B131" s="2"/>
      <c r="C131" s="2"/>
      <c r="D131" s="2"/>
      <c r="E131" s="2"/>
    </row>
    <row r="132" customFormat="false" ht="12.75" hidden="false" customHeight="false" outlineLevel="0" collapsed="false">
      <c r="A132" s="221"/>
      <c r="B132" s="222"/>
      <c r="C132" s="222"/>
      <c r="D132" s="222"/>
      <c r="E132" s="222"/>
    </row>
    <row r="133" customFormat="false" ht="12.75" hidden="false" customHeight="false" outlineLevel="0" collapsed="false">
      <c r="A133" s="220"/>
      <c r="B133" s="220"/>
      <c r="C133" s="220"/>
      <c r="D133" s="2"/>
      <c r="E133" s="2"/>
    </row>
    <row r="134" customFormat="false" ht="12.75" hidden="false" customHeight="false" outlineLevel="0" collapsed="false">
      <c r="A134" s="229"/>
      <c r="B134" s="220"/>
      <c r="C134" s="220"/>
      <c r="D134" s="230"/>
      <c r="E134" s="230"/>
    </row>
    <row r="135" customFormat="false" ht="12.75" hidden="false" customHeight="false" outlineLevel="0" collapsed="false">
      <c r="A135" s="229"/>
      <c r="B135" s="220"/>
      <c r="C135" s="220"/>
      <c r="D135" s="230"/>
      <c r="E135" s="230"/>
    </row>
    <row r="136" customFormat="false" ht="12.75" hidden="false" customHeight="false" outlineLevel="0" collapsed="false">
      <c r="A136" s="229"/>
      <c r="B136" s="229"/>
      <c r="C136" s="229"/>
      <c r="D136" s="230"/>
      <c r="E136" s="230"/>
    </row>
    <row r="137" customFormat="false" ht="12.75" hidden="false" customHeight="false" outlineLevel="0" collapsed="false">
      <c r="A137" s="229"/>
      <c r="B137" s="229"/>
      <c r="C137" s="229"/>
      <c r="D137" s="230"/>
      <c r="E137" s="230"/>
    </row>
    <row r="138" customFormat="false" ht="12.75" hidden="false" customHeight="false" outlineLevel="0" collapsed="false">
      <c r="A138" s="229"/>
      <c r="B138" s="221"/>
      <c r="C138" s="221"/>
      <c r="D138" s="230"/>
      <c r="E138" s="230"/>
    </row>
    <row r="139" customFormat="false" ht="12.75" hidden="false" customHeight="false" outlineLevel="0" collapsed="false">
      <c r="A139" s="2"/>
      <c r="B139" s="2"/>
      <c r="C139" s="2"/>
      <c r="D139" s="230"/>
      <c r="E139" s="230"/>
    </row>
    <row r="140" customFormat="false" ht="12.75" hidden="false" customHeight="false" outlineLevel="0" collapsed="false">
      <c r="A140" s="220"/>
      <c r="B140" s="220"/>
      <c r="C140" s="220"/>
      <c r="D140" s="230"/>
      <c r="E140" s="230"/>
    </row>
    <row r="141" customFormat="false" ht="12.75" hidden="false" customHeight="false" outlineLevel="0" collapsed="false">
      <c r="A141" s="229"/>
      <c r="B141" s="220"/>
      <c r="C141" s="220"/>
      <c r="D141" s="230"/>
      <c r="E141" s="230"/>
    </row>
    <row r="142" customFormat="false" ht="12.75" hidden="false" customHeight="false" outlineLevel="0" collapsed="false">
      <c r="A142" s="229"/>
      <c r="B142" s="220"/>
      <c r="C142" s="220"/>
      <c r="D142" s="230"/>
      <c r="E142" s="230"/>
    </row>
    <row r="143" customFormat="false" ht="12.75" hidden="false" customHeight="false" outlineLevel="0" collapsed="false">
      <c r="A143" s="229"/>
      <c r="B143" s="220"/>
      <c r="C143" s="220"/>
      <c r="D143" s="230"/>
      <c r="E143" s="230"/>
    </row>
    <row r="144" customFormat="false" ht="12.75" hidden="false" customHeight="false" outlineLevel="0" collapsed="false">
      <c r="A144" s="229"/>
      <c r="B144" s="220"/>
      <c r="C144" s="220"/>
      <c r="D144" s="230"/>
      <c r="E144" s="230"/>
    </row>
    <row r="145" customFormat="false" ht="12.75" hidden="false" customHeight="false" outlineLevel="0" collapsed="false">
      <c r="A145" s="229"/>
      <c r="B145" s="220"/>
      <c r="C145" s="220"/>
      <c r="D145" s="230"/>
      <c r="E145" s="230"/>
    </row>
    <row r="146" customFormat="false" ht="12.75" hidden="false" customHeight="false" outlineLevel="0" collapsed="false">
      <c r="A146" s="229"/>
      <c r="B146" s="220"/>
      <c r="C146" s="220"/>
      <c r="D146" s="230"/>
      <c r="E146" s="230"/>
    </row>
    <row r="147" customFormat="false" ht="12.75" hidden="false" customHeight="false" outlineLevel="0" collapsed="false">
      <c r="A147" s="229"/>
      <c r="B147" s="220"/>
      <c r="C147" s="220"/>
      <c r="D147" s="230"/>
      <c r="E147" s="230"/>
    </row>
    <row r="148" customFormat="false" ht="12.75" hidden="false" customHeight="false" outlineLevel="0" collapsed="false">
      <c r="A148" s="229"/>
      <c r="B148" s="220"/>
      <c r="C148" s="220"/>
      <c r="D148" s="230"/>
      <c r="E148" s="230"/>
    </row>
    <row r="149" customFormat="false" ht="12.75" hidden="false" customHeight="false" outlineLevel="0" collapsed="false">
      <c r="A149" s="229"/>
      <c r="B149" s="220"/>
      <c r="C149" s="220"/>
      <c r="D149" s="230"/>
      <c r="E149" s="230"/>
    </row>
    <row r="150" customFormat="false" ht="12.75" hidden="false" customHeight="false" outlineLevel="0" collapsed="false">
      <c r="A150" s="229"/>
      <c r="B150" s="229"/>
      <c r="C150" s="229"/>
      <c r="D150" s="230"/>
      <c r="E150" s="230"/>
    </row>
    <row r="151" customFormat="false" ht="12.75" hidden="false" customHeight="false" outlineLevel="0" collapsed="false">
      <c r="A151" s="229"/>
      <c r="B151" s="229"/>
      <c r="C151" s="229"/>
      <c r="D151" s="230"/>
      <c r="E151" s="230"/>
    </row>
    <row r="152" customFormat="false" ht="12.75" hidden="false" customHeight="false" outlineLevel="0" collapsed="false">
      <c r="A152" s="220"/>
      <c r="B152" s="220"/>
      <c r="C152" s="220"/>
      <c r="D152" s="230"/>
      <c r="E152" s="230"/>
    </row>
    <row r="153" customFormat="false" ht="12.75" hidden="false" customHeight="false" outlineLevel="0" collapsed="false">
      <c r="A153" s="229"/>
      <c r="B153" s="229"/>
      <c r="C153" s="229"/>
      <c r="D153" s="230"/>
      <c r="E153" s="230"/>
    </row>
    <row r="154" customFormat="false" ht="12.75" hidden="false" customHeight="false" outlineLevel="0" collapsed="false">
      <c r="A154" s="229"/>
      <c r="B154" s="229"/>
      <c r="C154" s="229"/>
      <c r="D154" s="230"/>
      <c r="E154" s="230"/>
    </row>
    <row r="155" customFormat="false" ht="12.75" hidden="false" customHeight="false" outlineLevel="0" collapsed="false">
      <c r="A155" s="220"/>
      <c r="B155" s="220"/>
      <c r="C155" s="220"/>
      <c r="D155" s="230"/>
      <c r="E155" s="230"/>
    </row>
    <row r="156" customFormat="false" ht="12.75" hidden="false" customHeight="false" outlineLevel="0" collapsed="false">
      <c r="A156" s="220"/>
      <c r="B156" s="220"/>
      <c r="C156" s="220"/>
      <c r="D156" s="230"/>
      <c r="E156" s="230"/>
    </row>
    <row r="157" customFormat="false" ht="12.75" hidden="false" customHeight="false" outlineLevel="0" collapsed="false">
      <c r="A157" s="2"/>
      <c r="B157" s="220"/>
      <c r="C157" s="220"/>
      <c r="D157" s="230"/>
      <c r="E157" s="230"/>
    </row>
    <row r="158" customFormat="false" ht="12.75" hidden="false" customHeight="false" outlineLevel="0" collapsed="false">
      <c r="A158" s="2"/>
      <c r="B158" s="231"/>
      <c r="C158" s="231"/>
      <c r="D158" s="230"/>
      <c r="E158" s="230"/>
    </row>
    <row r="159" customFormat="false" ht="12.75" hidden="false" customHeight="false" outlineLevel="0" collapsed="false">
      <c r="A159" s="220"/>
      <c r="B159" s="231"/>
      <c r="C159" s="231"/>
      <c r="D159" s="230"/>
      <c r="E159" s="230"/>
    </row>
    <row r="160" customFormat="false" ht="12.75" hidden="false" customHeight="false" outlineLevel="0" collapsed="false">
      <c r="A160" s="229"/>
      <c r="B160" s="231"/>
      <c r="C160" s="231"/>
      <c r="D160" s="230"/>
      <c r="E160" s="230"/>
    </row>
    <row r="161" customFormat="false" ht="12.75" hidden="false" customHeight="false" outlineLevel="0" collapsed="false">
      <c r="A161" s="220"/>
      <c r="B161" s="220"/>
      <c r="C161" s="220"/>
      <c r="D161" s="230"/>
      <c r="E161" s="230"/>
    </row>
    <row r="162" customFormat="false" ht="12.75" hidden="false" customHeight="false" outlineLevel="0" collapsed="false">
      <c r="A162" s="2"/>
      <c r="B162" s="2"/>
      <c r="C162" s="2"/>
      <c r="D162" s="230"/>
      <c r="E162" s="230"/>
    </row>
    <row r="163" customFormat="false" ht="12.75" hidden="false" customHeight="false" outlineLevel="0" collapsed="false">
      <c r="A163" s="220"/>
      <c r="B163" s="220"/>
      <c r="C163" s="220"/>
      <c r="D163" s="230"/>
      <c r="E163" s="230"/>
    </row>
    <row r="164" customFormat="false" ht="12.75" hidden="false" customHeight="false" outlineLevel="0" collapsed="false">
      <c r="A164" s="229"/>
      <c r="B164" s="229"/>
      <c r="C164" s="229"/>
      <c r="D164" s="230"/>
      <c r="E164" s="230"/>
    </row>
    <row r="165" customFormat="false" ht="12.75" hidden="false" customHeight="false" outlineLevel="0" collapsed="false">
      <c r="A165" s="229"/>
      <c r="B165" s="229"/>
      <c r="C165" s="229"/>
      <c r="D165" s="230"/>
      <c r="E165" s="230"/>
    </row>
    <row r="166" customFormat="false" ht="12.75" hidden="false" customHeight="false" outlineLevel="0" collapsed="false">
      <c r="A166" s="229"/>
      <c r="B166" s="229"/>
      <c r="C166" s="229"/>
      <c r="D166" s="230"/>
      <c r="E166" s="230"/>
    </row>
    <row r="167" customFormat="false" ht="12.75" hidden="false" customHeight="false" outlineLevel="0" collapsed="false">
      <c r="A167" s="229"/>
      <c r="B167" s="229"/>
      <c r="C167" s="229"/>
      <c r="D167" s="230"/>
      <c r="E167" s="230"/>
    </row>
    <row r="168" customFormat="false" ht="12.75" hidden="false" customHeight="false" outlineLevel="0" collapsed="false">
      <c r="A168" s="229"/>
      <c r="B168" s="229"/>
      <c r="C168" s="229"/>
      <c r="D168" s="230"/>
      <c r="E168" s="230"/>
    </row>
    <row r="169" customFormat="false" ht="12.75" hidden="false" customHeight="false" outlineLevel="0" collapsed="false">
      <c r="A169" s="229"/>
      <c r="B169" s="2"/>
      <c r="C169" s="2"/>
      <c r="D169" s="230"/>
      <c r="E169" s="230"/>
    </row>
    <row r="170" customFormat="false" ht="12.75" hidden="false" customHeight="false" outlineLevel="0" collapsed="false">
      <c r="A170" s="220"/>
      <c r="B170" s="220"/>
      <c r="C170" s="220"/>
      <c r="D170" s="230"/>
      <c r="E170" s="230"/>
    </row>
    <row r="171" customFormat="false" ht="12.75" hidden="false" customHeight="false" outlineLevel="0" collapsed="false">
      <c r="A171" s="220"/>
      <c r="B171" s="220"/>
      <c r="C171" s="220"/>
      <c r="D171" s="230"/>
      <c r="E171" s="230"/>
    </row>
    <row r="172" customFormat="false" ht="12.75" hidden="false" customHeight="false" outlineLevel="0" collapsed="false">
      <c r="A172" s="2"/>
      <c r="B172" s="2"/>
      <c r="C172" s="2"/>
      <c r="D172" s="230"/>
      <c r="E172" s="230"/>
    </row>
    <row r="173" customFormat="false" ht="12.75" hidden="false" customHeight="false" outlineLevel="0" collapsed="false">
      <c r="A173" s="220"/>
      <c r="B173" s="232"/>
      <c r="C173" s="2"/>
      <c r="D173" s="230"/>
      <c r="E173" s="230"/>
    </row>
    <row r="174" customFormat="false" ht="12.75" hidden="false" customHeight="false" outlineLevel="0" collapsed="false">
      <c r="A174" s="220"/>
      <c r="B174" s="228"/>
      <c r="C174" s="228"/>
      <c r="D174" s="230"/>
      <c r="E174" s="230"/>
    </row>
    <row r="175" customFormat="false" ht="12.75" hidden="false" customHeight="false" outlineLevel="0" collapsed="false">
      <c r="A175" s="2"/>
      <c r="B175" s="2"/>
      <c r="C175" s="2"/>
      <c r="D175" s="2"/>
      <c r="E175" s="2"/>
    </row>
    <row r="176" customFormat="false" ht="12.75" hidden="false" customHeight="false" outlineLevel="0" collapsed="false">
      <c r="A176" s="220"/>
      <c r="B176" s="233"/>
      <c r="C176" s="2"/>
      <c r="D176" s="2"/>
      <c r="E176" s="2"/>
    </row>
    <row r="177" customFormat="false" ht="12.75" hidden="false" customHeight="false" outlineLevel="0" collapsed="false">
      <c r="A177" s="220"/>
      <c r="B177" s="2"/>
      <c r="C177" s="2"/>
      <c r="D177" s="2"/>
      <c r="E177" s="2"/>
    </row>
    <row r="178" customFormat="false" ht="12.75" hidden="false" customHeight="false" outlineLevel="0" collapsed="false">
      <c r="A178" s="220"/>
      <c r="B178" s="2"/>
      <c r="C178" s="2"/>
      <c r="D178" s="2"/>
      <c r="E178" s="2"/>
    </row>
    <row r="179" customFormat="false" ht="12.75" hidden="false" customHeight="false" outlineLevel="0" collapsed="false">
      <c r="A179" s="220"/>
      <c r="B179" s="2"/>
      <c r="C179" s="2"/>
      <c r="D179" s="2"/>
      <c r="E179" s="2"/>
    </row>
    <row r="180" customFormat="false" ht="12.75" hidden="false" customHeight="false" outlineLevel="0" collapsed="false">
      <c r="A180" s="2"/>
      <c r="B180" s="2"/>
      <c r="C180" s="2"/>
      <c r="D180" s="2"/>
      <c r="E180" s="2"/>
    </row>
    <row r="181" customFormat="false" ht="18.75" hidden="false" customHeight="false" outlineLevel="0" collapsed="false">
      <c r="A181" s="219"/>
      <c r="B181" s="2"/>
      <c r="C181" s="2"/>
      <c r="D181" s="2"/>
      <c r="E181" s="2"/>
    </row>
    <row r="182" customFormat="false" ht="12.75" hidden="false" customHeight="false" outlineLevel="0" collapsed="false">
      <c r="A182" s="220"/>
      <c r="B182" s="2"/>
      <c r="C182" s="2"/>
      <c r="D182" s="2"/>
      <c r="E182" s="2"/>
    </row>
    <row r="183" customFormat="false" ht="12.75" hidden="false" customHeight="false" outlineLevel="0" collapsed="false">
      <c r="A183" s="2"/>
      <c r="B183" s="2"/>
      <c r="C183" s="2"/>
      <c r="D183" s="2"/>
      <c r="E183" s="2"/>
    </row>
    <row r="184" customFormat="false" ht="12.75" hidden="false" customHeight="false" outlineLevel="0" collapsed="false">
      <c r="A184" s="2"/>
      <c r="B184" s="2"/>
      <c r="C184" s="2"/>
      <c r="D184" s="2"/>
      <c r="E184" s="2"/>
    </row>
    <row r="185" customFormat="false" ht="12.75" hidden="false" customHeight="false" outlineLevel="0" collapsed="false">
      <c r="A185" s="234"/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35"/>
      <c r="AT185" s="235"/>
      <c r="AU185" s="235"/>
      <c r="AV185" s="235"/>
      <c r="AW185" s="235"/>
      <c r="AX185" s="235"/>
      <c r="AY185" s="235"/>
      <c r="AZ185" s="235"/>
      <c r="BA185" s="235"/>
      <c r="BB185" s="235"/>
      <c r="BC185" s="235"/>
      <c r="BD185" s="235"/>
      <c r="BE185" s="235"/>
      <c r="BF185" s="235"/>
      <c r="BG185" s="235"/>
      <c r="BH185" s="235"/>
      <c r="BI185" s="235"/>
      <c r="BJ185" s="235"/>
      <c r="BK185" s="235"/>
      <c r="BL185" s="235"/>
      <c r="BM185" s="235"/>
      <c r="BN185" s="235"/>
      <c r="BO185" s="235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5"/>
      <c r="ER185" s="235"/>
      <c r="ES185" s="235"/>
      <c r="ET185" s="235"/>
      <c r="EU185" s="235"/>
      <c r="EV185" s="235"/>
      <c r="EW185" s="235"/>
      <c r="EX185" s="235"/>
      <c r="EY185" s="235"/>
      <c r="EZ185" s="235"/>
      <c r="FA185" s="235"/>
      <c r="FB185" s="235"/>
      <c r="FC185" s="235"/>
      <c r="FD185" s="235"/>
      <c r="FE185" s="235"/>
      <c r="FF185" s="235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235"/>
      <c r="GN185" s="235"/>
      <c r="GO185" s="235"/>
      <c r="GP185" s="235"/>
      <c r="GQ185" s="235"/>
      <c r="GR185" s="235"/>
      <c r="GS185" s="235"/>
      <c r="GT185" s="235"/>
      <c r="GU185" s="235"/>
      <c r="GV185" s="235"/>
      <c r="GW185" s="235"/>
      <c r="GX185" s="235"/>
      <c r="GY185" s="235"/>
      <c r="GZ185" s="235"/>
      <c r="HA185" s="235"/>
      <c r="HB185" s="235"/>
      <c r="HC185" s="235"/>
      <c r="HD185" s="235"/>
      <c r="HE185" s="235"/>
      <c r="HF185" s="235"/>
      <c r="HG185" s="235"/>
      <c r="HH185" s="235"/>
      <c r="HI185" s="235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</row>
    <row r="186" customFormat="false" ht="12.75" hidden="false" customHeight="false" outlineLevel="0" collapsed="false">
      <c r="A186" s="220"/>
      <c r="B186" s="2"/>
      <c r="C186" s="2"/>
      <c r="D186" s="2"/>
      <c r="E186" s="2"/>
    </row>
    <row r="187" customFormat="false" ht="12.75" hidden="false" customHeight="false" outlineLevel="0" collapsed="false">
      <c r="A187" s="220"/>
      <c r="B187" s="2"/>
      <c r="C187" s="2"/>
      <c r="D187" s="2"/>
      <c r="E187" s="2"/>
    </row>
    <row r="188" customFormat="false" ht="12.75" hidden="false" customHeight="false" outlineLevel="0" collapsed="false">
      <c r="A188" s="220"/>
      <c r="B188" s="2"/>
      <c r="C188" s="2"/>
      <c r="D188" s="2"/>
      <c r="E188" s="2"/>
    </row>
    <row r="189" customFormat="false" ht="12.75" hidden="false" customHeight="false" outlineLevel="0" collapsed="false">
      <c r="A189" s="2"/>
      <c r="B189" s="236"/>
      <c r="C189" s="236"/>
      <c r="D189" s="2"/>
      <c r="E189" s="2"/>
    </row>
    <row r="190" customFormat="false" ht="12.75" hidden="false" customHeight="false" outlineLevel="0" collapsed="false">
      <c r="A190" s="220"/>
      <c r="B190" s="237"/>
      <c r="C190" s="237"/>
      <c r="D190" s="2"/>
      <c r="E190" s="2"/>
    </row>
    <row r="191" customFormat="false" ht="12.75" hidden="false" customHeight="false" outlineLevel="0" collapsed="false">
      <c r="A191" s="234"/>
      <c r="B191" s="2"/>
      <c r="C191" s="2"/>
      <c r="D191" s="2"/>
      <c r="E191" s="2"/>
    </row>
    <row r="192" customFormat="false" ht="12.75" hidden="false" customHeight="false" outlineLevel="0" collapsed="false">
      <c r="A192" s="238"/>
      <c r="B192" s="2"/>
      <c r="C192" s="2"/>
      <c r="D192" s="2"/>
      <c r="E192" s="2"/>
    </row>
    <row r="193" customFormat="false" ht="12.75" hidden="false" customHeight="false" outlineLevel="0" collapsed="false">
      <c r="A193" s="238"/>
      <c r="B193" s="2"/>
      <c r="C193" s="2"/>
      <c r="D193" s="2"/>
      <c r="E193" s="2"/>
    </row>
    <row r="194" customFormat="false" ht="12.75" hidden="false" customHeight="false" outlineLevel="0" collapsed="false">
      <c r="A194" s="238"/>
      <c r="B194" s="2"/>
      <c r="C194" s="2"/>
      <c r="D194" s="2"/>
      <c r="E194" s="2"/>
    </row>
    <row r="195" customFormat="false" ht="12.75" hidden="false" customHeight="false" outlineLevel="0" collapsed="false">
      <c r="A195" s="238"/>
      <c r="B195" s="2"/>
      <c r="C195" s="2"/>
      <c r="D195" s="2"/>
      <c r="E195" s="2"/>
    </row>
    <row r="196" customFormat="false" ht="12.75" hidden="false" customHeight="false" outlineLevel="0" collapsed="false">
      <c r="A196" s="238"/>
      <c r="B196" s="2"/>
      <c r="C196" s="2"/>
      <c r="D196" s="2"/>
      <c r="E196" s="2"/>
    </row>
    <row r="197" customFormat="false" ht="12.75" hidden="false" customHeight="false" outlineLevel="0" collapsed="false">
      <c r="A197" s="220"/>
      <c r="B197" s="2"/>
      <c r="C197" s="2"/>
      <c r="D197" s="2"/>
      <c r="E197" s="2"/>
    </row>
    <row r="198" customFormat="false" ht="12.75" hidden="false" customHeight="false" outlineLevel="0" collapsed="false">
      <c r="A198" s="238"/>
      <c r="B198" s="239"/>
      <c r="C198" s="239"/>
      <c r="D198" s="2"/>
      <c r="E198" s="2"/>
    </row>
    <row r="199" customFormat="false" ht="12.75" hidden="false" customHeight="false" outlineLevel="0" collapsed="false">
      <c r="A199" s="238"/>
      <c r="B199" s="2"/>
      <c r="C199" s="2"/>
      <c r="D199" s="2"/>
      <c r="E199" s="2"/>
    </row>
    <row r="200" customFormat="false" ht="12.75" hidden="false" customHeight="false" outlineLevel="0" collapsed="false">
      <c r="A200" s="238"/>
      <c r="B200" s="2"/>
      <c r="C200" s="2"/>
      <c r="D200" s="2"/>
      <c r="E200" s="2"/>
    </row>
    <row r="201" customFormat="false" ht="12.75" hidden="false" customHeight="false" outlineLevel="0" collapsed="false">
      <c r="A201" s="238"/>
      <c r="B201" s="2"/>
      <c r="C201" s="2"/>
      <c r="D201" s="2"/>
      <c r="E201" s="2"/>
    </row>
    <row r="202" customFormat="false" ht="12.75" hidden="false" customHeight="false" outlineLevel="0" collapsed="false">
      <c r="A202" s="238"/>
      <c r="B202" s="2"/>
      <c r="C202" s="2"/>
      <c r="D202" s="2"/>
      <c r="E202" s="2"/>
    </row>
    <row r="203" customFormat="false" ht="12.75" hidden="false" customHeight="false" outlineLevel="0" collapsed="false">
      <c r="A203" s="220"/>
      <c r="B203" s="2"/>
      <c r="C203" s="2"/>
      <c r="D203" s="2"/>
      <c r="E203" s="2"/>
    </row>
    <row r="204" customFormat="false" ht="12.75" hidden="false" customHeight="false" outlineLevel="0" collapsed="false">
      <c r="A204" s="2"/>
      <c r="B204" s="2"/>
      <c r="C204" s="2"/>
      <c r="D204" s="2"/>
      <c r="E204" s="2"/>
    </row>
    <row r="205" customFormat="false" ht="12.75" hidden="false" customHeight="false" outlineLevel="0" collapsed="false">
      <c r="A205" s="2"/>
      <c r="B205" s="2"/>
      <c r="C205" s="2"/>
      <c r="D205" s="2"/>
      <c r="E205" s="2"/>
    </row>
    <row r="206" customFormat="false" ht="12.75" hidden="false" customHeight="false" outlineLevel="0" collapsed="false">
      <c r="A206" s="2"/>
      <c r="B206" s="2"/>
      <c r="C206" s="2"/>
      <c r="D206" s="2"/>
      <c r="E206" s="2"/>
    </row>
    <row r="207" customFormat="false" ht="12.75" hidden="false" customHeight="false" outlineLevel="0" collapsed="false">
      <c r="A207" s="2"/>
      <c r="B207" s="2"/>
      <c r="C207" s="2"/>
      <c r="D207" s="240"/>
      <c r="E207" s="240"/>
    </row>
    <row r="208" customFormat="false" ht="12.75" hidden="false" customHeight="false" outlineLevel="0" collapsed="false">
      <c r="A208" s="2"/>
      <c r="B208" s="2"/>
      <c r="C208" s="2"/>
      <c r="D208" s="2"/>
      <c r="E208" s="2"/>
    </row>
    <row r="209" customFormat="false" ht="12.75" hidden="false" customHeight="false" outlineLevel="0" collapsed="false">
      <c r="A209" s="220"/>
      <c r="B209" s="2"/>
      <c r="C209" s="2"/>
      <c r="D209" s="2"/>
      <c r="E209" s="2"/>
    </row>
    <row r="210" customFormat="false" ht="12.75" hidden="false" customHeight="false" outlineLevel="0" collapsed="false">
      <c r="A210" s="2"/>
      <c r="B210" s="2"/>
      <c r="C210" s="2"/>
      <c r="D210" s="2"/>
      <c r="E210" s="2"/>
    </row>
    <row r="211" customFormat="false" ht="12.75" hidden="false" customHeight="false" outlineLevel="0" collapsed="false">
      <c r="A211" s="238"/>
      <c r="B211" s="2"/>
      <c r="C211" s="2"/>
      <c r="D211" s="2"/>
      <c r="E211" s="2"/>
    </row>
    <row r="212" customFormat="false" ht="12.75" hidden="false" customHeight="false" outlineLevel="0" collapsed="false">
      <c r="A212" s="238"/>
      <c r="B212" s="2"/>
      <c r="C212" s="2"/>
      <c r="D212" s="2"/>
      <c r="E212" s="2"/>
    </row>
    <row r="213" customFormat="false" ht="12.75" hidden="false" customHeight="false" outlineLevel="0" collapsed="false">
      <c r="A213" s="238"/>
      <c r="B213" s="2"/>
      <c r="C213" s="2"/>
      <c r="D213" s="240"/>
      <c r="E213" s="240"/>
    </row>
    <row r="214" customFormat="false" ht="12.75" hidden="false" customHeight="false" outlineLevel="0" collapsed="false">
      <c r="A214" s="2"/>
      <c r="B214" s="2"/>
      <c r="C214" s="2"/>
      <c r="D214" s="2"/>
      <c r="E214" s="2"/>
    </row>
    <row r="215" customFormat="false" ht="12.75" hidden="false" customHeight="false" outlineLevel="0" collapsed="false">
      <c r="A215" s="2"/>
      <c r="B215" s="2"/>
      <c r="C215" s="2"/>
      <c r="D215" s="2"/>
      <c r="E215" s="2"/>
    </row>
    <row r="216" customFormat="false" ht="12.75" hidden="false" customHeight="false" outlineLevel="0" collapsed="false">
      <c r="A216" s="2"/>
      <c r="B216" s="2"/>
      <c r="C216" s="2"/>
      <c r="D216" s="2"/>
      <c r="E216" s="2"/>
    </row>
    <row r="217" customFormat="false" ht="12.75" hidden="false" customHeight="false" outlineLevel="0" collapsed="false">
      <c r="A217" s="2"/>
      <c r="B217" s="2"/>
      <c r="C217" s="2"/>
      <c r="D217" s="2"/>
      <c r="E217" s="2"/>
    </row>
    <row r="218" customFormat="false" ht="12.75" hidden="false" customHeight="false" outlineLevel="0" collapsed="false">
      <c r="A218" s="2"/>
      <c r="B218" s="2"/>
      <c r="C218" s="2"/>
      <c r="D218" s="2"/>
      <c r="E218" s="2"/>
    </row>
    <row r="219" customFormat="false" ht="12.75" hidden="false" customHeight="false" outlineLevel="0" collapsed="false">
      <c r="A219" s="2"/>
      <c r="B219" s="2"/>
      <c r="C219" s="2"/>
      <c r="D219" s="2"/>
      <c r="E219" s="2"/>
    </row>
    <row r="220" customFormat="false" ht="12.75" hidden="false" customHeight="false" outlineLevel="0" collapsed="false">
      <c r="A220" s="2"/>
      <c r="B220" s="2"/>
      <c r="C220" s="2"/>
      <c r="D220" s="2"/>
      <c r="E220" s="2"/>
    </row>
    <row r="221" customFormat="false" ht="12.75" hidden="false" customHeight="false" outlineLevel="0" collapsed="false">
      <c r="A221" s="220"/>
      <c r="B221" s="2"/>
      <c r="C221" s="2"/>
      <c r="D221" s="100"/>
      <c r="E221" s="100"/>
    </row>
    <row r="222" customFormat="false" ht="12.75" hidden="false" customHeight="false" outlineLevel="0" collapsed="false">
      <c r="A222" s="220"/>
      <c r="B222" s="2"/>
      <c r="C222" s="239"/>
      <c r="D222" s="240"/>
      <c r="E222" s="240"/>
    </row>
    <row r="223" customFormat="false" ht="12.75" hidden="false" customHeight="false" outlineLevel="0" collapsed="false">
      <c r="A223" s="220"/>
      <c r="B223" s="2"/>
      <c r="C223" s="2"/>
      <c r="D223" s="100"/>
      <c r="E223" s="100"/>
    </row>
    <row r="224" customFormat="false" ht="12.75" hidden="false" customHeight="false" outlineLevel="0" collapsed="false">
      <c r="A224" s="220"/>
      <c r="B224" s="2"/>
      <c r="C224" s="2"/>
      <c r="D224" s="2"/>
      <c r="E224" s="2"/>
    </row>
    <row r="225" customFormat="false" ht="12.75" hidden="false" customHeight="false" outlineLevel="0" collapsed="false">
      <c r="A225" s="2"/>
      <c r="B225" s="2"/>
      <c r="C225" s="2"/>
      <c r="D225" s="2"/>
      <c r="E225" s="2"/>
    </row>
    <row r="226" customFormat="false" ht="12.75" hidden="false" customHeight="false" outlineLevel="0" collapsed="false">
      <c r="A226" s="220"/>
      <c r="B226" s="2"/>
      <c r="C226" s="2"/>
      <c r="D226" s="2"/>
      <c r="E226" s="2"/>
    </row>
    <row r="227" customFormat="false" ht="12.75" hidden="false" customHeight="false" outlineLevel="0" collapsed="false">
      <c r="A227" s="220"/>
      <c r="B227" s="2"/>
      <c r="C227" s="2"/>
      <c r="D227" s="2"/>
      <c r="E227" s="2"/>
    </row>
    <row r="228" customFormat="false" ht="12.75" hidden="false" customHeight="false" outlineLevel="0" collapsed="false">
      <c r="A228" s="2"/>
      <c r="B228" s="2"/>
      <c r="C228" s="2"/>
      <c r="D228" s="2"/>
      <c r="E228" s="2"/>
    </row>
    <row r="229" customFormat="false" ht="12.75" hidden="false" customHeight="false" outlineLevel="0" collapsed="false">
      <c r="A229" s="2"/>
      <c r="B229" s="2"/>
      <c r="C229" s="2"/>
      <c r="D229" s="2"/>
      <c r="E229" s="2"/>
    </row>
    <row r="230" customFormat="false" ht="12.75" hidden="false" customHeight="false" outlineLevel="0" collapsed="false">
      <c r="A230" s="2"/>
      <c r="B230" s="2"/>
      <c r="C230" s="2"/>
      <c r="D230" s="2"/>
      <c r="E230" s="2"/>
    </row>
    <row r="231" customFormat="false" ht="12.75" hidden="false" customHeight="false" outlineLevel="0" collapsed="false">
      <c r="A231" s="2"/>
      <c r="B231" s="2"/>
      <c r="C231" s="2"/>
      <c r="D231" s="2"/>
      <c r="E231" s="2"/>
    </row>
    <row r="232" customFormat="false" ht="12.75" hidden="false" customHeight="false" outlineLevel="0" collapsed="false">
      <c r="A232" s="2"/>
      <c r="B232" s="2"/>
      <c r="C232" s="2"/>
      <c r="D232" s="2"/>
      <c r="E232" s="2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"/>
      <c r="B234" s="2"/>
      <c r="C234" s="2"/>
      <c r="D234" s="2"/>
      <c r="E234" s="2"/>
    </row>
    <row r="235" customFormat="false" ht="12.75" hidden="false" customHeight="false" outlineLevel="0" collapsed="false">
      <c r="A235" s="2"/>
      <c r="B235" s="2"/>
      <c r="C235" s="2"/>
      <c r="D235" s="2"/>
      <c r="E235" s="2"/>
    </row>
    <row r="236" customFormat="false" ht="18.75" hidden="false" customHeight="false" outlineLevel="0" collapsed="false">
      <c r="A236" s="219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2.75" hidden="false" customHeight="false" outlineLevel="0" collapsed="false">
      <c r="A239" s="220"/>
      <c r="B239" s="222"/>
      <c r="C239" s="222"/>
      <c r="D239" s="142"/>
      <c r="E239" s="14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30"/>
      <c r="C242" s="230"/>
      <c r="D242" s="230"/>
      <c r="E242" s="230"/>
    </row>
    <row r="243" customFormat="false" ht="12.75" hidden="false" customHeight="false" outlineLevel="0" collapsed="false">
      <c r="A243" s="2"/>
      <c r="B243" s="2"/>
      <c r="C243" s="2"/>
      <c r="D243" s="2"/>
      <c r="E243" s="2"/>
    </row>
    <row r="244" customFormat="false" ht="12.75" hidden="false" customHeight="false" outlineLevel="0" collapsed="false">
      <c r="A244" s="2"/>
      <c r="B244" s="100"/>
      <c r="C244" s="100"/>
      <c r="D244" s="100"/>
      <c r="E244" s="100"/>
    </row>
    <row r="245" customFormat="false" ht="12.75" hidden="false" customHeight="false" outlineLevel="0" collapsed="false">
      <c r="A245" s="2"/>
      <c r="B245" s="2"/>
      <c r="C245" s="2"/>
      <c r="D245" s="2"/>
      <c r="E245" s="2"/>
    </row>
    <row r="246" customFormat="false" ht="12.75" hidden="false" customHeight="false" outlineLevel="0" collapsed="false">
      <c r="A246" s="2"/>
      <c r="B246" s="230"/>
      <c r="C246" s="230"/>
      <c r="D246" s="230"/>
      <c r="E246" s="230"/>
    </row>
    <row r="247" customFormat="false" ht="12.75" hidden="false" customHeight="false" outlineLevel="0" collapsed="false">
      <c r="A247" s="2"/>
      <c r="B247" s="2"/>
      <c r="C247" s="2"/>
      <c r="D247" s="2"/>
      <c r="E247" s="2"/>
    </row>
    <row r="248" customFormat="false" ht="12.75" hidden="false" customHeight="false" outlineLevel="0" collapsed="false">
      <c r="A248" s="2"/>
      <c r="B248" s="230"/>
      <c r="C248" s="230"/>
      <c r="D248" s="230"/>
      <c r="E248" s="230"/>
    </row>
    <row r="249" customFormat="false" ht="12.75" hidden="false" customHeight="false" outlineLevel="0" collapsed="false">
      <c r="A249" s="2"/>
      <c r="B249" s="2"/>
      <c r="C249" s="2"/>
      <c r="D249" s="2"/>
      <c r="E249" s="2"/>
    </row>
    <row r="250" customFormat="false" ht="12.75" hidden="false" customHeight="false" outlineLevel="0" collapsed="false">
      <c r="A250" s="2"/>
      <c r="B250" s="230"/>
      <c r="C250" s="230"/>
      <c r="D250" s="230"/>
      <c r="E250" s="230"/>
    </row>
    <row r="251" customFormat="false" ht="12.75" hidden="false" customHeight="false" outlineLevel="0" collapsed="false">
      <c r="A251" s="2"/>
      <c r="B251" s="2"/>
      <c r="C251" s="2"/>
      <c r="D251" s="2"/>
      <c r="E251" s="2"/>
    </row>
    <row r="252" customFormat="false" ht="12.75" hidden="false" customHeight="false" outlineLevel="0" collapsed="false">
      <c r="A252" s="2"/>
      <c r="B252" s="230"/>
      <c r="C252" s="230"/>
      <c r="D252" s="230"/>
      <c r="E252" s="230"/>
    </row>
    <row r="253" customFormat="false" ht="12.75" hidden="false" customHeight="false" outlineLevel="0" collapsed="false">
      <c r="A253" s="2"/>
      <c r="B253" s="2"/>
      <c r="C253" s="2"/>
      <c r="D253" s="2"/>
      <c r="E253" s="2"/>
    </row>
    <row r="254" customFormat="false" ht="12.75" hidden="false" customHeight="false" outlineLevel="0" collapsed="false">
      <c r="A254" s="2"/>
      <c r="B254" s="2"/>
      <c r="C254" s="2"/>
      <c r="D254" s="2"/>
      <c r="E254" s="2"/>
    </row>
    <row r="255" customFormat="false" ht="12.75" hidden="false" customHeight="false" outlineLevel="0" collapsed="false">
      <c r="A255" s="2"/>
      <c r="B255" s="2"/>
      <c r="C255" s="2"/>
      <c r="D255" s="2"/>
      <c r="E255" s="2"/>
    </row>
    <row r="256" customFormat="false" ht="12.75" hidden="false" customHeight="false" outlineLevel="0" collapsed="false">
      <c r="A256" s="2"/>
      <c r="B256" s="2"/>
      <c r="C256" s="2"/>
      <c r="D256" s="2"/>
      <c r="E256" s="2"/>
    </row>
    <row r="257" customFormat="false" ht="18.75" hidden="false" customHeight="false" outlineLevel="0" collapsed="false">
      <c r="A257" s="227"/>
      <c r="B257" s="227"/>
      <c r="C257" s="2"/>
      <c r="D257" s="2"/>
      <c r="E257" s="2"/>
    </row>
    <row r="258" customFormat="false" ht="12.75" hidden="false" customHeight="false" outlineLevel="0" collapsed="false">
      <c r="A258" s="220"/>
      <c r="B258" s="220"/>
      <c r="C258" s="2"/>
      <c r="D258" s="2"/>
      <c r="E258" s="2"/>
    </row>
    <row r="259" customFormat="false" ht="12.75" hidden="false" customHeight="false" outlineLevel="0" collapsed="false">
      <c r="A259" s="220"/>
      <c r="B259" s="228"/>
      <c r="C259" s="2"/>
      <c r="D259" s="2"/>
      <c r="E259" s="2"/>
    </row>
    <row r="260" customFormat="false" ht="12.75" hidden="false" customHeight="false" outlineLevel="0" collapsed="false">
      <c r="A260" s="2"/>
      <c r="B260" s="2"/>
      <c r="C260" s="2"/>
      <c r="D260" s="2"/>
      <c r="E260" s="2"/>
    </row>
    <row r="261" customFormat="false" ht="12.75" hidden="false" customHeight="false" outlineLevel="0" collapsed="false">
      <c r="A261" s="221"/>
      <c r="B261" s="222"/>
      <c r="C261" s="222"/>
      <c r="D261" s="222"/>
      <c r="E261" s="222"/>
    </row>
    <row r="262" customFormat="false" ht="12.75" hidden="false" customHeight="false" outlineLevel="0" collapsed="false">
      <c r="A262" s="220"/>
      <c r="B262" s="220"/>
      <c r="C262" s="2"/>
      <c r="D262" s="2"/>
      <c r="E262" s="2"/>
    </row>
    <row r="263" customFormat="false" ht="12.75" hidden="false" customHeight="false" outlineLevel="0" collapsed="false">
      <c r="A263" s="229"/>
      <c r="B263" s="220"/>
      <c r="C263" s="230"/>
      <c r="D263" s="230"/>
      <c r="E263" s="230"/>
    </row>
    <row r="264" customFormat="false" ht="12.75" hidden="false" customHeight="false" outlineLevel="0" collapsed="false">
      <c r="A264" s="229"/>
      <c r="B264" s="220"/>
      <c r="C264" s="230"/>
      <c r="D264" s="230"/>
      <c r="E264" s="230"/>
    </row>
    <row r="265" customFormat="false" ht="12.75" hidden="false" customHeight="false" outlineLevel="0" collapsed="false">
      <c r="A265" s="229"/>
      <c r="B265" s="229"/>
      <c r="C265" s="230"/>
      <c r="D265" s="230"/>
      <c r="E265" s="230"/>
    </row>
    <row r="266" customFormat="false" ht="12.75" hidden="false" customHeight="false" outlineLevel="0" collapsed="false">
      <c r="A266" s="229"/>
      <c r="B266" s="229"/>
      <c r="C266" s="230"/>
      <c r="D266" s="230"/>
      <c r="E266" s="230"/>
    </row>
    <row r="267" customFormat="false" ht="12.75" hidden="false" customHeight="false" outlineLevel="0" collapsed="false">
      <c r="A267" s="229"/>
      <c r="B267" s="221"/>
      <c r="C267" s="230"/>
      <c r="D267" s="230"/>
      <c r="E267" s="230"/>
    </row>
    <row r="268" customFormat="false" ht="12.75" hidden="false" customHeight="false" outlineLevel="0" collapsed="false">
      <c r="A268" s="2"/>
      <c r="B268" s="2"/>
      <c r="C268" s="230"/>
      <c r="D268" s="230"/>
      <c r="E268" s="230"/>
    </row>
    <row r="269" customFormat="false" ht="12.75" hidden="false" customHeight="false" outlineLevel="0" collapsed="false">
      <c r="A269" s="220"/>
      <c r="B269" s="220"/>
      <c r="C269" s="230"/>
      <c r="D269" s="230"/>
      <c r="E269" s="230"/>
    </row>
    <row r="270" customFormat="false" ht="12.75" hidden="false" customHeight="false" outlineLevel="0" collapsed="false">
      <c r="A270" s="229"/>
      <c r="B270" s="220"/>
      <c r="C270" s="230"/>
      <c r="D270" s="230"/>
      <c r="E270" s="230"/>
    </row>
    <row r="271" customFormat="false" ht="12.75" hidden="false" customHeight="false" outlineLevel="0" collapsed="false">
      <c r="A271" s="229"/>
      <c r="B271" s="220"/>
      <c r="C271" s="230"/>
      <c r="D271" s="230"/>
      <c r="E271" s="230"/>
    </row>
    <row r="272" customFormat="false" ht="12.75" hidden="false" customHeight="false" outlineLevel="0" collapsed="false">
      <c r="A272" s="229"/>
      <c r="B272" s="220"/>
      <c r="C272" s="230"/>
      <c r="D272" s="230"/>
      <c r="E272" s="230"/>
    </row>
    <row r="273" customFormat="false" ht="12.75" hidden="false" customHeight="false" outlineLevel="0" collapsed="false">
      <c r="A273" s="229"/>
      <c r="B273" s="220"/>
      <c r="C273" s="230"/>
      <c r="D273" s="230"/>
      <c r="E273" s="230"/>
    </row>
    <row r="274" customFormat="false" ht="12.75" hidden="false" customHeight="false" outlineLevel="0" collapsed="false">
      <c r="A274" s="229"/>
      <c r="B274" s="220"/>
      <c r="C274" s="230"/>
      <c r="D274" s="230"/>
      <c r="E274" s="230"/>
    </row>
    <row r="275" customFormat="false" ht="12.75" hidden="false" customHeight="false" outlineLevel="0" collapsed="false">
      <c r="A275" s="229"/>
      <c r="B275" s="220"/>
      <c r="C275" s="230"/>
      <c r="D275" s="230"/>
      <c r="E275" s="230"/>
    </row>
    <row r="276" customFormat="false" ht="12.75" hidden="false" customHeight="false" outlineLevel="0" collapsed="false">
      <c r="A276" s="229"/>
      <c r="B276" s="220"/>
      <c r="C276" s="230"/>
      <c r="D276" s="230"/>
      <c r="E276" s="230"/>
    </row>
    <row r="277" customFormat="false" ht="12.75" hidden="false" customHeight="false" outlineLevel="0" collapsed="false">
      <c r="A277" s="229"/>
      <c r="B277" s="220"/>
      <c r="C277" s="230"/>
      <c r="D277" s="230"/>
      <c r="E277" s="230"/>
    </row>
    <row r="278" customFormat="false" ht="12.75" hidden="false" customHeight="false" outlineLevel="0" collapsed="false">
      <c r="A278" s="229"/>
      <c r="B278" s="220"/>
      <c r="C278" s="230"/>
      <c r="D278" s="230"/>
      <c r="E278" s="230"/>
    </row>
    <row r="279" customFormat="false" ht="12.75" hidden="false" customHeight="false" outlineLevel="0" collapsed="false">
      <c r="A279" s="229"/>
      <c r="B279" s="229"/>
      <c r="C279" s="230"/>
      <c r="D279" s="230"/>
      <c r="E279" s="230"/>
    </row>
    <row r="280" customFormat="false" ht="12.75" hidden="false" customHeight="false" outlineLevel="0" collapsed="false">
      <c r="A280" s="229"/>
      <c r="B280" s="229"/>
      <c r="C280" s="230"/>
      <c r="D280" s="230"/>
      <c r="E280" s="230"/>
    </row>
    <row r="281" customFormat="false" ht="12.75" hidden="false" customHeight="false" outlineLevel="0" collapsed="false">
      <c r="A281" s="220"/>
      <c r="B281" s="220"/>
      <c r="C281" s="230"/>
      <c r="D281" s="230"/>
      <c r="E281" s="230"/>
    </row>
    <row r="282" customFormat="false" ht="12.75" hidden="false" customHeight="false" outlineLevel="0" collapsed="false">
      <c r="A282" s="229"/>
      <c r="B282" s="229"/>
      <c r="C282" s="230"/>
      <c r="D282" s="230"/>
      <c r="E282" s="230"/>
    </row>
    <row r="283" customFormat="false" ht="12.75" hidden="false" customHeight="false" outlineLevel="0" collapsed="false">
      <c r="A283" s="220"/>
      <c r="B283" s="220"/>
      <c r="C283" s="230"/>
      <c r="D283" s="230"/>
      <c r="E283" s="230"/>
    </row>
    <row r="284" customFormat="false" ht="12.75" hidden="false" customHeight="false" outlineLevel="0" collapsed="false">
      <c r="A284" s="229"/>
      <c r="B284" s="231"/>
      <c r="C284" s="230"/>
      <c r="D284" s="230"/>
      <c r="E284" s="230"/>
    </row>
    <row r="285" customFormat="false" ht="12.75" hidden="false" customHeight="false" outlineLevel="0" collapsed="false">
      <c r="A285" s="220"/>
      <c r="B285" s="220"/>
      <c r="C285" s="230"/>
      <c r="D285" s="230"/>
      <c r="E285" s="230"/>
    </row>
    <row r="286" customFormat="false" ht="12.75" hidden="false" customHeight="false" outlineLevel="0" collapsed="false">
      <c r="A286" s="2"/>
      <c r="B286" s="2"/>
      <c r="C286" s="230"/>
      <c r="D286" s="230"/>
      <c r="E286" s="230"/>
    </row>
    <row r="287" customFormat="false" ht="12.75" hidden="false" customHeight="false" outlineLevel="0" collapsed="false">
      <c r="A287" s="220"/>
      <c r="B287" s="220"/>
      <c r="C287" s="230"/>
      <c r="D287" s="230"/>
      <c r="E287" s="230"/>
    </row>
    <row r="288" customFormat="false" ht="12.75" hidden="false" customHeight="false" outlineLevel="0" collapsed="false">
      <c r="A288" s="229"/>
      <c r="B288" s="229"/>
      <c r="C288" s="230"/>
      <c r="D288" s="230"/>
      <c r="E288" s="230"/>
    </row>
    <row r="289" customFormat="false" ht="12.75" hidden="false" customHeight="false" outlineLevel="0" collapsed="false">
      <c r="A289" s="229"/>
      <c r="B289" s="229"/>
      <c r="C289" s="230"/>
      <c r="D289" s="230"/>
      <c r="E289" s="230"/>
    </row>
    <row r="290" customFormat="false" ht="12.75" hidden="false" customHeight="false" outlineLevel="0" collapsed="false">
      <c r="A290" s="229"/>
      <c r="B290" s="229"/>
      <c r="C290" s="230"/>
      <c r="D290" s="230"/>
      <c r="E290" s="230"/>
    </row>
    <row r="291" customFormat="false" ht="12.75" hidden="false" customHeight="false" outlineLevel="0" collapsed="false">
      <c r="A291" s="229"/>
      <c r="B291" s="2"/>
      <c r="C291" s="230"/>
      <c r="D291" s="230"/>
      <c r="E291" s="230"/>
    </row>
    <row r="292" customFormat="false" ht="12.75" hidden="false" customHeight="false" outlineLevel="0" collapsed="false">
      <c r="A292" s="220"/>
      <c r="B292" s="220"/>
      <c r="C292" s="230"/>
      <c r="D292" s="230"/>
      <c r="E292" s="230"/>
    </row>
    <row r="293" customFormat="false" ht="12.75" hidden="false" customHeight="false" outlineLevel="0" collapsed="false">
      <c r="A293" s="220"/>
      <c r="B293" s="220"/>
      <c r="C293" s="230"/>
      <c r="D293" s="230"/>
      <c r="E293" s="230"/>
    </row>
    <row r="294" customFormat="false" ht="12.75" hidden="false" customHeight="false" outlineLevel="0" collapsed="false">
      <c r="A294" s="229"/>
      <c r="B294" s="220"/>
      <c r="C294" s="230"/>
      <c r="D294" s="230"/>
      <c r="E294" s="230"/>
    </row>
    <row r="295" customFormat="false" ht="12.75" hidden="false" customHeight="false" outlineLevel="0" collapsed="false">
      <c r="A295" s="229"/>
      <c r="B295" s="220"/>
      <c r="C295" s="230"/>
      <c r="D295" s="230"/>
      <c r="E295" s="230"/>
    </row>
    <row r="296" customFormat="false" ht="12.75" hidden="false" customHeight="false" outlineLevel="0" collapsed="false">
      <c r="A296" s="229"/>
      <c r="B296" s="220"/>
      <c r="C296" s="230"/>
      <c r="D296" s="230"/>
      <c r="E296" s="230"/>
    </row>
    <row r="297" customFormat="false" ht="12.75" hidden="false" customHeight="false" outlineLevel="0" collapsed="false">
      <c r="A297" s="229"/>
      <c r="B297" s="220"/>
      <c r="C297" s="230"/>
      <c r="D297" s="230"/>
      <c r="E297" s="230"/>
    </row>
    <row r="298" customFormat="false" ht="12.75" hidden="false" customHeight="false" outlineLevel="0" collapsed="false">
      <c r="A298" s="229"/>
      <c r="B298" s="220"/>
      <c r="C298" s="230"/>
      <c r="D298" s="230"/>
      <c r="E298" s="230"/>
    </row>
    <row r="299" customFormat="false" ht="12.75" hidden="false" customHeight="false" outlineLevel="0" collapsed="false">
      <c r="A299" s="221"/>
      <c r="B299" s="231"/>
      <c r="C299" s="230"/>
      <c r="D299" s="230"/>
      <c r="E299" s="230"/>
    </row>
    <row r="300" customFormat="false" ht="12.75" hidden="false" customHeight="false" outlineLevel="0" collapsed="false">
      <c r="A300" s="220"/>
      <c r="B300" s="22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30"/>
      <c r="D301" s="230"/>
      <c r="E301" s="230"/>
    </row>
    <row r="302" customFormat="false" ht="12.75" hidden="false" customHeight="false" outlineLevel="0" collapsed="false">
      <c r="A302" s="220"/>
      <c r="B302" s="228"/>
      <c r="C302" s="230"/>
      <c r="D302" s="230"/>
      <c r="E302" s="230"/>
    </row>
    <row r="303" customFormat="false" ht="12.75" hidden="false" customHeight="false" outlineLevel="0" collapsed="false">
      <c r="A303" s="220"/>
      <c r="B303" s="228"/>
      <c r="C303" s="230"/>
      <c r="D303" s="230"/>
      <c r="E303" s="230"/>
    </row>
    <row r="304" customFormat="false" ht="12.75" hidden="false" customHeight="false" outlineLevel="0" collapsed="false">
      <c r="A304" s="220"/>
      <c r="B304" s="228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"/>
      <c r="C306" s="2"/>
      <c r="D306" s="2"/>
      <c r="E306" s="2"/>
    </row>
    <row r="307" customFormat="false" ht="18.75" hidden="false" customHeight="false" outlineLevel="0" collapsed="false">
      <c r="A307" s="227"/>
      <c r="B307" s="227"/>
      <c r="C307" s="2"/>
      <c r="D307" s="2"/>
      <c r="E307" s="2"/>
    </row>
    <row r="308" customFormat="false" ht="12.75" hidden="false" customHeight="false" outlineLevel="0" collapsed="false">
      <c r="A308" s="220"/>
      <c r="B308" s="220"/>
      <c r="C308" s="2"/>
      <c r="D308" s="2"/>
      <c r="E308" s="2"/>
    </row>
    <row r="309" customFormat="false" ht="12.75" hidden="false" customHeight="false" outlineLevel="0" collapsed="false">
      <c r="A309" s="220"/>
      <c r="B309" s="228"/>
      <c r="C309" s="2"/>
      <c r="D309" s="2"/>
      <c r="E309" s="2"/>
    </row>
    <row r="310" customFormat="false" ht="12.75" hidden="false" customHeight="false" outlineLevel="0" collapsed="false">
      <c r="A310" s="2"/>
      <c r="B310" s="2"/>
      <c r="C310" s="2"/>
      <c r="D310" s="2"/>
      <c r="E310" s="2"/>
    </row>
    <row r="311" customFormat="false" ht="12.75" hidden="false" customHeight="false" outlineLevel="0" collapsed="false">
      <c r="A311" s="221"/>
      <c r="B311" s="222"/>
      <c r="C311" s="222"/>
      <c r="D311" s="222"/>
      <c r="E311" s="222"/>
    </row>
    <row r="312" customFormat="false" ht="12.75" hidden="false" customHeight="false" outlineLevel="0" collapsed="false">
      <c r="A312" s="220"/>
      <c r="B312" s="220"/>
      <c r="C312" s="220"/>
      <c r="D312" s="2"/>
      <c r="E312" s="2"/>
    </row>
    <row r="313" customFormat="false" ht="12.75" hidden="false" customHeight="false" outlineLevel="0" collapsed="false">
      <c r="A313" s="229"/>
      <c r="B313" s="220"/>
      <c r="C313" s="220"/>
      <c r="D313" s="241"/>
      <c r="E313" s="241"/>
    </row>
    <row r="314" customFormat="false" ht="12.75" hidden="false" customHeight="false" outlineLevel="0" collapsed="false">
      <c r="A314" s="229"/>
      <c r="B314" s="220"/>
      <c r="C314" s="220"/>
      <c r="D314" s="241"/>
      <c r="E314" s="241"/>
    </row>
    <row r="315" customFormat="false" ht="12.75" hidden="false" customHeight="false" outlineLevel="0" collapsed="false">
      <c r="A315" s="229"/>
      <c r="B315" s="229"/>
      <c r="C315" s="229"/>
      <c r="D315" s="241"/>
      <c r="E315" s="241"/>
    </row>
    <row r="316" customFormat="false" ht="12.75" hidden="false" customHeight="false" outlineLevel="0" collapsed="false">
      <c r="A316" s="229"/>
      <c r="B316" s="229"/>
      <c r="C316" s="229"/>
      <c r="D316" s="241"/>
      <c r="E316" s="241"/>
    </row>
    <row r="317" customFormat="false" ht="12.75" hidden="false" customHeight="false" outlineLevel="0" collapsed="false">
      <c r="A317" s="229"/>
      <c r="B317" s="221"/>
      <c r="C317" s="221"/>
      <c r="D317" s="241"/>
      <c r="E317" s="241"/>
    </row>
    <row r="318" customFormat="false" ht="12.75" hidden="false" customHeight="false" outlineLevel="0" collapsed="false">
      <c r="A318" s="229"/>
      <c r="B318" s="221"/>
      <c r="C318" s="221"/>
      <c r="D318" s="241"/>
      <c r="E318" s="241"/>
    </row>
    <row r="319" customFormat="false" ht="12.75" hidden="false" customHeight="false" outlineLevel="0" collapsed="false">
      <c r="A319" s="220"/>
      <c r="B319" s="220"/>
      <c r="C319" s="220"/>
      <c r="D319" s="241"/>
      <c r="E319" s="241"/>
    </row>
    <row r="320" customFormat="false" ht="12.75" hidden="false" customHeight="false" outlineLevel="0" collapsed="false">
      <c r="A320" s="229"/>
      <c r="B320" s="220"/>
      <c r="C320" s="220"/>
      <c r="D320" s="241"/>
      <c r="E320" s="241"/>
    </row>
    <row r="321" customFormat="false" ht="12.75" hidden="false" customHeight="false" outlineLevel="0" collapsed="false">
      <c r="A321" s="229"/>
      <c r="B321" s="220"/>
      <c r="C321" s="220"/>
      <c r="D321" s="241"/>
      <c r="E321" s="241"/>
    </row>
    <row r="322" customFormat="false" ht="12.75" hidden="false" customHeight="false" outlineLevel="0" collapsed="false">
      <c r="A322" s="229"/>
      <c r="B322" s="220"/>
      <c r="C322" s="220"/>
      <c r="D322" s="241"/>
      <c r="E322" s="241"/>
    </row>
    <row r="323" customFormat="false" ht="12.75" hidden="false" customHeight="false" outlineLevel="0" collapsed="false">
      <c r="A323" s="229"/>
      <c r="B323" s="220"/>
      <c r="C323" s="220"/>
      <c r="D323" s="241"/>
      <c r="E323" s="241"/>
    </row>
    <row r="324" customFormat="false" ht="12.75" hidden="false" customHeight="false" outlineLevel="0" collapsed="false">
      <c r="A324" s="229"/>
      <c r="B324" s="220"/>
      <c r="C324" s="220"/>
      <c r="D324" s="241"/>
      <c r="E324" s="241"/>
    </row>
    <row r="325" customFormat="false" ht="12.75" hidden="false" customHeight="false" outlineLevel="0" collapsed="false">
      <c r="A325" s="229"/>
      <c r="B325" s="220"/>
      <c r="C325" s="220"/>
      <c r="D325" s="241"/>
      <c r="E325" s="241"/>
    </row>
    <row r="326" customFormat="false" ht="12.75" hidden="false" customHeight="false" outlineLevel="0" collapsed="false">
      <c r="A326" s="229"/>
      <c r="B326" s="220"/>
      <c r="C326" s="220"/>
      <c r="D326" s="241"/>
      <c r="E326" s="241"/>
    </row>
    <row r="327" customFormat="false" ht="12.75" hidden="false" customHeight="false" outlineLevel="0" collapsed="false">
      <c r="A327" s="229"/>
      <c r="B327" s="220"/>
      <c r="C327" s="220"/>
      <c r="D327" s="241"/>
      <c r="E327" s="241"/>
    </row>
    <row r="328" customFormat="false" ht="12.75" hidden="false" customHeight="false" outlineLevel="0" collapsed="false">
      <c r="A328" s="229"/>
      <c r="B328" s="220"/>
      <c r="C328" s="220"/>
      <c r="D328" s="241"/>
      <c r="E328" s="241"/>
    </row>
    <row r="329" customFormat="false" ht="12.75" hidden="false" customHeight="false" outlineLevel="0" collapsed="false">
      <c r="A329" s="229"/>
      <c r="B329" s="220"/>
      <c r="C329" s="220"/>
      <c r="D329" s="241"/>
      <c r="E329" s="241"/>
    </row>
    <row r="330" customFormat="false" ht="12.75" hidden="false" customHeight="false" outlineLevel="0" collapsed="false">
      <c r="A330" s="229"/>
      <c r="B330" s="229"/>
      <c r="C330" s="229"/>
      <c r="D330" s="241"/>
      <c r="E330" s="241"/>
    </row>
    <row r="331" customFormat="false" ht="12.75" hidden="false" customHeight="false" outlineLevel="0" collapsed="false">
      <c r="A331" s="229"/>
      <c r="B331" s="229"/>
      <c r="C331" s="229"/>
      <c r="D331" s="241"/>
      <c r="E331" s="241"/>
    </row>
    <row r="332" customFormat="false" ht="12.75" hidden="false" customHeight="false" outlineLevel="0" collapsed="false">
      <c r="A332" s="220"/>
      <c r="B332" s="220"/>
      <c r="C332" s="220"/>
      <c r="D332" s="241"/>
      <c r="E332" s="241"/>
    </row>
    <row r="333" customFormat="false" ht="12.75" hidden="false" customHeight="false" outlineLevel="0" collapsed="false">
      <c r="A333" s="2"/>
      <c r="B333" s="220"/>
      <c r="C333" s="220"/>
      <c r="D333" s="241"/>
      <c r="E333" s="241"/>
    </row>
    <row r="334" customFormat="false" ht="12.75" hidden="false" customHeight="false" outlineLevel="0" collapsed="false">
      <c r="A334" s="229"/>
      <c r="B334" s="229"/>
      <c r="C334" s="229"/>
      <c r="D334" s="241"/>
      <c r="E334" s="241"/>
    </row>
    <row r="335" customFormat="false" ht="12.75" hidden="false" customHeight="false" outlineLevel="0" collapsed="false">
      <c r="A335" s="220"/>
      <c r="B335" s="220"/>
      <c r="C335" s="220"/>
      <c r="D335" s="241"/>
      <c r="E335" s="241"/>
    </row>
    <row r="336" customFormat="false" ht="12.75" hidden="false" customHeight="false" outlineLevel="0" collapsed="false">
      <c r="A336" s="229"/>
      <c r="B336" s="231"/>
      <c r="C336" s="231"/>
      <c r="D336" s="241"/>
      <c r="E336" s="241"/>
    </row>
    <row r="337" customFormat="false" ht="12.75" hidden="false" customHeight="false" outlineLevel="0" collapsed="false">
      <c r="A337" s="220"/>
      <c r="B337" s="220"/>
      <c r="C337" s="220"/>
      <c r="D337" s="241"/>
      <c r="E337" s="241"/>
    </row>
    <row r="338" customFormat="false" ht="12.75" hidden="false" customHeight="false" outlineLevel="0" collapsed="false">
      <c r="A338" s="220"/>
      <c r="B338" s="220"/>
      <c r="C338" s="220"/>
      <c r="D338" s="241"/>
      <c r="E338" s="241"/>
    </row>
    <row r="339" customFormat="false" ht="12.75" hidden="false" customHeight="false" outlineLevel="0" collapsed="false">
      <c r="A339" s="220"/>
      <c r="B339" s="220"/>
      <c r="C339" s="220"/>
      <c r="D339" s="241"/>
      <c r="E339" s="241"/>
    </row>
    <row r="340" customFormat="false" ht="12.75" hidden="false" customHeight="false" outlineLevel="0" collapsed="false">
      <c r="A340" s="220"/>
      <c r="B340" s="228"/>
      <c r="C340" s="228"/>
      <c r="D340" s="241"/>
      <c r="E340" s="241"/>
    </row>
    <row r="341" customFormat="false" ht="12.75" hidden="false" customHeight="false" outlineLevel="0" collapsed="false">
      <c r="A341" s="220"/>
      <c r="B341" s="228"/>
      <c r="C341" s="228"/>
      <c r="D341" s="241"/>
      <c r="E341" s="241"/>
    </row>
    <row r="342" customFormat="false" ht="12.75" hidden="false" customHeight="false" outlineLevel="0" collapsed="false">
      <c r="A342" s="220"/>
      <c r="B342" s="228"/>
      <c r="C342" s="228"/>
      <c r="D342" s="241"/>
      <c r="E342" s="241"/>
    </row>
    <row r="343" customFormat="false" ht="12.75" hidden="false" customHeight="false" outlineLevel="0" collapsed="false">
      <c r="A343" s="220"/>
      <c r="B343" s="228"/>
      <c r="C343" s="228"/>
      <c r="D343" s="241"/>
      <c r="E343" s="241"/>
    </row>
    <row r="344" customFormat="false" ht="12.75" hidden="false" customHeight="false" outlineLevel="0" collapsed="false">
      <c r="A344" s="220"/>
      <c r="B344" s="228"/>
      <c r="C344" s="228"/>
      <c r="D344" s="241"/>
      <c r="E344" s="241"/>
    </row>
    <row r="345" customFormat="false" ht="12.75" hidden="false" customHeight="false" outlineLevel="0" collapsed="false">
      <c r="A345" s="2"/>
      <c r="B345" s="228"/>
      <c r="C345" s="228"/>
      <c r="D345" s="241"/>
      <c r="E345" s="241"/>
    </row>
    <row r="346" customFormat="false" ht="12.75" hidden="false" customHeight="false" outlineLevel="0" collapsed="false">
      <c r="A346" s="2"/>
      <c r="B346" s="241"/>
      <c r="C346" s="228"/>
      <c r="D346" s="241"/>
      <c r="E346" s="241"/>
    </row>
    <row r="347" customFormat="false" ht="12.75" hidden="false" customHeight="false" outlineLevel="0" collapsed="false">
      <c r="A347" s="2"/>
      <c r="B347" s="228"/>
      <c r="C347" s="228"/>
      <c r="D347" s="241"/>
      <c r="E347" s="241"/>
    </row>
    <row r="348" customFormat="false" ht="12.75" hidden="false" customHeight="false" outlineLevel="0" collapsed="false">
      <c r="A348" s="2"/>
      <c r="B348" s="228"/>
      <c r="C348" s="228"/>
      <c r="D348" s="241"/>
      <c r="E348" s="241"/>
    </row>
    <row r="349" customFormat="false" ht="12.75" hidden="false" customHeight="false" outlineLevel="0" collapsed="false">
      <c r="A349" s="2"/>
      <c r="B349" s="228"/>
      <c r="C349" s="228"/>
      <c r="D349" s="241"/>
      <c r="E349" s="241"/>
    </row>
    <row r="350" customFormat="false" ht="12.75" hidden="false" customHeight="false" outlineLevel="0" collapsed="false">
      <c r="A350" s="2"/>
      <c r="B350" s="228"/>
      <c r="C350" s="228"/>
      <c r="D350" s="241"/>
      <c r="E350" s="241"/>
    </row>
    <row r="351" customFormat="false" ht="12.75" hidden="false" customHeight="false" outlineLevel="0" collapsed="false">
      <c r="A351" s="220"/>
      <c r="B351" s="228"/>
      <c r="C351" s="228"/>
      <c r="D351" s="241"/>
      <c r="E351" s="241"/>
    </row>
    <row r="352" customFormat="false" ht="12.75" hidden="false" customHeight="false" outlineLevel="0" collapsed="false">
      <c r="A352" s="2"/>
      <c r="B352" s="228"/>
      <c r="C352" s="228"/>
      <c r="D352" s="241"/>
      <c r="E352" s="241"/>
    </row>
    <row r="353" customFormat="false" ht="12.75" hidden="false" customHeight="false" outlineLevel="0" collapsed="false">
      <c r="A353" s="2"/>
      <c r="B353" s="228"/>
      <c r="C353" s="228"/>
      <c r="D353" s="241"/>
      <c r="E353" s="241"/>
    </row>
    <row r="354" customFormat="false" ht="12.75" hidden="false" customHeight="false" outlineLevel="0" collapsed="false">
      <c r="A354" s="220"/>
      <c r="B354" s="228"/>
      <c r="C354" s="228"/>
      <c r="D354" s="241"/>
      <c r="E354" s="241"/>
    </row>
    <row r="355" customFormat="false" ht="12.75" hidden="false" customHeight="false" outlineLevel="0" collapsed="false">
      <c r="A355" s="220"/>
      <c r="B355" s="228"/>
      <c r="C355" s="228"/>
      <c r="D355" s="241"/>
      <c r="E355" s="241"/>
    </row>
    <row r="356" customFormat="false" ht="12.75" hidden="false" customHeight="false" outlineLevel="0" collapsed="false">
      <c r="A356" s="2"/>
      <c r="B356" s="228"/>
      <c r="C356" s="228"/>
      <c r="D356" s="241"/>
      <c r="E356" s="241"/>
    </row>
    <row r="357" customFormat="false" ht="12.75" hidden="false" customHeight="false" outlineLevel="0" collapsed="false">
      <c r="A357" s="2"/>
      <c r="B357" s="228"/>
      <c r="C357" s="228"/>
      <c r="D357" s="241"/>
      <c r="E357" s="241"/>
    </row>
    <row r="358" customFormat="false" ht="12.75" hidden="false" customHeight="false" outlineLevel="0" collapsed="false">
      <c r="A358" s="2"/>
      <c r="B358" s="228"/>
      <c r="C358" s="228"/>
      <c r="D358" s="241"/>
      <c r="E358" s="241"/>
    </row>
    <row r="359" customFormat="false" ht="12.75" hidden="false" customHeight="false" outlineLevel="0" collapsed="false">
      <c r="A359" s="2"/>
      <c r="B359" s="228"/>
      <c r="C359" s="228"/>
      <c r="D359" s="241"/>
      <c r="E359" s="241"/>
    </row>
    <row r="360" customFormat="false" ht="12.75" hidden="false" customHeight="false" outlineLevel="0" collapsed="false">
      <c r="A360" s="2"/>
      <c r="B360" s="228"/>
      <c r="C360" s="228"/>
      <c r="D360" s="241"/>
      <c r="E360" s="241"/>
    </row>
    <row r="361" customFormat="false" ht="12.75" hidden="false" customHeight="false" outlineLevel="0" collapsed="false">
      <c r="A361" s="2"/>
      <c r="B361" s="228"/>
      <c r="C361" s="228"/>
      <c r="D361" s="241"/>
      <c r="E361" s="241"/>
    </row>
    <row r="362" customFormat="false" ht="12.75" hidden="false" customHeight="false" outlineLevel="0" collapsed="false">
      <c r="A362" s="2"/>
      <c r="B362" s="228"/>
      <c r="C362" s="228"/>
      <c r="D362" s="241"/>
      <c r="E362" s="241"/>
    </row>
    <row r="363" customFormat="false" ht="12.75" hidden="false" customHeight="false" outlineLevel="0" collapsed="false">
      <c r="A363" s="2"/>
      <c r="B363" s="228"/>
      <c r="C363" s="228"/>
      <c r="D363" s="241"/>
      <c r="E363" s="241"/>
    </row>
    <row r="364" customFormat="false" ht="12.75" hidden="false" customHeight="false" outlineLevel="0" collapsed="false">
      <c r="A364" s="220"/>
      <c r="B364" s="228"/>
      <c r="C364" s="228"/>
      <c r="D364" s="241"/>
      <c r="E364" s="241"/>
    </row>
    <row r="365" customFormat="false" ht="12.75" hidden="false" customHeight="false" outlineLevel="0" collapsed="false">
      <c r="A365" s="220"/>
      <c r="B365" s="228"/>
      <c r="C365" s="228"/>
      <c r="D365" s="241"/>
      <c r="E365" s="241"/>
    </row>
    <row r="366" customFormat="false" ht="12.75" hidden="false" customHeight="false" outlineLevel="0" collapsed="false">
      <c r="A366" s="220"/>
      <c r="B366" s="228"/>
      <c r="C366" s="228"/>
      <c r="D366" s="241"/>
      <c r="E366" s="241"/>
    </row>
    <row r="367" customFormat="false" ht="12.75" hidden="false" customHeight="false" outlineLevel="0" collapsed="false">
      <c r="A367" s="220"/>
      <c r="B367" s="228"/>
      <c r="C367" s="228"/>
      <c r="D367" s="241"/>
      <c r="E367" s="241"/>
    </row>
    <row r="368" customFormat="false" ht="12.75" hidden="false" customHeight="false" outlineLevel="0" collapsed="false">
      <c r="A368" s="220"/>
      <c r="B368" s="228"/>
      <c r="C368" s="228"/>
      <c r="D368" s="242"/>
      <c r="E368" s="242"/>
    </row>
    <row r="369" customFormat="false" ht="12.75" hidden="false" customHeight="false" outlineLevel="0" collapsed="false">
      <c r="A369" s="2"/>
      <c r="B369" s="2"/>
      <c r="C369" s="2"/>
      <c r="D369" s="2"/>
      <c r="E369" s="2"/>
    </row>
    <row r="370" customFormat="false" ht="18.75" hidden="false" customHeight="false" outlineLevel="0" collapsed="false">
      <c r="A370" s="219"/>
      <c r="B370" s="2"/>
      <c r="C370" s="2"/>
      <c r="D370" s="2"/>
      <c r="E370" s="2"/>
    </row>
    <row r="371" customFormat="false" ht="12.75" hidden="false" customHeight="false" outlineLevel="0" collapsed="false">
      <c r="A371" s="220"/>
      <c r="B371" s="2"/>
      <c r="C371" s="2"/>
      <c r="D371" s="2"/>
      <c r="E371" s="2"/>
    </row>
    <row r="372" customFormat="false" ht="12.75" hidden="false" customHeight="false" outlineLevel="0" collapsed="false">
      <c r="A372" s="2"/>
      <c r="B372" s="2"/>
      <c r="C372" s="2"/>
      <c r="D372" s="2"/>
      <c r="E372" s="2"/>
    </row>
    <row r="373" customFormat="false" ht="12.75" hidden="false" customHeight="false" outlineLevel="0" collapsed="false">
      <c r="A373" s="2"/>
      <c r="B373" s="2"/>
      <c r="C373" s="2"/>
      <c r="D373" s="2"/>
      <c r="E373" s="2"/>
    </row>
    <row r="374" customFormat="false" ht="12.75" hidden="false" customHeight="false" outlineLevel="0" collapsed="false">
      <c r="A374" s="221"/>
      <c r="B374" s="222"/>
      <c r="C374" s="222"/>
      <c r="D374" s="222"/>
      <c r="E374" s="222"/>
    </row>
    <row r="375" customFormat="false" ht="12.75" hidden="false" customHeight="false" outlineLevel="0" collapsed="false">
      <c r="A375" s="2"/>
      <c r="B375" s="2"/>
      <c r="C375" s="2"/>
      <c r="D375" s="2"/>
      <c r="E375" s="2"/>
    </row>
    <row r="376" customFormat="false" ht="12.75" hidden="false" customHeight="false" outlineLevel="0" collapsed="false">
      <c r="A376" s="220"/>
      <c r="B376" s="2"/>
      <c r="C376" s="2"/>
      <c r="D376" s="2"/>
      <c r="E376" s="2"/>
    </row>
    <row r="377" customFormat="false" ht="12.75" hidden="false" customHeight="false" outlineLevel="0" collapsed="false">
      <c r="A377" s="2"/>
      <c r="B377" s="2"/>
      <c r="C377" s="2"/>
      <c r="D377" s="2"/>
      <c r="E377" s="2"/>
    </row>
    <row r="378" customFormat="false" ht="12.75" hidden="false" customHeight="false" outlineLevel="0" collapsed="false">
      <c r="A378" s="2"/>
      <c r="B378" s="2"/>
      <c r="C378" s="2"/>
      <c r="D378" s="2"/>
      <c r="E378" s="2"/>
    </row>
    <row r="379" customFormat="false" ht="12.75" hidden="false" customHeight="false" outlineLevel="0" collapsed="false">
      <c r="A379" s="2"/>
      <c r="B379" s="2"/>
      <c r="C379" s="2"/>
      <c r="D379" s="2"/>
      <c r="E379" s="2"/>
    </row>
    <row r="380" customFormat="false" ht="12.75" hidden="false" customHeight="false" outlineLevel="0" collapsed="false">
      <c r="A380" s="2"/>
      <c r="B380" s="2"/>
      <c r="C380" s="2"/>
      <c r="D380" s="2"/>
      <c r="E380" s="2"/>
    </row>
    <row r="381" customFormat="false" ht="12.75" hidden="false" customHeight="false" outlineLevel="0" collapsed="false">
      <c r="A381" s="238"/>
      <c r="B381" s="2"/>
      <c r="C381" s="2"/>
      <c r="D381" s="2"/>
      <c r="E381" s="2"/>
    </row>
    <row r="382" customFormat="false" ht="12.75" hidden="false" customHeight="false" outlineLevel="0" collapsed="false">
      <c r="A382" s="238"/>
      <c r="B382" s="2"/>
      <c r="C382" s="2"/>
      <c r="D382" s="2"/>
      <c r="E382" s="2"/>
    </row>
    <row r="383" customFormat="false" ht="12.75" hidden="false" customHeight="false" outlineLevel="0" collapsed="false">
      <c r="A383" s="220"/>
      <c r="B383" s="2"/>
      <c r="C383" s="2"/>
      <c r="D383" s="2"/>
      <c r="E383" s="2"/>
    </row>
    <row r="384" customFormat="false" ht="12.75" hidden="false" customHeight="false" outlineLevel="0" collapsed="false">
      <c r="A384" s="2"/>
      <c r="B384" s="2"/>
      <c r="C384" s="242"/>
      <c r="D384" s="242"/>
      <c r="E384" s="242"/>
    </row>
    <row r="385" customFormat="false" ht="12.75" hidden="false" customHeight="false" outlineLevel="0" collapsed="false">
      <c r="A385" s="2"/>
      <c r="B385" s="2"/>
      <c r="C385" s="2"/>
      <c r="D385" s="2"/>
      <c r="E385" s="2"/>
    </row>
    <row r="386" customFormat="false" ht="12.75" hidden="false" customHeight="false" outlineLevel="0" collapsed="false">
      <c r="A386" s="220"/>
      <c r="B386" s="2"/>
      <c r="C386" s="2"/>
      <c r="D386" s="2"/>
      <c r="E386" s="2"/>
    </row>
    <row r="387" customFormat="false" ht="12.75" hidden="false" customHeight="false" outlineLevel="0" collapsed="false">
      <c r="A387" s="2"/>
      <c r="B387" s="243"/>
      <c r="C387" s="2"/>
      <c r="D387" s="2"/>
      <c r="E387" s="2"/>
    </row>
    <row r="388" customFormat="false" ht="12.75" hidden="false" customHeight="false" outlineLevel="0" collapsed="false">
      <c r="A388" s="220"/>
      <c r="B388" s="2"/>
      <c r="C388" s="2"/>
      <c r="D388" s="2"/>
      <c r="E388" s="2"/>
    </row>
    <row r="389" customFormat="false" ht="12.75" hidden="false" customHeight="false" outlineLevel="0" collapsed="false">
      <c r="A389" s="2"/>
      <c r="B389" s="2"/>
      <c r="C389" s="2"/>
      <c r="D389" s="2"/>
      <c r="E389" s="2"/>
    </row>
    <row r="390" customFormat="false" ht="12.75" hidden="false" customHeight="false" outlineLevel="0" collapsed="false">
      <c r="A390" s="2"/>
      <c r="B390" s="2"/>
      <c r="C390" s="2"/>
      <c r="D390" s="2"/>
      <c r="E390" s="2"/>
    </row>
    <row r="391" customFormat="false" ht="18.75" hidden="false" customHeight="false" outlineLevel="0" collapsed="false">
      <c r="A391" s="244"/>
      <c r="B391" s="245"/>
      <c r="C391" s="245"/>
      <c r="D391" s="245"/>
      <c r="E391" s="245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246"/>
      <c r="AP391" s="246"/>
      <c r="AQ391" s="246"/>
      <c r="AR391" s="246"/>
      <c r="AS391" s="246"/>
      <c r="AT391" s="246"/>
      <c r="AU391" s="246"/>
      <c r="AV391" s="246"/>
      <c r="AW391" s="246"/>
      <c r="AX391" s="246"/>
      <c r="AY391" s="246"/>
      <c r="AZ391" s="246"/>
      <c r="BA391" s="246"/>
      <c r="BB391" s="246"/>
      <c r="BC391" s="246"/>
      <c r="BD391" s="246"/>
      <c r="BE391" s="246"/>
      <c r="BF391" s="246"/>
      <c r="BG391" s="246"/>
      <c r="BH391" s="246"/>
      <c r="BI391" s="246"/>
      <c r="BJ391" s="246"/>
      <c r="BK391" s="246"/>
      <c r="BL391" s="246"/>
      <c r="BM391" s="246"/>
      <c r="BN391" s="246"/>
      <c r="BO391" s="246"/>
      <c r="BP391" s="246"/>
      <c r="BQ391" s="246"/>
      <c r="BR391" s="246"/>
      <c r="BS391" s="246"/>
      <c r="BT391" s="246"/>
      <c r="BU391" s="246"/>
      <c r="BV391" s="246"/>
      <c r="BW391" s="246"/>
      <c r="BX391" s="246"/>
      <c r="BY391" s="246"/>
      <c r="BZ391" s="246"/>
      <c r="CA391" s="246"/>
      <c r="CB391" s="246"/>
      <c r="CC391" s="246"/>
      <c r="CD391" s="246"/>
      <c r="CE391" s="246"/>
      <c r="CF391" s="246"/>
      <c r="CG391" s="246"/>
      <c r="CH391" s="246"/>
      <c r="CI391" s="246"/>
      <c r="CJ391" s="246"/>
      <c r="CK391" s="246"/>
      <c r="CL391" s="246"/>
      <c r="CM391" s="246"/>
      <c r="CN391" s="246"/>
      <c r="CO391" s="246"/>
      <c r="CP391" s="246"/>
      <c r="CQ391" s="246"/>
      <c r="CR391" s="246"/>
      <c r="CS391" s="246"/>
      <c r="CT391" s="246"/>
      <c r="CU391" s="246"/>
      <c r="CV391" s="246"/>
      <c r="CW391" s="246"/>
      <c r="CX391" s="246"/>
      <c r="CY391" s="246"/>
      <c r="CZ391" s="246"/>
      <c r="DA391" s="246"/>
      <c r="DB391" s="246"/>
      <c r="DC391" s="246"/>
      <c r="DD391" s="246"/>
      <c r="DE391" s="246"/>
      <c r="DF391" s="246"/>
      <c r="DG391" s="246"/>
      <c r="DH391" s="246"/>
      <c r="DI391" s="246"/>
      <c r="DJ391" s="246"/>
      <c r="DK391" s="246"/>
      <c r="DL391" s="246"/>
      <c r="DM391" s="246"/>
      <c r="DN391" s="246"/>
      <c r="DO391" s="246"/>
      <c r="DP391" s="246"/>
      <c r="DQ391" s="246"/>
      <c r="DR391" s="246"/>
      <c r="DS391" s="246"/>
      <c r="DT391" s="246"/>
      <c r="DU391" s="246"/>
      <c r="DV391" s="246"/>
      <c r="DW391" s="246"/>
      <c r="DX391" s="246"/>
      <c r="DY391" s="246"/>
      <c r="DZ391" s="246"/>
      <c r="EA391" s="246"/>
      <c r="EB391" s="246"/>
      <c r="EC391" s="246"/>
      <c r="ED391" s="246"/>
      <c r="EE391" s="246"/>
      <c r="EF391" s="246"/>
      <c r="EG391" s="246"/>
      <c r="EH391" s="246"/>
      <c r="EI391" s="246"/>
      <c r="EJ391" s="246"/>
      <c r="EK391" s="246"/>
      <c r="EL391" s="246"/>
      <c r="EM391" s="246"/>
      <c r="EN391" s="246"/>
      <c r="EO391" s="246"/>
      <c r="EP391" s="246"/>
      <c r="EQ391" s="246"/>
      <c r="ER391" s="246"/>
      <c r="ES391" s="246"/>
      <c r="ET391" s="246"/>
      <c r="EU391" s="246"/>
      <c r="EV391" s="246"/>
      <c r="EW391" s="246"/>
      <c r="EX391" s="246"/>
      <c r="EY391" s="246"/>
      <c r="EZ391" s="246"/>
      <c r="FA391" s="246"/>
      <c r="FB391" s="246"/>
      <c r="FC391" s="246"/>
      <c r="FD391" s="246"/>
      <c r="FE391" s="246"/>
      <c r="FF391" s="246"/>
      <c r="FG391" s="246"/>
      <c r="FH391" s="246"/>
      <c r="FI391" s="246"/>
      <c r="FJ391" s="246"/>
      <c r="FK391" s="246"/>
      <c r="FL391" s="246"/>
      <c r="FM391" s="246"/>
      <c r="FN391" s="246"/>
      <c r="FO391" s="246"/>
      <c r="FP391" s="246"/>
      <c r="FQ391" s="246"/>
      <c r="FR391" s="246"/>
      <c r="FS391" s="246"/>
      <c r="FT391" s="246"/>
      <c r="FU391" s="246"/>
      <c r="FV391" s="246"/>
      <c r="FW391" s="246"/>
      <c r="FX391" s="246"/>
      <c r="FY391" s="246"/>
      <c r="FZ391" s="246"/>
      <c r="GA391" s="246"/>
      <c r="GB391" s="246"/>
      <c r="GC391" s="246"/>
      <c r="GD391" s="246"/>
      <c r="GE391" s="246"/>
      <c r="GF391" s="246"/>
      <c r="GG391" s="246"/>
      <c r="GH391" s="246"/>
      <c r="GI391" s="246"/>
      <c r="GJ391" s="246"/>
      <c r="GK391" s="246"/>
      <c r="GL391" s="246"/>
      <c r="GM391" s="246"/>
      <c r="GN391" s="246"/>
      <c r="GO391" s="246"/>
      <c r="GP391" s="246"/>
      <c r="GQ391" s="246"/>
      <c r="GR391" s="246"/>
      <c r="GS391" s="246"/>
      <c r="GT391" s="246"/>
      <c r="GU391" s="246"/>
      <c r="GV391" s="246"/>
      <c r="GW391" s="246"/>
      <c r="GX391" s="246"/>
      <c r="GY391" s="246"/>
      <c r="GZ391" s="246"/>
      <c r="HA391" s="246"/>
      <c r="HB391" s="246"/>
      <c r="HC391" s="246"/>
      <c r="HD391" s="246"/>
      <c r="HE391" s="246"/>
      <c r="HF391" s="246"/>
      <c r="HG391" s="246"/>
      <c r="HH391" s="246"/>
      <c r="HI391" s="246"/>
      <c r="HJ391" s="246"/>
      <c r="HK391" s="246"/>
      <c r="HL391" s="246"/>
      <c r="HM391" s="246"/>
      <c r="HN391" s="246"/>
      <c r="HO391" s="246"/>
      <c r="HP391" s="246"/>
      <c r="HQ391" s="246"/>
      <c r="HR391" s="246"/>
      <c r="HS391" s="246"/>
      <c r="HT391" s="246"/>
      <c r="HU391" s="246"/>
      <c r="HV391" s="246"/>
      <c r="HW391" s="246"/>
      <c r="HX391" s="246"/>
      <c r="HY391" s="246"/>
      <c r="HZ391" s="246"/>
      <c r="IA391" s="246"/>
      <c r="IB391" s="246"/>
      <c r="IC391" s="246"/>
      <c r="ID391" s="246"/>
      <c r="IE391" s="246"/>
      <c r="IF391" s="246"/>
      <c r="IG391" s="246"/>
      <c r="IH391" s="246"/>
      <c r="II391" s="246"/>
      <c r="IJ391" s="246"/>
      <c r="IK391" s="246"/>
      <c r="IL391" s="246"/>
      <c r="IM391" s="246"/>
      <c r="IN391" s="246"/>
      <c r="IO391" s="246"/>
      <c r="IP391" s="246"/>
      <c r="IQ391" s="246"/>
      <c r="IR391" s="246"/>
      <c r="IS391" s="246"/>
      <c r="IT391" s="246"/>
      <c r="IU391" s="246"/>
      <c r="IV391" s="246"/>
      <c r="IW391" s="246"/>
    </row>
    <row r="392" customFormat="false" ht="12.75" hidden="false" customHeight="false" outlineLevel="0" collapsed="false">
      <c r="A392" s="245"/>
      <c r="B392" s="245"/>
      <c r="C392" s="245"/>
      <c r="D392" s="245"/>
      <c r="E392" s="247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246"/>
      <c r="AP392" s="246"/>
      <c r="AQ392" s="246"/>
      <c r="AR392" s="246"/>
      <c r="AS392" s="246"/>
      <c r="AT392" s="246"/>
      <c r="AU392" s="246"/>
      <c r="AV392" s="246"/>
      <c r="AW392" s="246"/>
      <c r="AX392" s="246"/>
      <c r="AY392" s="246"/>
      <c r="AZ392" s="246"/>
      <c r="BA392" s="246"/>
      <c r="BB392" s="246"/>
      <c r="BC392" s="246"/>
      <c r="BD392" s="246"/>
      <c r="BE392" s="246"/>
      <c r="BF392" s="246"/>
      <c r="BG392" s="246"/>
      <c r="BH392" s="246"/>
      <c r="BI392" s="246"/>
      <c r="BJ392" s="246"/>
      <c r="BK392" s="246"/>
      <c r="BL392" s="246"/>
      <c r="BM392" s="246"/>
      <c r="BN392" s="246"/>
      <c r="BO392" s="246"/>
      <c r="BP392" s="246"/>
      <c r="BQ392" s="246"/>
      <c r="BR392" s="246"/>
      <c r="BS392" s="246"/>
      <c r="BT392" s="246"/>
      <c r="BU392" s="246"/>
      <c r="BV392" s="246"/>
      <c r="BW392" s="246"/>
      <c r="BX392" s="246"/>
      <c r="BY392" s="246"/>
      <c r="BZ392" s="246"/>
      <c r="CA392" s="246"/>
      <c r="CB392" s="246"/>
      <c r="CC392" s="246"/>
      <c r="CD392" s="246"/>
      <c r="CE392" s="246"/>
      <c r="CF392" s="246"/>
      <c r="CG392" s="246"/>
      <c r="CH392" s="246"/>
      <c r="CI392" s="246"/>
      <c r="CJ392" s="246"/>
      <c r="CK392" s="246"/>
      <c r="CL392" s="246"/>
      <c r="CM392" s="246"/>
      <c r="CN392" s="246"/>
      <c r="CO392" s="246"/>
      <c r="CP392" s="246"/>
      <c r="CQ392" s="246"/>
      <c r="CR392" s="246"/>
      <c r="CS392" s="246"/>
      <c r="CT392" s="246"/>
      <c r="CU392" s="246"/>
      <c r="CV392" s="246"/>
      <c r="CW392" s="246"/>
      <c r="CX392" s="246"/>
      <c r="CY392" s="246"/>
      <c r="CZ392" s="246"/>
      <c r="DA392" s="246"/>
      <c r="DB392" s="246"/>
      <c r="DC392" s="246"/>
      <c r="DD392" s="246"/>
      <c r="DE392" s="246"/>
      <c r="DF392" s="246"/>
      <c r="DG392" s="246"/>
      <c r="DH392" s="246"/>
      <c r="DI392" s="246"/>
      <c r="DJ392" s="246"/>
      <c r="DK392" s="246"/>
      <c r="DL392" s="246"/>
      <c r="DM392" s="246"/>
      <c r="DN392" s="246"/>
      <c r="DO392" s="246"/>
      <c r="DP392" s="246"/>
      <c r="DQ392" s="246"/>
      <c r="DR392" s="246"/>
      <c r="DS392" s="246"/>
      <c r="DT392" s="246"/>
      <c r="DU392" s="246"/>
      <c r="DV392" s="246"/>
      <c r="DW392" s="246"/>
      <c r="DX392" s="246"/>
      <c r="DY392" s="246"/>
      <c r="DZ392" s="246"/>
      <c r="EA392" s="246"/>
      <c r="EB392" s="246"/>
      <c r="EC392" s="246"/>
      <c r="ED392" s="246"/>
      <c r="EE392" s="246"/>
      <c r="EF392" s="246"/>
      <c r="EG392" s="246"/>
      <c r="EH392" s="246"/>
      <c r="EI392" s="246"/>
      <c r="EJ392" s="246"/>
      <c r="EK392" s="246"/>
      <c r="EL392" s="246"/>
      <c r="EM392" s="246"/>
      <c r="EN392" s="246"/>
      <c r="EO392" s="246"/>
      <c r="EP392" s="246"/>
      <c r="EQ392" s="246"/>
      <c r="ER392" s="246"/>
      <c r="ES392" s="246"/>
      <c r="ET392" s="246"/>
      <c r="EU392" s="246"/>
      <c r="EV392" s="246"/>
      <c r="EW392" s="246"/>
      <c r="EX392" s="246"/>
      <c r="EY392" s="246"/>
      <c r="EZ392" s="246"/>
      <c r="FA392" s="246"/>
      <c r="FB392" s="246"/>
      <c r="FC392" s="246"/>
      <c r="FD392" s="246"/>
      <c r="FE392" s="246"/>
      <c r="FF392" s="246"/>
      <c r="FG392" s="246"/>
      <c r="FH392" s="246"/>
      <c r="FI392" s="246"/>
      <c r="FJ392" s="246"/>
      <c r="FK392" s="246"/>
      <c r="FL392" s="246"/>
      <c r="FM392" s="246"/>
      <c r="FN392" s="246"/>
      <c r="FO392" s="246"/>
      <c r="FP392" s="246"/>
      <c r="FQ392" s="246"/>
      <c r="FR392" s="246"/>
      <c r="FS392" s="246"/>
      <c r="FT392" s="246"/>
      <c r="FU392" s="246"/>
      <c r="FV392" s="246"/>
      <c r="FW392" s="246"/>
      <c r="FX392" s="246"/>
      <c r="FY392" s="246"/>
      <c r="FZ392" s="246"/>
      <c r="GA392" s="246"/>
      <c r="GB392" s="246"/>
      <c r="GC392" s="246"/>
      <c r="GD392" s="246"/>
      <c r="GE392" s="246"/>
      <c r="GF392" s="246"/>
      <c r="GG392" s="246"/>
      <c r="GH392" s="246"/>
      <c r="GI392" s="246"/>
      <c r="GJ392" s="246"/>
      <c r="GK392" s="246"/>
      <c r="GL392" s="246"/>
      <c r="GM392" s="246"/>
      <c r="GN392" s="246"/>
      <c r="GO392" s="246"/>
      <c r="GP392" s="246"/>
      <c r="GQ392" s="246"/>
      <c r="GR392" s="246"/>
      <c r="GS392" s="246"/>
      <c r="GT392" s="246"/>
      <c r="GU392" s="246"/>
      <c r="GV392" s="246"/>
      <c r="GW392" s="246"/>
      <c r="GX392" s="246"/>
      <c r="GY392" s="246"/>
      <c r="GZ392" s="246"/>
      <c r="HA392" s="246"/>
      <c r="HB392" s="246"/>
      <c r="HC392" s="246"/>
      <c r="HD392" s="246"/>
      <c r="HE392" s="246"/>
      <c r="HF392" s="246"/>
      <c r="HG392" s="246"/>
      <c r="HH392" s="246"/>
      <c r="HI392" s="246"/>
      <c r="HJ392" s="246"/>
      <c r="HK392" s="246"/>
      <c r="HL392" s="246"/>
      <c r="HM392" s="246"/>
      <c r="HN392" s="246"/>
      <c r="HO392" s="246"/>
      <c r="HP392" s="246"/>
      <c r="HQ392" s="246"/>
      <c r="HR392" s="246"/>
      <c r="HS392" s="246"/>
      <c r="HT392" s="246"/>
      <c r="HU392" s="246"/>
      <c r="HV392" s="246"/>
      <c r="HW392" s="246"/>
      <c r="HX392" s="246"/>
      <c r="HY392" s="246"/>
      <c r="HZ392" s="246"/>
      <c r="IA392" s="246"/>
      <c r="IB392" s="246"/>
      <c r="IC392" s="246"/>
      <c r="ID392" s="246"/>
      <c r="IE392" s="246"/>
      <c r="IF392" s="246"/>
      <c r="IG392" s="246"/>
      <c r="IH392" s="246"/>
      <c r="II392" s="246"/>
      <c r="IJ392" s="246"/>
      <c r="IK392" s="246"/>
      <c r="IL392" s="246"/>
      <c r="IM392" s="246"/>
      <c r="IN392" s="246"/>
      <c r="IO392" s="246"/>
      <c r="IP392" s="246"/>
      <c r="IQ392" s="246"/>
      <c r="IR392" s="246"/>
      <c r="IS392" s="246"/>
      <c r="IT392" s="246"/>
      <c r="IU392" s="246"/>
      <c r="IV392" s="246"/>
      <c r="IW392" s="246"/>
    </row>
    <row r="393" customFormat="false" ht="12.75" hidden="false" customHeight="false" outlineLevel="0" collapsed="false">
      <c r="A393" s="245"/>
      <c r="B393" s="248"/>
      <c r="C393" s="248"/>
      <c r="D393" s="248"/>
      <c r="E393" s="249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246"/>
      <c r="AP393" s="246"/>
      <c r="AQ393" s="246"/>
      <c r="AR393" s="246"/>
      <c r="AS393" s="246"/>
      <c r="AT393" s="246"/>
      <c r="AU393" s="246"/>
      <c r="AV393" s="246"/>
      <c r="AW393" s="246"/>
      <c r="AX393" s="246"/>
      <c r="AY393" s="246"/>
      <c r="AZ393" s="246"/>
      <c r="BA393" s="246"/>
      <c r="BB393" s="246"/>
      <c r="BC393" s="246"/>
      <c r="BD393" s="246"/>
      <c r="BE393" s="246"/>
      <c r="BF393" s="246"/>
      <c r="BG393" s="246"/>
      <c r="BH393" s="246"/>
      <c r="BI393" s="246"/>
      <c r="BJ393" s="246"/>
      <c r="BK393" s="246"/>
      <c r="BL393" s="246"/>
      <c r="BM393" s="246"/>
      <c r="BN393" s="246"/>
      <c r="BO393" s="246"/>
      <c r="BP393" s="246"/>
      <c r="BQ393" s="246"/>
      <c r="BR393" s="246"/>
      <c r="BS393" s="246"/>
      <c r="BT393" s="246"/>
      <c r="BU393" s="246"/>
      <c r="BV393" s="246"/>
      <c r="BW393" s="246"/>
      <c r="BX393" s="246"/>
      <c r="BY393" s="246"/>
      <c r="BZ393" s="246"/>
      <c r="CA393" s="246"/>
      <c r="CB393" s="246"/>
      <c r="CC393" s="246"/>
      <c r="CD393" s="246"/>
      <c r="CE393" s="246"/>
      <c r="CF393" s="246"/>
      <c r="CG393" s="246"/>
      <c r="CH393" s="246"/>
      <c r="CI393" s="246"/>
      <c r="CJ393" s="246"/>
      <c r="CK393" s="246"/>
      <c r="CL393" s="246"/>
      <c r="CM393" s="246"/>
      <c r="CN393" s="246"/>
      <c r="CO393" s="246"/>
      <c r="CP393" s="246"/>
      <c r="CQ393" s="246"/>
      <c r="CR393" s="246"/>
      <c r="CS393" s="246"/>
      <c r="CT393" s="246"/>
      <c r="CU393" s="246"/>
      <c r="CV393" s="246"/>
      <c r="CW393" s="246"/>
      <c r="CX393" s="246"/>
      <c r="CY393" s="246"/>
      <c r="CZ393" s="246"/>
      <c r="DA393" s="246"/>
      <c r="DB393" s="246"/>
      <c r="DC393" s="246"/>
      <c r="DD393" s="246"/>
      <c r="DE393" s="246"/>
      <c r="DF393" s="246"/>
      <c r="DG393" s="246"/>
      <c r="DH393" s="246"/>
      <c r="DI393" s="246"/>
      <c r="DJ393" s="246"/>
      <c r="DK393" s="246"/>
      <c r="DL393" s="246"/>
      <c r="DM393" s="246"/>
      <c r="DN393" s="246"/>
      <c r="DO393" s="246"/>
      <c r="DP393" s="246"/>
      <c r="DQ393" s="246"/>
      <c r="DR393" s="246"/>
      <c r="DS393" s="246"/>
      <c r="DT393" s="246"/>
      <c r="DU393" s="246"/>
      <c r="DV393" s="246"/>
      <c r="DW393" s="246"/>
      <c r="DX393" s="246"/>
      <c r="DY393" s="246"/>
      <c r="DZ393" s="246"/>
      <c r="EA393" s="246"/>
      <c r="EB393" s="246"/>
      <c r="EC393" s="246"/>
      <c r="ED393" s="246"/>
      <c r="EE393" s="246"/>
      <c r="EF393" s="246"/>
      <c r="EG393" s="246"/>
      <c r="EH393" s="246"/>
      <c r="EI393" s="246"/>
      <c r="EJ393" s="246"/>
      <c r="EK393" s="246"/>
      <c r="EL393" s="246"/>
      <c r="EM393" s="246"/>
      <c r="EN393" s="246"/>
      <c r="EO393" s="246"/>
      <c r="EP393" s="246"/>
      <c r="EQ393" s="246"/>
      <c r="ER393" s="246"/>
      <c r="ES393" s="246"/>
      <c r="ET393" s="246"/>
      <c r="EU393" s="246"/>
      <c r="EV393" s="246"/>
      <c r="EW393" s="246"/>
      <c r="EX393" s="246"/>
      <c r="EY393" s="246"/>
      <c r="EZ393" s="246"/>
      <c r="FA393" s="246"/>
      <c r="FB393" s="246"/>
      <c r="FC393" s="246"/>
      <c r="FD393" s="246"/>
      <c r="FE393" s="246"/>
      <c r="FF393" s="246"/>
      <c r="FG393" s="246"/>
      <c r="FH393" s="246"/>
      <c r="FI393" s="246"/>
      <c r="FJ393" s="246"/>
      <c r="FK393" s="246"/>
      <c r="FL393" s="246"/>
      <c r="FM393" s="246"/>
      <c r="FN393" s="246"/>
      <c r="FO393" s="246"/>
      <c r="FP393" s="246"/>
      <c r="FQ393" s="246"/>
      <c r="FR393" s="246"/>
      <c r="FS393" s="246"/>
      <c r="FT393" s="246"/>
      <c r="FU393" s="246"/>
      <c r="FV393" s="246"/>
      <c r="FW393" s="246"/>
      <c r="FX393" s="246"/>
      <c r="FY393" s="246"/>
      <c r="FZ393" s="246"/>
      <c r="GA393" s="246"/>
      <c r="GB393" s="246"/>
      <c r="GC393" s="246"/>
      <c r="GD393" s="246"/>
      <c r="GE393" s="246"/>
      <c r="GF393" s="246"/>
      <c r="GG393" s="246"/>
      <c r="GH393" s="246"/>
      <c r="GI393" s="246"/>
      <c r="GJ393" s="246"/>
      <c r="GK393" s="246"/>
      <c r="GL393" s="246"/>
      <c r="GM393" s="246"/>
      <c r="GN393" s="246"/>
      <c r="GO393" s="246"/>
      <c r="GP393" s="246"/>
      <c r="GQ393" s="246"/>
      <c r="GR393" s="246"/>
      <c r="GS393" s="246"/>
      <c r="GT393" s="246"/>
      <c r="GU393" s="246"/>
      <c r="GV393" s="246"/>
      <c r="GW393" s="246"/>
      <c r="GX393" s="246"/>
      <c r="GY393" s="246"/>
      <c r="GZ393" s="246"/>
      <c r="HA393" s="246"/>
      <c r="HB393" s="246"/>
      <c r="HC393" s="246"/>
      <c r="HD393" s="246"/>
      <c r="HE393" s="246"/>
      <c r="HF393" s="246"/>
      <c r="HG393" s="246"/>
      <c r="HH393" s="246"/>
      <c r="HI393" s="246"/>
      <c r="HJ393" s="246"/>
      <c r="HK393" s="246"/>
      <c r="HL393" s="246"/>
      <c r="HM393" s="246"/>
      <c r="HN393" s="246"/>
      <c r="HO393" s="246"/>
      <c r="HP393" s="246"/>
      <c r="HQ393" s="246"/>
      <c r="HR393" s="246"/>
      <c r="HS393" s="246"/>
      <c r="HT393" s="246"/>
      <c r="HU393" s="246"/>
      <c r="HV393" s="246"/>
      <c r="HW393" s="246"/>
      <c r="HX393" s="246"/>
      <c r="HY393" s="246"/>
      <c r="HZ393" s="246"/>
      <c r="IA393" s="246"/>
      <c r="IB393" s="246"/>
      <c r="IC393" s="246"/>
      <c r="ID393" s="246"/>
      <c r="IE393" s="246"/>
      <c r="IF393" s="246"/>
      <c r="IG393" s="246"/>
      <c r="IH393" s="246"/>
      <c r="II393" s="246"/>
      <c r="IJ393" s="246"/>
      <c r="IK393" s="246"/>
      <c r="IL393" s="246"/>
      <c r="IM393" s="246"/>
      <c r="IN393" s="246"/>
      <c r="IO393" s="246"/>
      <c r="IP393" s="246"/>
      <c r="IQ393" s="246"/>
      <c r="IR393" s="246"/>
      <c r="IS393" s="246"/>
      <c r="IT393" s="246"/>
      <c r="IU393" s="246"/>
      <c r="IV393" s="246"/>
      <c r="IW393" s="246"/>
    </row>
    <row r="394" customFormat="false" ht="12.75" hidden="false" customHeight="false" outlineLevel="0" collapsed="false">
      <c r="A394" s="245"/>
      <c r="B394" s="232"/>
      <c r="C394" s="232"/>
      <c r="D394" s="232"/>
      <c r="E394" s="232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246"/>
      <c r="AP394" s="246"/>
      <c r="AQ394" s="246"/>
      <c r="AR394" s="246"/>
      <c r="AS394" s="246"/>
      <c r="AT394" s="246"/>
      <c r="AU394" s="246"/>
      <c r="AV394" s="246"/>
      <c r="AW394" s="246"/>
      <c r="AX394" s="246"/>
      <c r="AY394" s="246"/>
      <c r="AZ394" s="246"/>
      <c r="BA394" s="246"/>
      <c r="BB394" s="246"/>
      <c r="BC394" s="246"/>
      <c r="BD394" s="246"/>
      <c r="BE394" s="246"/>
      <c r="BF394" s="246"/>
      <c r="BG394" s="246"/>
      <c r="BH394" s="246"/>
      <c r="BI394" s="246"/>
      <c r="BJ394" s="246"/>
      <c r="BK394" s="246"/>
      <c r="BL394" s="246"/>
      <c r="BM394" s="246"/>
      <c r="BN394" s="246"/>
      <c r="BO394" s="246"/>
      <c r="BP394" s="246"/>
      <c r="BQ394" s="246"/>
      <c r="BR394" s="246"/>
      <c r="BS394" s="246"/>
      <c r="BT394" s="246"/>
      <c r="BU394" s="246"/>
      <c r="BV394" s="246"/>
      <c r="BW394" s="246"/>
      <c r="BX394" s="246"/>
      <c r="BY394" s="246"/>
      <c r="BZ394" s="246"/>
      <c r="CA394" s="246"/>
      <c r="CB394" s="246"/>
      <c r="CC394" s="246"/>
      <c r="CD394" s="246"/>
      <c r="CE394" s="246"/>
      <c r="CF394" s="246"/>
      <c r="CG394" s="246"/>
      <c r="CH394" s="246"/>
      <c r="CI394" s="246"/>
      <c r="CJ394" s="246"/>
      <c r="CK394" s="246"/>
      <c r="CL394" s="246"/>
      <c r="CM394" s="246"/>
      <c r="CN394" s="246"/>
      <c r="CO394" s="246"/>
      <c r="CP394" s="246"/>
      <c r="CQ394" s="246"/>
      <c r="CR394" s="246"/>
      <c r="CS394" s="246"/>
      <c r="CT394" s="246"/>
      <c r="CU394" s="246"/>
      <c r="CV394" s="246"/>
      <c r="CW394" s="246"/>
      <c r="CX394" s="246"/>
      <c r="CY394" s="246"/>
      <c r="CZ394" s="246"/>
      <c r="DA394" s="246"/>
      <c r="DB394" s="246"/>
      <c r="DC394" s="246"/>
      <c r="DD394" s="246"/>
      <c r="DE394" s="246"/>
      <c r="DF394" s="246"/>
      <c r="DG394" s="246"/>
      <c r="DH394" s="246"/>
      <c r="DI394" s="246"/>
      <c r="DJ394" s="246"/>
      <c r="DK394" s="246"/>
      <c r="DL394" s="246"/>
      <c r="DM394" s="246"/>
      <c r="DN394" s="246"/>
      <c r="DO394" s="246"/>
      <c r="DP394" s="246"/>
      <c r="DQ394" s="246"/>
      <c r="DR394" s="246"/>
      <c r="DS394" s="246"/>
      <c r="DT394" s="246"/>
      <c r="DU394" s="246"/>
      <c r="DV394" s="246"/>
      <c r="DW394" s="246"/>
      <c r="DX394" s="246"/>
      <c r="DY394" s="246"/>
      <c r="DZ394" s="246"/>
      <c r="EA394" s="246"/>
      <c r="EB394" s="246"/>
      <c r="EC394" s="246"/>
      <c r="ED394" s="246"/>
      <c r="EE394" s="246"/>
      <c r="EF394" s="246"/>
      <c r="EG394" s="246"/>
      <c r="EH394" s="246"/>
      <c r="EI394" s="246"/>
      <c r="EJ394" s="246"/>
      <c r="EK394" s="246"/>
      <c r="EL394" s="246"/>
      <c r="EM394" s="246"/>
      <c r="EN394" s="246"/>
      <c r="EO394" s="246"/>
      <c r="EP394" s="246"/>
      <c r="EQ394" s="246"/>
      <c r="ER394" s="246"/>
      <c r="ES394" s="246"/>
      <c r="ET394" s="246"/>
      <c r="EU394" s="246"/>
      <c r="EV394" s="246"/>
      <c r="EW394" s="246"/>
      <c r="EX394" s="246"/>
      <c r="EY394" s="246"/>
      <c r="EZ394" s="246"/>
      <c r="FA394" s="246"/>
      <c r="FB394" s="246"/>
      <c r="FC394" s="246"/>
      <c r="FD394" s="246"/>
      <c r="FE394" s="246"/>
      <c r="FF394" s="246"/>
      <c r="FG394" s="246"/>
      <c r="FH394" s="246"/>
      <c r="FI394" s="246"/>
      <c r="FJ394" s="246"/>
      <c r="FK394" s="246"/>
      <c r="FL394" s="246"/>
      <c r="FM394" s="246"/>
      <c r="FN394" s="246"/>
      <c r="FO394" s="246"/>
      <c r="FP394" s="246"/>
      <c r="FQ394" s="246"/>
      <c r="FR394" s="246"/>
      <c r="FS394" s="246"/>
      <c r="FT394" s="246"/>
      <c r="FU394" s="246"/>
      <c r="FV394" s="246"/>
      <c r="FW394" s="246"/>
      <c r="FX394" s="246"/>
      <c r="FY394" s="246"/>
      <c r="FZ394" s="246"/>
      <c r="GA394" s="246"/>
      <c r="GB394" s="246"/>
      <c r="GC394" s="246"/>
      <c r="GD394" s="246"/>
      <c r="GE394" s="246"/>
      <c r="GF394" s="246"/>
      <c r="GG394" s="246"/>
      <c r="GH394" s="246"/>
      <c r="GI394" s="246"/>
      <c r="GJ394" s="246"/>
      <c r="GK394" s="246"/>
      <c r="GL394" s="246"/>
      <c r="GM394" s="246"/>
      <c r="GN394" s="246"/>
      <c r="GO394" s="246"/>
      <c r="GP394" s="246"/>
      <c r="GQ394" s="246"/>
      <c r="GR394" s="246"/>
      <c r="GS394" s="246"/>
      <c r="GT394" s="246"/>
      <c r="GU394" s="246"/>
      <c r="GV394" s="246"/>
      <c r="GW394" s="246"/>
      <c r="GX394" s="246"/>
      <c r="GY394" s="246"/>
      <c r="GZ394" s="246"/>
      <c r="HA394" s="246"/>
      <c r="HB394" s="246"/>
      <c r="HC394" s="246"/>
      <c r="HD394" s="246"/>
      <c r="HE394" s="246"/>
      <c r="HF394" s="246"/>
      <c r="HG394" s="246"/>
      <c r="HH394" s="246"/>
      <c r="HI394" s="246"/>
      <c r="HJ394" s="246"/>
      <c r="HK394" s="246"/>
      <c r="HL394" s="246"/>
      <c r="HM394" s="246"/>
      <c r="HN394" s="246"/>
      <c r="HO394" s="246"/>
      <c r="HP394" s="246"/>
      <c r="HQ394" s="246"/>
      <c r="HR394" s="246"/>
      <c r="HS394" s="246"/>
      <c r="HT394" s="246"/>
      <c r="HU394" s="246"/>
      <c r="HV394" s="246"/>
      <c r="HW394" s="246"/>
      <c r="HX394" s="246"/>
      <c r="HY394" s="246"/>
      <c r="HZ394" s="246"/>
      <c r="IA394" s="246"/>
      <c r="IB394" s="246"/>
      <c r="IC394" s="246"/>
      <c r="ID394" s="246"/>
      <c r="IE394" s="246"/>
      <c r="IF394" s="246"/>
      <c r="IG394" s="246"/>
      <c r="IH394" s="246"/>
      <c r="II394" s="246"/>
      <c r="IJ394" s="246"/>
      <c r="IK394" s="246"/>
      <c r="IL394" s="246"/>
      <c r="IM394" s="246"/>
      <c r="IN394" s="246"/>
      <c r="IO394" s="246"/>
      <c r="IP394" s="246"/>
      <c r="IQ394" s="246"/>
      <c r="IR394" s="246"/>
      <c r="IS394" s="246"/>
      <c r="IT394" s="246"/>
      <c r="IU394" s="246"/>
      <c r="IV394" s="246"/>
      <c r="IW394" s="246"/>
    </row>
    <row r="395" customFormat="false" ht="12.75" hidden="false" customHeight="false" outlineLevel="0" collapsed="false">
      <c r="A395" s="250"/>
      <c r="B395" s="247"/>
      <c r="C395" s="247"/>
      <c r="D395" s="247"/>
      <c r="E395" s="247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246"/>
      <c r="AP395" s="246"/>
      <c r="AQ395" s="246"/>
      <c r="AR395" s="246"/>
      <c r="AS395" s="246"/>
      <c r="AT395" s="246"/>
      <c r="AU395" s="246"/>
      <c r="AV395" s="246"/>
      <c r="AW395" s="246"/>
      <c r="AX395" s="246"/>
      <c r="AY395" s="246"/>
      <c r="AZ395" s="246"/>
      <c r="BA395" s="246"/>
      <c r="BB395" s="246"/>
      <c r="BC395" s="246"/>
      <c r="BD395" s="246"/>
      <c r="BE395" s="246"/>
      <c r="BF395" s="246"/>
      <c r="BG395" s="246"/>
      <c r="BH395" s="246"/>
      <c r="BI395" s="246"/>
      <c r="BJ395" s="246"/>
      <c r="BK395" s="246"/>
      <c r="BL395" s="246"/>
      <c r="BM395" s="246"/>
      <c r="BN395" s="246"/>
      <c r="BO395" s="246"/>
      <c r="BP395" s="246"/>
      <c r="BQ395" s="246"/>
      <c r="BR395" s="246"/>
      <c r="BS395" s="246"/>
      <c r="BT395" s="246"/>
      <c r="BU395" s="246"/>
      <c r="BV395" s="246"/>
      <c r="BW395" s="246"/>
      <c r="BX395" s="246"/>
      <c r="BY395" s="246"/>
      <c r="BZ395" s="246"/>
      <c r="CA395" s="246"/>
      <c r="CB395" s="246"/>
      <c r="CC395" s="246"/>
      <c r="CD395" s="246"/>
      <c r="CE395" s="246"/>
      <c r="CF395" s="246"/>
      <c r="CG395" s="246"/>
      <c r="CH395" s="246"/>
      <c r="CI395" s="246"/>
      <c r="CJ395" s="246"/>
      <c r="CK395" s="246"/>
      <c r="CL395" s="246"/>
      <c r="CM395" s="246"/>
      <c r="CN395" s="246"/>
      <c r="CO395" s="246"/>
      <c r="CP395" s="246"/>
      <c r="CQ395" s="246"/>
      <c r="CR395" s="246"/>
      <c r="CS395" s="246"/>
      <c r="CT395" s="246"/>
      <c r="CU395" s="246"/>
      <c r="CV395" s="246"/>
      <c r="CW395" s="246"/>
      <c r="CX395" s="246"/>
      <c r="CY395" s="246"/>
      <c r="CZ395" s="246"/>
      <c r="DA395" s="246"/>
      <c r="DB395" s="246"/>
      <c r="DC395" s="246"/>
      <c r="DD395" s="246"/>
      <c r="DE395" s="246"/>
      <c r="DF395" s="246"/>
      <c r="DG395" s="246"/>
      <c r="DH395" s="246"/>
      <c r="DI395" s="246"/>
      <c r="DJ395" s="246"/>
      <c r="DK395" s="246"/>
      <c r="DL395" s="246"/>
      <c r="DM395" s="246"/>
      <c r="DN395" s="246"/>
      <c r="DO395" s="246"/>
      <c r="DP395" s="246"/>
      <c r="DQ395" s="246"/>
      <c r="DR395" s="246"/>
      <c r="DS395" s="246"/>
      <c r="DT395" s="246"/>
      <c r="DU395" s="246"/>
      <c r="DV395" s="246"/>
      <c r="DW395" s="246"/>
      <c r="DX395" s="246"/>
      <c r="DY395" s="246"/>
      <c r="DZ395" s="246"/>
      <c r="EA395" s="246"/>
      <c r="EB395" s="246"/>
      <c r="EC395" s="246"/>
      <c r="ED395" s="246"/>
      <c r="EE395" s="246"/>
      <c r="EF395" s="246"/>
      <c r="EG395" s="246"/>
      <c r="EH395" s="246"/>
      <c r="EI395" s="246"/>
      <c r="EJ395" s="246"/>
      <c r="EK395" s="246"/>
      <c r="EL395" s="246"/>
      <c r="EM395" s="246"/>
      <c r="EN395" s="246"/>
      <c r="EO395" s="246"/>
      <c r="EP395" s="246"/>
      <c r="EQ395" s="246"/>
      <c r="ER395" s="246"/>
      <c r="ES395" s="246"/>
      <c r="ET395" s="246"/>
      <c r="EU395" s="246"/>
      <c r="EV395" s="246"/>
      <c r="EW395" s="246"/>
      <c r="EX395" s="246"/>
      <c r="EY395" s="246"/>
      <c r="EZ395" s="246"/>
      <c r="FA395" s="246"/>
      <c r="FB395" s="246"/>
      <c r="FC395" s="246"/>
      <c r="FD395" s="246"/>
      <c r="FE395" s="246"/>
      <c r="FF395" s="246"/>
      <c r="FG395" s="246"/>
      <c r="FH395" s="246"/>
      <c r="FI395" s="246"/>
      <c r="FJ395" s="246"/>
      <c r="FK395" s="246"/>
      <c r="FL395" s="246"/>
      <c r="FM395" s="246"/>
      <c r="FN395" s="246"/>
      <c r="FO395" s="246"/>
      <c r="FP395" s="246"/>
      <c r="FQ395" s="246"/>
      <c r="FR395" s="246"/>
      <c r="FS395" s="246"/>
      <c r="FT395" s="246"/>
      <c r="FU395" s="246"/>
      <c r="FV395" s="246"/>
      <c r="FW395" s="246"/>
      <c r="FX395" s="246"/>
      <c r="FY395" s="246"/>
      <c r="FZ395" s="246"/>
      <c r="GA395" s="246"/>
      <c r="GB395" s="246"/>
      <c r="GC395" s="246"/>
      <c r="GD395" s="246"/>
      <c r="GE395" s="246"/>
      <c r="GF395" s="246"/>
      <c r="GG395" s="246"/>
      <c r="GH395" s="246"/>
      <c r="GI395" s="246"/>
      <c r="GJ395" s="246"/>
      <c r="GK395" s="246"/>
      <c r="GL395" s="246"/>
      <c r="GM395" s="246"/>
      <c r="GN395" s="246"/>
      <c r="GO395" s="246"/>
      <c r="GP395" s="246"/>
      <c r="GQ395" s="246"/>
      <c r="GR395" s="246"/>
      <c r="GS395" s="246"/>
      <c r="GT395" s="246"/>
      <c r="GU395" s="246"/>
      <c r="GV395" s="246"/>
      <c r="GW395" s="246"/>
      <c r="GX395" s="246"/>
      <c r="GY395" s="246"/>
      <c r="GZ395" s="246"/>
      <c r="HA395" s="246"/>
      <c r="HB395" s="246"/>
      <c r="HC395" s="246"/>
      <c r="HD395" s="246"/>
      <c r="HE395" s="246"/>
      <c r="HF395" s="246"/>
      <c r="HG395" s="246"/>
      <c r="HH395" s="246"/>
      <c r="HI395" s="246"/>
      <c r="HJ395" s="246"/>
      <c r="HK395" s="246"/>
      <c r="HL395" s="246"/>
      <c r="HM395" s="246"/>
      <c r="HN395" s="246"/>
      <c r="HO395" s="246"/>
      <c r="HP395" s="246"/>
      <c r="HQ395" s="246"/>
      <c r="HR395" s="246"/>
      <c r="HS395" s="246"/>
      <c r="HT395" s="246"/>
      <c r="HU395" s="246"/>
      <c r="HV395" s="246"/>
      <c r="HW395" s="246"/>
      <c r="HX395" s="246"/>
      <c r="HY395" s="246"/>
      <c r="HZ395" s="246"/>
      <c r="IA395" s="246"/>
      <c r="IB395" s="246"/>
      <c r="IC395" s="246"/>
      <c r="ID395" s="246"/>
      <c r="IE395" s="246"/>
      <c r="IF395" s="246"/>
      <c r="IG395" s="246"/>
      <c r="IH395" s="246"/>
      <c r="II395" s="246"/>
      <c r="IJ395" s="246"/>
      <c r="IK395" s="246"/>
      <c r="IL395" s="246"/>
      <c r="IM395" s="246"/>
      <c r="IN395" s="246"/>
      <c r="IO395" s="246"/>
      <c r="IP395" s="246"/>
      <c r="IQ395" s="246"/>
      <c r="IR395" s="246"/>
      <c r="IS395" s="246"/>
      <c r="IT395" s="246"/>
      <c r="IU395" s="246"/>
      <c r="IV395" s="246"/>
      <c r="IW395" s="246"/>
    </row>
    <row r="396" customFormat="false" ht="12.75" hidden="false" customHeight="false" outlineLevel="0" collapsed="false">
      <c r="A396" s="217"/>
      <c r="B396" s="245"/>
      <c r="C396" s="245"/>
      <c r="D396" s="245"/>
      <c r="E396" s="245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  <c r="AJ396" s="246"/>
      <c r="AK396" s="246"/>
      <c r="AL396" s="246"/>
      <c r="AM396" s="246"/>
      <c r="AN396" s="246"/>
      <c r="AO396" s="246"/>
      <c r="AP396" s="246"/>
      <c r="AQ396" s="246"/>
      <c r="AR396" s="246"/>
      <c r="AS396" s="246"/>
      <c r="AT396" s="246"/>
      <c r="AU396" s="246"/>
      <c r="AV396" s="246"/>
      <c r="AW396" s="246"/>
      <c r="AX396" s="246"/>
      <c r="AY396" s="246"/>
      <c r="AZ396" s="246"/>
      <c r="BA396" s="246"/>
      <c r="BB396" s="246"/>
      <c r="BC396" s="246"/>
      <c r="BD396" s="246"/>
      <c r="BE396" s="246"/>
      <c r="BF396" s="246"/>
      <c r="BG396" s="246"/>
      <c r="BH396" s="246"/>
      <c r="BI396" s="246"/>
      <c r="BJ396" s="246"/>
      <c r="BK396" s="246"/>
      <c r="BL396" s="246"/>
      <c r="BM396" s="246"/>
      <c r="BN396" s="246"/>
      <c r="BO396" s="246"/>
      <c r="BP396" s="246"/>
      <c r="BQ396" s="246"/>
      <c r="BR396" s="246"/>
      <c r="BS396" s="246"/>
      <c r="BT396" s="246"/>
      <c r="BU396" s="246"/>
      <c r="BV396" s="246"/>
      <c r="BW396" s="246"/>
      <c r="BX396" s="246"/>
      <c r="BY396" s="246"/>
      <c r="BZ396" s="246"/>
      <c r="CA396" s="246"/>
      <c r="CB396" s="246"/>
      <c r="CC396" s="246"/>
      <c r="CD396" s="246"/>
      <c r="CE396" s="246"/>
      <c r="CF396" s="246"/>
      <c r="CG396" s="246"/>
      <c r="CH396" s="246"/>
      <c r="CI396" s="246"/>
      <c r="CJ396" s="246"/>
      <c r="CK396" s="246"/>
      <c r="CL396" s="246"/>
      <c r="CM396" s="246"/>
      <c r="CN396" s="246"/>
      <c r="CO396" s="246"/>
      <c r="CP396" s="246"/>
      <c r="CQ396" s="246"/>
      <c r="CR396" s="246"/>
      <c r="CS396" s="246"/>
      <c r="CT396" s="246"/>
      <c r="CU396" s="246"/>
      <c r="CV396" s="246"/>
      <c r="CW396" s="246"/>
      <c r="CX396" s="246"/>
      <c r="CY396" s="246"/>
      <c r="CZ396" s="246"/>
      <c r="DA396" s="246"/>
      <c r="DB396" s="246"/>
      <c r="DC396" s="246"/>
      <c r="DD396" s="246"/>
      <c r="DE396" s="246"/>
      <c r="DF396" s="246"/>
      <c r="DG396" s="246"/>
      <c r="DH396" s="246"/>
      <c r="DI396" s="246"/>
      <c r="DJ396" s="246"/>
      <c r="DK396" s="246"/>
      <c r="DL396" s="246"/>
      <c r="DM396" s="246"/>
      <c r="DN396" s="246"/>
      <c r="DO396" s="246"/>
      <c r="DP396" s="246"/>
      <c r="DQ396" s="246"/>
      <c r="DR396" s="246"/>
      <c r="DS396" s="246"/>
      <c r="DT396" s="246"/>
      <c r="DU396" s="246"/>
      <c r="DV396" s="246"/>
      <c r="DW396" s="246"/>
      <c r="DX396" s="246"/>
      <c r="DY396" s="246"/>
      <c r="DZ396" s="246"/>
      <c r="EA396" s="246"/>
      <c r="EB396" s="246"/>
      <c r="EC396" s="246"/>
      <c r="ED396" s="246"/>
      <c r="EE396" s="246"/>
      <c r="EF396" s="246"/>
      <c r="EG396" s="246"/>
      <c r="EH396" s="246"/>
      <c r="EI396" s="246"/>
      <c r="EJ396" s="246"/>
      <c r="EK396" s="246"/>
      <c r="EL396" s="246"/>
      <c r="EM396" s="246"/>
      <c r="EN396" s="246"/>
      <c r="EO396" s="246"/>
      <c r="EP396" s="246"/>
      <c r="EQ396" s="246"/>
      <c r="ER396" s="246"/>
      <c r="ES396" s="246"/>
      <c r="ET396" s="246"/>
      <c r="EU396" s="246"/>
      <c r="EV396" s="246"/>
      <c r="EW396" s="246"/>
      <c r="EX396" s="246"/>
      <c r="EY396" s="246"/>
      <c r="EZ396" s="246"/>
      <c r="FA396" s="246"/>
      <c r="FB396" s="246"/>
      <c r="FC396" s="246"/>
      <c r="FD396" s="246"/>
      <c r="FE396" s="246"/>
      <c r="FF396" s="246"/>
      <c r="FG396" s="246"/>
      <c r="FH396" s="246"/>
      <c r="FI396" s="246"/>
      <c r="FJ396" s="246"/>
      <c r="FK396" s="246"/>
      <c r="FL396" s="246"/>
      <c r="FM396" s="246"/>
      <c r="FN396" s="246"/>
      <c r="FO396" s="246"/>
      <c r="FP396" s="246"/>
      <c r="FQ396" s="246"/>
      <c r="FR396" s="246"/>
      <c r="FS396" s="246"/>
      <c r="FT396" s="246"/>
      <c r="FU396" s="246"/>
      <c r="FV396" s="246"/>
      <c r="FW396" s="246"/>
      <c r="FX396" s="246"/>
      <c r="FY396" s="246"/>
      <c r="FZ396" s="246"/>
      <c r="GA396" s="246"/>
      <c r="GB396" s="246"/>
      <c r="GC396" s="246"/>
      <c r="GD396" s="246"/>
      <c r="GE396" s="246"/>
      <c r="GF396" s="246"/>
      <c r="GG396" s="246"/>
      <c r="GH396" s="246"/>
      <c r="GI396" s="246"/>
      <c r="GJ396" s="246"/>
      <c r="GK396" s="246"/>
      <c r="GL396" s="246"/>
      <c r="GM396" s="246"/>
      <c r="GN396" s="246"/>
      <c r="GO396" s="246"/>
      <c r="GP396" s="246"/>
      <c r="GQ396" s="246"/>
      <c r="GR396" s="246"/>
      <c r="GS396" s="246"/>
      <c r="GT396" s="246"/>
      <c r="GU396" s="246"/>
      <c r="GV396" s="246"/>
      <c r="GW396" s="246"/>
      <c r="GX396" s="246"/>
      <c r="GY396" s="246"/>
      <c r="GZ396" s="246"/>
      <c r="HA396" s="246"/>
      <c r="HB396" s="246"/>
      <c r="HC396" s="246"/>
      <c r="HD396" s="246"/>
      <c r="HE396" s="246"/>
      <c r="HF396" s="246"/>
      <c r="HG396" s="246"/>
      <c r="HH396" s="246"/>
      <c r="HI396" s="246"/>
      <c r="HJ396" s="246"/>
      <c r="HK396" s="246"/>
      <c r="HL396" s="246"/>
      <c r="HM396" s="246"/>
      <c r="HN396" s="246"/>
      <c r="HO396" s="246"/>
      <c r="HP396" s="246"/>
      <c r="HQ396" s="246"/>
      <c r="HR396" s="246"/>
      <c r="HS396" s="246"/>
      <c r="HT396" s="246"/>
      <c r="HU396" s="246"/>
      <c r="HV396" s="246"/>
      <c r="HW396" s="246"/>
      <c r="HX396" s="246"/>
      <c r="HY396" s="246"/>
      <c r="HZ396" s="246"/>
      <c r="IA396" s="246"/>
      <c r="IB396" s="246"/>
      <c r="IC396" s="246"/>
      <c r="ID396" s="246"/>
      <c r="IE396" s="246"/>
      <c r="IF396" s="246"/>
      <c r="IG396" s="246"/>
      <c r="IH396" s="246"/>
      <c r="II396" s="246"/>
      <c r="IJ396" s="246"/>
      <c r="IK396" s="246"/>
      <c r="IL396" s="246"/>
      <c r="IM396" s="246"/>
      <c r="IN396" s="246"/>
      <c r="IO396" s="246"/>
      <c r="IP396" s="246"/>
      <c r="IQ396" s="246"/>
      <c r="IR396" s="246"/>
      <c r="IS396" s="246"/>
      <c r="IT396" s="246"/>
      <c r="IU396" s="246"/>
      <c r="IV396" s="246"/>
      <c r="IW396" s="246"/>
    </row>
    <row r="397" customFormat="false" ht="12.75" hidden="false" customHeight="false" outlineLevel="0" collapsed="false">
      <c r="A397" s="223"/>
      <c r="B397" s="245"/>
      <c r="C397" s="251"/>
      <c r="D397" s="251"/>
      <c r="E397" s="251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  <c r="AJ397" s="246"/>
      <c r="AK397" s="246"/>
      <c r="AL397" s="246"/>
      <c r="AM397" s="246"/>
      <c r="AN397" s="246"/>
      <c r="AO397" s="246"/>
      <c r="AP397" s="246"/>
      <c r="AQ397" s="246"/>
      <c r="AR397" s="246"/>
      <c r="AS397" s="246"/>
      <c r="AT397" s="246"/>
      <c r="AU397" s="246"/>
      <c r="AV397" s="246"/>
      <c r="AW397" s="246"/>
      <c r="AX397" s="246"/>
      <c r="AY397" s="246"/>
      <c r="AZ397" s="246"/>
      <c r="BA397" s="246"/>
      <c r="BB397" s="246"/>
      <c r="BC397" s="246"/>
      <c r="BD397" s="246"/>
      <c r="BE397" s="246"/>
      <c r="BF397" s="246"/>
      <c r="BG397" s="246"/>
      <c r="BH397" s="246"/>
      <c r="BI397" s="246"/>
      <c r="BJ397" s="246"/>
      <c r="BK397" s="246"/>
      <c r="BL397" s="246"/>
      <c r="BM397" s="246"/>
      <c r="BN397" s="246"/>
      <c r="BO397" s="246"/>
      <c r="BP397" s="246"/>
      <c r="BQ397" s="246"/>
      <c r="BR397" s="246"/>
      <c r="BS397" s="246"/>
      <c r="BT397" s="246"/>
      <c r="BU397" s="246"/>
      <c r="BV397" s="246"/>
      <c r="BW397" s="246"/>
      <c r="BX397" s="246"/>
      <c r="BY397" s="246"/>
      <c r="BZ397" s="246"/>
      <c r="CA397" s="246"/>
      <c r="CB397" s="246"/>
      <c r="CC397" s="246"/>
      <c r="CD397" s="246"/>
      <c r="CE397" s="246"/>
      <c r="CF397" s="246"/>
      <c r="CG397" s="246"/>
      <c r="CH397" s="246"/>
      <c r="CI397" s="246"/>
      <c r="CJ397" s="246"/>
      <c r="CK397" s="246"/>
      <c r="CL397" s="246"/>
      <c r="CM397" s="246"/>
      <c r="CN397" s="246"/>
      <c r="CO397" s="246"/>
      <c r="CP397" s="246"/>
      <c r="CQ397" s="246"/>
      <c r="CR397" s="246"/>
      <c r="CS397" s="246"/>
      <c r="CT397" s="246"/>
      <c r="CU397" s="246"/>
      <c r="CV397" s="246"/>
      <c r="CW397" s="246"/>
      <c r="CX397" s="246"/>
      <c r="CY397" s="246"/>
      <c r="CZ397" s="246"/>
      <c r="DA397" s="246"/>
      <c r="DB397" s="246"/>
      <c r="DC397" s="246"/>
      <c r="DD397" s="246"/>
      <c r="DE397" s="246"/>
      <c r="DF397" s="246"/>
      <c r="DG397" s="246"/>
      <c r="DH397" s="246"/>
      <c r="DI397" s="246"/>
      <c r="DJ397" s="246"/>
      <c r="DK397" s="246"/>
      <c r="DL397" s="246"/>
      <c r="DM397" s="246"/>
      <c r="DN397" s="246"/>
      <c r="DO397" s="246"/>
      <c r="DP397" s="246"/>
      <c r="DQ397" s="246"/>
      <c r="DR397" s="246"/>
      <c r="DS397" s="246"/>
      <c r="DT397" s="246"/>
      <c r="DU397" s="246"/>
      <c r="DV397" s="246"/>
      <c r="DW397" s="246"/>
      <c r="DX397" s="246"/>
      <c r="DY397" s="246"/>
      <c r="DZ397" s="246"/>
      <c r="EA397" s="246"/>
      <c r="EB397" s="246"/>
      <c r="EC397" s="246"/>
      <c r="ED397" s="246"/>
      <c r="EE397" s="246"/>
      <c r="EF397" s="246"/>
      <c r="EG397" s="246"/>
      <c r="EH397" s="246"/>
      <c r="EI397" s="246"/>
      <c r="EJ397" s="246"/>
      <c r="EK397" s="246"/>
      <c r="EL397" s="246"/>
      <c r="EM397" s="246"/>
      <c r="EN397" s="246"/>
      <c r="EO397" s="246"/>
      <c r="EP397" s="246"/>
      <c r="EQ397" s="246"/>
      <c r="ER397" s="246"/>
      <c r="ES397" s="246"/>
      <c r="ET397" s="246"/>
      <c r="EU397" s="246"/>
      <c r="EV397" s="246"/>
      <c r="EW397" s="246"/>
      <c r="EX397" s="246"/>
      <c r="EY397" s="246"/>
      <c r="EZ397" s="246"/>
      <c r="FA397" s="246"/>
      <c r="FB397" s="246"/>
      <c r="FC397" s="246"/>
      <c r="FD397" s="246"/>
      <c r="FE397" s="246"/>
      <c r="FF397" s="246"/>
      <c r="FG397" s="246"/>
      <c r="FH397" s="246"/>
      <c r="FI397" s="246"/>
      <c r="FJ397" s="246"/>
      <c r="FK397" s="246"/>
      <c r="FL397" s="246"/>
      <c r="FM397" s="246"/>
      <c r="FN397" s="246"/>
      <c r="FO397" s="246"/>
      <c r="FP397" s="246"/>
      <c r="FQ397" s="246"/>
      <c r="FR397" s="246"/>
      <c r="FS397" s="246"/>
      <c r="FT397" s="246"/>
      <c r="FU397" s="246"/>
      <c r="FV397" s="246"/>
      <c r="FW397" s="246"/>
      <c r="FX397" s="246"/>
      <c r="FY397" s="246"/>
      <c r="FZ397" s="246"/>
      <c r="GA397" s="246"/>
      <c r="GB397" s="246"/>
      <c r="GC397" s="246"/>
      <c r="GD397" s="246"/>
      <c r="GE397" s="246"/>
      <c r="GF397" s="246"/>
      <c r="GG397" s="246"/>
      <c r="GH397" s="246"/>
      <c r="GI397" s="246"/>
      <c r="GJ397" s="246"/>
      <c r="GK397" s="246"/>
      <c r="GL397" s="246"/>
      <c r="GM397" s="246"/>
      <c r="GN397" s="246"/>
      <c r="GO397" s="246"/>
      <c r="GP397" s="246"/>
      <c r="GQ397" s="246"/>
      <c r="GR397" s="246"/>
      <c r="GS397" s="246"/>
      <c r="GT397" s="246"/>
      <c r="GU397" s="246"/>
      <c r="GV397" s="246"/>
      <c r="GW397" s="246"/>
      <c r="GX397" s="246"/>
      <c r="GY397" s="246"/>
      <c r="GZ397" s="246"/>
      <c r="HA397" s="246"/>
      <c r="HB397" s="246"/>
      <c r="HC397" s="246"/>
      <c r="HD397" s="246"/>
      <c r="HE397" s="246"/>
      <c r="HF397" s="246"/>
      <c r="HG397" s="246"/>
      <c r="HH397" s="246"/>
      <c r="HI397" s="246"/>
      <c r="HJ397" s="246"/>
      <c r="HK397" s="246"/>
      <c r="HL397" s="246"/>
      <c r="HM397" s="246"/>
      <c r="HN397" s="246"/>
      <c r="HO397" s="246"/>
      <c r="HP397" s="246"/>
      <c r="HQ397" s="246"/>
      <c r="HR397" s="246"/>
      <c r="HS397" s="246"/>
      <c r="HT397" s="246"/>
      <c r="HU397" s="246"/>
      <c r="HV397" s="246"/>
      <c r="HW397" s="246"/>
      <c r="HX397" s="246"/>
      <c r="HY397" s="246"/>
      <c r="HZ397" s="246"/>
      <c r="IA397" s="246"/>
      <c r="IB397" s="246"/>
      <c r="IC397" s="246"/>
      <c r="ID397" s="246"/>
      <c r="IE397" s="246"/>
      <c r="IF397" s="246"/>
      <c r="IG397" s="246"/>
      <c r="IH397" s="246"/>
      <c r="II397" s="246"/>
      <c r="IJ397" s="246"/>
      <c r="IK397" s="246"/>
      <c r="IL397" s="246"/>
      <c r="IM397" s="246"/>
      <c r="IN397" s="246"/>
      <c r="IO397" s="246"/>
      <c r="IP397" s="246"/>
      <c r="IQ397" s="246"/>
      <c r="IR397" s="246"/>
      <c r="IS397" s="246"/>
      <c r="IT397" s="246"/>
      <c r="IU397" s="246"/>
      <c r="IV397" s="246"/>
      <c r="IW397" s="246"/>
    </row>
    <row r="398" customFormat="false" ht="12.75" hidden="false" customHeight="false" outlineLevel="0" collapsed="false">
      <c r="A398" s="223"/>
      <c r="B398" s="252"/>
      <c r="C398" s="251"/>
      <c r="D398" s="251"/>
      <c r="E398" s="251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  <c r="AJ398" s="246"/>
      <c r="AK398" s="246"/>
      <c r="AL398" s="246"/>
      <c r="AM398" s="246"/>
      <c r="AN398" s="246"/>
      <c r="AO398" s="246"/>
      <c r="AP398" s="246"/>
      <c r="AQ398" s="246"/>
      <c r="AR398" s="246"/>
      <c r="AS398" s="246"/>
      <c r="AT398" s="246"/>
      <c r="AU398" s="246"/>
      <c r="AV398" s="246"/>
      <c r="AW398" s="246"/>
      <c r="AX398" s="246"/>
      <c r="AY398" s="246"/>
      <c r="AZ398" s="246"/>
      <c r="BA398" s="246"/>
      <c r="BB398" s="246"/>
      <c r="BC398" s="246"/>
      <c r="BD398" s="246"/>
      <c r="BE398" s="246"/>
      <c r="BF398" s="246"/>
      <c r="BG398" s="246"/>
      <c r="BH398" s="246"/>
      <c r="BI398" s="246"/>
      <c r="BJ398" s="246"/>
      <c r="BK398" s="246"/>
      <c r="BL398" s="246"/>
      <c r="BM398" s="246"/>
      <c r="BN398" s="246"/>
      <c r="BO398" s="246"/>
      <c r="BP398" s="246"/>
      <c r="BQ398" s="246"/>
      <c r="BR398" s="246"/>
      <c r="BS398" s="246"/>
      <c r="BT398" s="246"/>
      <c r="BU398" s="246"/>
      <c r="BV398" s="246"/>
      <c r="BW398" s="246"/>
      <c r="BX398" s="246"/>
      <c r="BY398" s="246"/>
      <c r="BZ398" s="246"/>
      <c r="CA398" s="246"/>
      <c r="CB398" s="246"/>
      <c r="CC398" s="246"/>
      <c r="CD398" s="246"/>
      <c r="CE398" s="246"/>
      <c r="CF398" s="246"/>
      <c r="CG398" s="246"/>
      <c r="CH398" s="246"/>
      <c r="CI398" s="246"/>
      <c r="CJ398" s="246"/>
      <c r="CK398" s="246"/>
      <c r="CL398" s="246"/>
      <c r="CM398" s="246"/>
      <c r="CN398" s="246"/>
      <c r="CO398" s="246"/>
      <c r="CP398" s="246"/>
      <c r="CQ398" s="246"/>
      <c r="CR398" s="246"/>
      <c r="CS398" s="246"/>
      <c r="CT398" s="246"/>
      <c r="CU398" s="246"/>
      <c r="CV398" s="246"/>
      <c r="CW398" s="246"/>
      <c r="CX398" s="246"/>
      <c r="CY398" s="246"/>
      <c r="CZ398" s="246"/>
      <c r="DA398" s="246"/>
      <c r="DB398" s="246"/>
      <c r="DC398" s="246"/>
      <c r="DD398" s="246"/>
      <c r="DE398" s="246"/>
      <c r="DF398" s="246"/>
      <c r="DG398" s="246"/>
      <c r="DH398" s="246"/>
      <c r="DI398" s="246"/>
      <c r="DJ398" s="246"/>
      <c r="DK398" s="246"/>
      <c r="DL398" s="246"/>
      <c r="DM398" s="246"/>
      <c r="DN398" s="246"/>
      <c r="DO398" s="246"/>
      <c r="DP398" s="246"/>
      <c r="DQ398" s="246"/>
      <c r="DR398" s="246"/>
      <c r="DS398" s="246"/>
      <c r="DT398" s="246"/>
      <c r="DU398" s="246"/>
      <c r="DV398" s="246"/>
      <c r="DW398" s="246"/>
      <c r="DX398" s="246"/>
      <c r="DY398" s="246"/>
      <c r="DZ398" s="246"/>
      <c r="EA398" s="246"/>
      <c r="EB398" s="246"/>
      <c r="EC398" s="246"/>
      <c r="ED398" s="246"/>
      <c r="EE398" s="246"/>
      <c r="EF398" s="246"/>
      <c r="EG398" s="246"/>
      <c r="EH398" s="246"/>
      <c r="EI398" s="246"/>
      <c r="EJ398" s="246"/>
      <c r="EK398" s="246"/>
      <c r="EL398" s="246"/>
      <c r="EM398" s="246"/>
      <c r="EN398" s="246"/>
      <c r="EO398" s="246"/>
      <c r="EP398" s="246"/>
      <c r="EQ398" s="246"/>
      <c r="ER398" s="246"/>
      <c r="ES398" s="246"/>
      <c r="ET398" s="246"/>
      <c r="EU398" s="246"/>
      <c r="EV398" s="246"/>
      <c r="EW398" s="246"/>
      <c r="EX398" s="246"/>
      <c r="EY398" s="246"/>
      <c r="EZ398" s="246"/>
      <c r="FA398" s="246"/>
      <c r="FB398" s="246"/>
      <c r="FC398" s="246"/>
      <c r="FD398" s="246"/>
      <c r="FE398" s="246"/>
      <c r="FF398" s="246"/>
      <c r="FG398" s="246"/>
      <c r="FH398" s="246"/>
      <c r="FI398" s="246"/>
      <c r="FJ398" s="246"/>
      <c r="FK398" s="246"/>
      <c r="FL398" s="246"/>
      <c r="FM398" s="246"/>
      <c r="FN398" s="246"/>
      <c r="FO398" s="246"/>
      <c r="FP398" s="246"/>
      <c r="FQ398" s="246"/>
      <c r="FR398" s="246"/>
      <c r="FS398" s="246"/>
      <c r="FT398" s="246"/>
      <c r="FU398" s="246"/>
      <c r="FV398" s="246"/>
      <c r="FW398" s="246"/>
      <c r="FX398" s="246"/>
      <c r="FY398" s="246"/>
      <c r="FZ398" s="246"/>
      <c r="GA398" s="246"/>
      <c r="GB398" s="246"/>
      <c r="GC398" s="246"/>
      <c r="GD398" s="246"/>
      <c r="GE398" s="246"/>
      <c r="GF398" s="246"/>
      <c r="GG398" s="246"/>
      <c r="GH398" s="246"/>
      <c r="GI398" s="246"/>
      <c r="GJ398" s="246"/>
      <c r="GK398" s="246"/>
      <c r="GL398" s="246"/>
      <c r="GM398" s="246"/>
      <c r="GN398" s="246"/>
      <c r="GO398" s="246"/>
      <c r="GP398" s="246"/>
      <c r="GQ398" s="246"/>
      <c r="GR398" s="246"/>
      <c r="GS398" s="246"/>
      <c r="GT398" s="246"/>
      <c r="GU398" s="246"/>
      <c r="GV398" s="246"/>
      <c r="GW398" s="246"/>
      <c r="GX398" s="246"/>
      <c r="GY398" s="246"/>
      <c r="GZ398" s="246"/>
      <c r="HA398" s="246"/>
      <c r="HB398" s="246"/>
      <c r="HC398" s="246"/>
      <c r="HD398" s="246"/>
      <c r="HE398" s="246"/>
      <c r="HF398" s="246"/>
      <c r="HG398" s="246"/>
      <c r="HH398" s="246"/>
      <c r="HI398" s="246"/>
      <c r="HJ398" s="246"/>
      <c r="HK398" s="246"/>
      <c r="HL398" s="246"/>
      <c r="HM398" s="246"/>
      <c r="HN398" s="246"/>
      <c r="HO398" s="246"/>
      <c r="HP398" s="246"/>
      <c r="HQ398" s="246"/>
      <c r="HR398" s="246"/>
      <c r="HS398" s="246"/>
      <c r="HT398" s="246"/>
      <c r="HU398" s="246"/>
      <c r="HV398" s="246"/>
      <c r="HW398" s="246"/>
      <c r="HX398" s="246"/>
      <c r="HY398" s="246"/>
      <c r="HZ398" s="246"/>
      <c r="IA398" s="246"/>
      <c r="IB398" s="246"/>
      <c r="IC398" s="246"/>
      <c r="ID398" s="246"/>
      <c r="IE398" s="246"/>
      <c r="IF398" s="246"/>
      <c r="IG398" s="246"/>
      <c r="IH398" s="246"/>
      <c r="II398" s="246"/>
      <c r="IJ398" s="246"/>
      <c r="IK398" s="246"/>
      <c r="IL398" s="246"/>
      <c r="IM398" s="246"/>
      <c r="IN398" s="246"/>
      <c r="IO398" s="246"/>
      <c r="IP398" s="246"/>
      <c r="IQ398" s="246"/>
      <c r="IR398" s="246"/>
      <c r="IS398" s="246"/>
      <c r="IT398" s="246"/>
      <c r="IU398" s="246"/>
      <c r="IV398" s="246"/>
      <c r="IW398" s="246"/>
    </row>
    <row r="399" customFormat="false" ht="12.75" hidden="false" customHeight="false" outlineLevel="0" collapsed="false">
      <c r="A399" s="223"/>
      <c r="B399" s="253"/>
      <c r="C399" s="251"/>
      <c r="D399" s="251"/>
      <c r="E399" s="251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  <c r="AJ399" s="246"/>
      <c r="AK399" s="246"/>
      <c r="AL399" s="246"/>
      <c r="AM399" s="246"/>
      <c r="AN399" s="246"/>
      <c r="AO399" s="246"/>
      <c r="AP399" s="246"/>
      <c r="AQ399" s="246"/>
      <c r="AR399" s="246"/>
      <c r="AS399" s="246"/>
      <c r="AT399" s="246"/>
      <c r="AU399" s="246"/>
      <c r="AV399" s="246"/>
      <c r="AW399" s="246"/>
      <c r="AX399" s="246"/>
      <c r="AY399" s="246"/>
      <c r="AZ399" s="246"/>
      <c r="BA399" s="246"/>
      <c r="BB399" s="246"/>
      <c r="BC399" s="246"/>
      <c r="BD399" s="246"/>
      <c r="BE399" s="246"/>
      <c r="BF399" s="246"/>
      <c r="BG399" s="246"/>
      <c r="BH399" s="246"/>
      <c r="BI399" s="246"/>
      <c r="BJ399" s="246"/>
      <c r="BK399" s="246"/>
      <c r="BL399" s="246"/>
      <c r="BM399" s="246"/>
      <c r="BN399" s="246"/>
      <c r="BO399" s="246"/>
      <c r="BP399" s="246"/>
      <c r="BQ399" s="246"/>
      <c r="BR399" s="246"/>
      <c r="BS399" s="246"/>
      <c r="BT399" s="246"/>
      <c r="BU399" s="246"/>
      <c r="BV399" s="246"/>
      <c r="BW399" s="246"/>
      <c r="BX399" s="246"/>
      <c r="BY399" s="246"/>
      <c r="BZ399" s="246"/>
      <c r="CA399" s="246"/>
      <c r="CB399" s="246"/>
      <c r="CC399" s="246"/>
      <c r="CD399" s="246"/>
      <c r="CE399" s="246"/>
      <c r="CF399" s="246"/>
      <c r="CG399" s="246"/>
      <c r="CH399" s="246"/>
      <c r="CI399" s="246"/>
      <c r="CJ399" s="246"/>
      <c r="CK399" s="246"/>
      <c r="CL399" s="246"/>
      <c r="CM399" s="246"/>
      <c r="CN399" s="246"/>
      <c r="CO399" s="246"/>
      <c r="CP399" s="246"/>
      <c r="CQ399" s="246"/>
      <c r="CR399" s="246"/>
      <c r="CS399" s="246"/>
      <c r="CT399" s="246"/>
      <c r="CU399" s="246"/>
      <c r="CV399" s="246"/>
      <c r="CW399" s="246"/>
      <c r="CX399" s="246"/>
      <c r="CY399" s="246"/>
      <c r="CZ399" s="246"/>
      <c r="DA399" s="246"/>
      <c r="DB399" s="246"/>
      <c r="DC399" s="246"/>
      <c r="DD399" s="246"/>
      <c r="DE399" s="246"/>
      <c r="DF399" s="246"/>
      <c r="DG399" s="246"/>
      <c r="DH399" s="246"/>
      <c r="DI399" s="246"/>
      <c r="DJ399" s="246"/>
      <c r="DK399" s="246"/>
      <c r="DL399" s="246"/>
      <c r="DM399" s="246"/>
      <c r="DN399" s="246"/>
      <c r="DO399" s="246"/>
      <c r="DP399" s="246"/>
      <c r="DQ399" s="246"/>
      <c r="DR399" s="246"/>
      <c r="DS399" s="246"/>
      <c r="DT399" s="246"/>
      <c r="DU399" s="246"/>
      <c r="DV399" s="246"/>
      <c r="DW399" s="246"/>
      <c r="DX399" s="246"/>
      <c r="DY399" s="246"/>
      <c r="DZ399" s="246"/>
      <c r="EA399" s="246"/>
      <c r="EB399" s="246"/>
      <c r="EC399" s="246"/>
      <c r="ED399" s="246"/>
      <c r="EE399" s="246"/>
      <c r="EF399" s="246"/>
      <c r="EG399" s="246"/>
      <c r="EH399" s="246"/>
      <c r="EI399" s="246"/>
      <c r="EJ399" s="246"/>
      <c r="EK399" s="246"/>
      <c r="EL399" s="246"/>
      <c r="EM399" s="246"/>
      <c r="EN399" s="246"/>
      <c r="EO399" s="246"/>
      <c r="EP399" s="246"/>
      <c r="EQ399" s="246"/>
      <c r="ER399" s="246"/>
      <c r="ES399" s="246"/>
      <c r="ET399" s="246"/>
      <c r="EU399" s="246"/>
      <c r="EV399" s="246"/>
      <c r="EW399" s="246"/>
      <c r="EX399" s="246"/>
      <c r="EY399" s="246"/>
      <c r="EZ399" s="246"/>
      <c r="FA399" s="246"/>
      <c r="FB399" s="246"/>
      <c r="FC399" s="246"/>
      <c r="FD399" s="246"/>
      <c r="FE399" s="246"/>
      <c r="FF399" s="246"/>
      <c r="FG399" s="246"/>
      <c r="FH399" s="246"/>
      <c r="FI399" s="246"/>
      <c r="FJ399" s="246"/>
      <c r="FK399" s="246"/>
      <c r="FL399" s="246"/>
      <c r="FM399" s="246"/>
      <c r="FN399" s="246"/>
      <c r="FO399" s="246"/>
      <c r="FP399" s="246"/>
      <c r="FQ399" s="246"/>
      <c r="FR399" s="246"/>
      <c r="FS399" s="246"/>
      <c r="FT399" s="246"/>
      <c r="FU399" s="246"/>
      <c r="FV399" s="246"/>
      <c r="FW399" s="246"/>
      <c r="FX399" s="246"/>
      <c r="FY399" s="246"/>
      <c r="FZ399" s="246"/>
      <c r="GA399" s="246"/>
      <c r="GB399" s="246"/>
      <c r="GC399" s="246"/>
      <c r="GD399" s="246"/>
      <c r="GE399" s="246"/>
      <c r="GF399" s="246"/>
      <c r="GG399" s="246"/>
      <c r="GH399" s="246"/>
      <c r="GI399" s="246"/>
      <c r="GJ399" s="246"/>
      <c r="GK399" s="246"/>
      <c r="GL399" s="246"/>
      <c r="GM399" s="246"/>
      <c r="GN399" s="246"/>
      <c r="GO399" s="246"/>
      <c r="GP399" s="246"/>
      <c r="GQ399" s="246"/>
      <c r="GR399" s="246"/>
      <c r="GS399" s="246"/>
      <c r="GT399" s="246"/>
      <c r="GU399" s="246"/>
      <c r="GV399" s="246"/>
      <c r="GW399" s="246"/>
      <c r="GX399" s="246"/>
      <c r="GY399" s="246"/>
      <c r="GZ399" s="246"/>
      <c r="HA399" s="246"/>
      <c r="HB399" s="246"/>
      <c r="HC399" s="246"/>
      <c r="HD399" s="246"/>
      <c r="HE399" s="246"/>
      <c r="HF399" s="246"/>
      <c r="HG399" s="246"/>
      <c r="HH399" s="246"/>
      <c r="HI399" s="246"/>
      <c r="HJ399" s="246"/>
      <c r="HK399" s="246"/>
      <c r="HL399" s="246"/>
      <c r="HM399" s="246"/>
      <c r="HN399" s="246"/>
      <c r="HO399" s="246"/>
      <c r="HP399" s="246"/>
      <c r="HQ399" s="246"/>
      <c r="HR399" s="246"/>
      <c r="HS399" s="246"/>
      <c r="HT399" s="246"/>
      <c r="HU399" s="246"/>
      <c r="HV399" s="246"/>
      <c r="HW399" s="246"/>
      <c r="HX399" s="246"/>
      <c r="HY399" s="246"/>
      <c r="HZ399" s="246"/>
      <c r="IA399" s="246"/>
      <c r="IB399" s="246"/>
      <c r="IC399" s="246"/>
      <c r="ID399" s="246"/>
      <c r="IE399" s="246"/>
      <c r="IF399" s="246"/>
      <c r="IG399" s="246"/>
      <c r="IH399" s="246"/>
      <c r="II399" s="246"/>
      <c r="IJ399" s="246"/>
      <c r="IK399" s="246"/>
      <c r="IL399" s="246"/>
      <c r="IM399" s="246"/>
      <c r="IN399" s="246"/>
      <c r="IO399" s="246"/>
      <c r="IP399" s="246"/>
      <c r="IQ399" s="246"/>
      <c r="IR399" s="246"/>
      <c r="IS399" s="246"/>
      <c r="IT399" s="246"/>
      <c r="IU399" s="246"/>
      <c r="IV399" s="246"/>
      <c r="IW399" s="246"/>
    </row>
    <row r="400" customFormat="false" ht="12.75" hidden="false" customHeight="false" outlineLevel="0" collapsed="false">
      <c r="A400" s="224"/>
      <c r="B400" s="250"/>
      <c r="C400" s="251"/>
      <c r="D400" s="251"/>
      <c r="E400" s="251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  <c r="AJ400" s="246"/>
      <c r="AK400" s="246"/>
      <c r="AL400" s="246"/>
      <c r="AM400" s="246"/>
      <c r="AN400" s="246"/>
      <c r="AO400" s="246"/>
      <c r="AP400" s="246"/>
      <c r="AQ400" s="246"/>
      <c r="AR400" s="246"/>
      <c r="AS400" s="246"/>
      <c r="AT400" s="246"/>
      <c r="AU400" s="246"/>
      <c r="AV400" s="246"/>
      <c r="AW400" s="246"/>
      <c r="AX400" s="246"/>
      <c r="AY400" s="246"/>
      <c r="AZ400" s="246"/>
      <c r="BA400" s="246"/>
      <c r="BB400" s="246"/>
      <c r="BC400" s="246"/>
      <c r="BD400" s="246"/>
      <c r="BE400" s="246"/>
      <c r="BF400" s="246"/>
      <c r="BG400" s="246"/>
      <c r="BH400" s="246"/>
      <c r="BI400" s="246"/>
      <c r="BJ400" s="246"/>
      <c r="BK400" s="246"/>
      <c r="BL400" s="246"/>
      <c r="BM400" s="246"/>
      <c r="BN400" s="246"/>
      <c r="BO400" s="246"/>
      <c r="BP400" s="246"/>
      <c r="BQ400" s="246"/>
      <c r="BR400" s="246"/>
      <c r="BS400" s="246"/>
      <c r="BT400" s="246"/>
      <c r="BU400" s="246"/>
      <c r="BV400" s="246"/>
      <c r="BW400" s="246"/>
      <c r="BX400" s="246"/>
      <c r="BY400" s="246"/>
      <c r="BZ400" s="246"/>
      <c r="CA400" s="246"/>
      <c r="CB400" s="246"/>
      <c r="CC400" s="246"/>
      <c r="CD400" s="246"/>
      <c r="CE400" s="246"/>
      <c r="CF400" s="246"/>
      <c r="CG400" s="246"/>
      <c r="CH400" s="246"/>
      <c r="CI400" s="246"/>
      <c r="CJ400" s="246"/>
      <c r="CK400" s="246"/>
      <c r="CL400" s="246"/>
      <c r="CM400" s="246"/>
      <c r="CN400" s="246"/>
      <c r="CO400" s="246"/>
      <c r="CP400" s="246"/>
      <c r="CQ400" s="246"/>
      <c r="CR400" s="246"/>
      <c r="CS400" s="246"/>
      <c r="CT400" s="246"/>
      <c r="CU400" s="246"/>
      <c r="CV400" s="246"/>
      <c r="CW400" s="246"/>
      <c r="CX400" s="246"/>
      <c r="CY400" s="246"/>
      <c r="CZ400" s="246"/>
      <c r="DA400" s="246"/>
      <c r="DB400" s="246"/>
      <c r="DC400" s="246"/>
      <c r="DD400" s="246"/>
      <c r="DE400" s="246"/>
      <c r="DF400" s="246"/>
      <c r="DG400" s="246"/>
      <c r="DH400" s="246"/>
      <c r="DI400" s="246"/>
      <c r="DJ400" s="246"/>
      <c r="DK400" s="246"/>
      <c r="DL400" s="246"/>
      <c r="DM400" s="246"/>
      <c r="DN400" s="246"/>
      <c r="DO400" s="246"/>
      <c r="DP400" s="246"/>
      <c r="DQ400" s="246"/>
      <c r="DR400" s="246"/>
      <c r="DS400" s="246"/>
      <c r="DT400" s="246"/>
      <c r="DU400" s="246"/>
      <c r="DV400" s="246"/>
      <c r="DW400" s="246"/>
      <c r="DX400" s="246"/>
      <c r="DY400" s="246"/>
      <c r="DZ400" s="246"/>
      <c r="EA400" s="246"/>
      <c r="EB400" s="246"/>
      <c r="EC400" s="246"/>
      <c r="ED400" s="246"/>
      <c r="EE400" s="246"/>
      <c r="EF400" s="246"/>
      <c r="EG400" s="246"/>
      <c r="EH400" s="246"/>
      <c r="EI400" s="246"/>
      <c r="EJ400" s="246"/>
      <c r="EK400" s="246"/>
      <c r="EL400" s="246"/>
      <c r="EM400" s="246"/>
      <c r="EN400" s="246"/>
      <c r="EO400" s="246"/>
      <c r="EP400" s="246"/>
      <c r="EQ400" s="246"/>
      <c r="ER400" s="246"/>
      <c r="ES400" s="246"/>
      <c r="ET400" s="246"/>
      <c r="EU400" s="246"/>
      <c r="EV400" s="246"/>
      <c r="EW400" s="246"/>
      <c r="EX400" s="246"/>
      <c r="EY400" s="246"/>
      <c r="EZ400" s="246"/>
      <c r="FA400" s="246"/>
      <c r="FB400" s="246"/>
      <c r="FC400" s="246"/>
      <c r="FD400" s="246"/>
      <c r="FE400" s="246"/>
      <c r="FF400" s="246"/>
      <c r="FG400" s="246"/>
      <c r="FH400" s="246"/>
      <c r="FI400" s="246"/>
      <c r="FJ400" s="246"/>
      <c r="FK400" s="246"/>
      <c r="FL400" s="246"/>
      <c r="FM400" s="246"/>
      <c r="FN400" s="246"/>
      <c r="FO400" s="246"/>
      <c r="FP400" s="246"/>
      <c r="FQ400" s="246"/>
      <c r="FR400" s="246"/>
      <c r="FS400" s="246"/>
      <c r="FT400" s="246"/>
      <c r="FU400" s="246"/>
      <c r="FV400" s="246"/>
      <c r="FW400" s="246"/>
      <c r="FX400" s="246"/>
      <c r="FY400" s="246"/>
      <c r="FZ400" s="246"/>
      <c r="GA400" s="246"/>
      <c r="GB400" s="246"/>
      <c r="GC400" s="246"/>
      <c r="GD400" s="246"/>
      <c r="GE400" s="246"/>
      <c r="GF400" s="246"/>
      <c r="GG400" s="246"/>
      <c r="GH400" s="246"/>
      <c r="GI400" s="246"/>
      <c r="GJ400" s="246"/>
      <c r="GK400" s="246"/>
      <c r="GL400" s="246"/>
      <c r="GM400" s="246"/>
      <c r="GN400" s="246"/>
      <c r="GO400" s="246"/>
      <c r="GP400" s="246"/>
      <c r="GQ400" s="246"/>
      <c r="GR400" s="246"/>
      <c r="GS400" s="246"/>
      <c r="GT400" s="246"/>
      <c r="GU400" s="246"/>
      <c r="GV400" s="246"/>
      <c r="GW400" s="246"/>
      <c r="GX400" s="246"/>
      <c r="GY400" s="246"/>
      <c r="GZ400" s="246"/>
      <c r="HA400" s="246"/>
      <c r="HB400" s="246"/>
      <c r="HC400" s="246"/>
      <c r="HD400" s="246"/>
      <c r="HE400" s="246"/>
      <c r="HF400" s="246"/>
      <c r="HG400" s="246"/>
      <c r="HH400" s="246"/>
      <c r="HI400" s="246"/>
      <c r="HJ400" s="246"/>
      <c r="HK400" s="246"/>
      <c r="HL400" s="246"/>
      <c r="HM400" s="246"/>
      <c r="HN400" s="246"/>
      <c r="HO400" s="246"/>
      <c r="HP400" s="246"/>
      <c r="HQ400" s="246"/>
      <c r="HR400" s="246"/>
      <c r="HS400" s="246"/>
      <c r="HT400" s="246"/>
      <c r="HU400" s="246"/>
      <c r="HV400" s="246"/>
      <c r="HW400" s="246"/>
      <c r="HX400" s="246"/>
      <c r="HY400" s="246"/>
      <c r="HZ400" s="246"/>
      <c r="IA400" s="246"/>
      <c r="IB400" s="246"/>
      <c r="IC400" s="246"/>
      <c r="ID400" s="246"/>
      <c r="IE400" s="246"/>
      <c r="IF400" s="246"/>
      <c r="IG400" s="246"/>
      <c r="IH400" s="246"/>
      <c r="II400" s="246"/>
      <c r="IJ400" s="246"/>
      <c r="IK400" s="246"/>
      <c r="IL400" s="246"/>
      <c r="IM400" s="246"/>
      <c r="IN400" s="246"/>
      <c r="IO400" s="246"/>
      <c r="IP400" s="246"/>
      <c r="IQ400" s="246"/>
      <c r="IR400" s="246"/>
      <c r="IS400" s="246"/>
      <c r="IT400" s="246"/>
      <c r="IU400" s="246"/>
      <c r="IV400" s="246"/>
      <c r="IW400" s="246"/>
    </row>
    <row r="401" customFormat="false" ht="12.75" hidden="false" customHeight="false" outlineLevel="0" collapsed="false">
      <c r="A401" s="64"/>
      <c r="B401" s="246"/>
      <c r="C401" s="251"/>
      <c r="D401" s="251"/>
      <c r="E401" s="251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  <c r="AJ401" s="246"/>
      <c r="AK401" s="246"/>
      <c r="AL401" s="246"/>
      <c r="AM401" s="246"/>
      <c r="AN401" s="246"/>
      <c r="AO401" s="246"/>
      <c r="AP401" s="246"/>
      <c r="AQ401" s="246"/>
      <c r="AR401" s="246"/>
      <c r="AS401" s="246"/>
      <c r="AT401" s="246"/>
      <c r="AU401" s="246"/>
      <c r="AV401" s="246"/>
      <c r="AW401" s="246"/>
      <c r="AX401" s="246"/>
      <c r="AY401" s="246"/>
      <c r="AZ401" s="246"/>
      <c r="BA401" s="246"/>
      <c r="BB401" s="246"/>
      <c r="BC401" s="246"/>
      <c r="BD401" s="246"/>
      <c r="BE401" s="246"/>
      <c r="BF401" s="246"/>
      <c r="BG401" s="246"/>
      <c r="BH401" s="246"/>
      <c r="BI401" s="246"/>
      <c r="BJ401" s="246"/>
      <c r="BK401" s="246"/>
      <c r="BL401" s="246"/>
      <c r="BM401" s="246"/>
      <c r="BN401" s="246"/>
      <c r="BO401" s="246"/>
      <c r="BP401" s="246"/>
      <c r="BQ401" s="246"/>
      <c r="BR401" s="246"/>
      <c r="BS401" s="246"/>
      <c r="BT401" s="246"/>
      <c r="BU401" s="246"/>
      <c r="BV401" s="246"/>
      <c r="BW401" s="246"/>
      <c r="BX401" s="246"/>
      <c r="BY401" s="246"/>
      <c r="BZ401" s="246"/>
      <c r="CA401" s="246"/>
      <c r="CB401" s="246"/>
      <c r="CC401" s="246"/>
      <c r="CD401" s="246"/>
      <c r="CE401" s="246"/>
      <c r="CF401" s="246"/>
      <c r="CG401" s="246"/>
      <c r="CH401" s="246"/>
      <c r="CI401" s="246"/>
      <c r="CJ401" s="246"/>
      <c r="CK401" s="246"/>
      <c r="CL401" s="246"/>
      <c r="CM401" s="246"/>
      <c r="CN401" s="246"/>
      <c r="CO401" s="246"/>
      <c r="CP401" s="246"/>
      <c r="CQ401" s="246"/>
      <c r="CR401" s="246"/>
      <c r="CS401" s="246"/>
      <c r="CT401" s="246"/>
      <c r="CU401" s="246"/>
      <c r="CV401" s="246"/>
      <c r="CW401" s="246"/>
      <c r="CX401" s="246"/>
      <c r="CY401" s="246"/>
      <c r="CZ401" s="246"/>
      <c r="DA401" s="246"/>
      <c r="DB401" s="246"/>
      <c r="DC401" s="246"/>
      <c r="DD401" s="246"/>
      <c r="DE401" s="246"/>
      <c r="DF401" s="246"/>
      <c r="DG401" s="246"/>
      <c r="DH401" s="246"/>
      <c r="DI401" s="246"/>
      <c r="DJ401" s="246"/>
      <c r="DK401" s="246"/>
      <c r="DL401" s="246"/>
      <c r="DM401" s="246"/>
      <c r="DN401" s="246"/>
      <c r="DO401" s="246"/>
      <c r="DP401" s="246"/>
      <c r="DQ401" s="246"/>
      <c r="DR401" s="246"/>
      <c r="DS401" s="246"/>
      <c r="DT401" s="246"/>
      <c r="DU401" s="246"/>
      <c r="DV401" s="246"/>
      <c r="DW401" s="246"/>
      <c r="DX401" s="246"/>
      <c r="DY401" s="246"/>
      <c r="DZ401" s="246"/>
      <c r="EA401" s="246"/>
      <c r="EB401" s="246"/>
      <c r="EC401" s="246"/>
      <c r="ED401" s="246"/>
      <c r="EE401" s="246"/>
      <c r="EF401" s="246"/>
      <c r="EG401" s="246"/>
      <c r="EH401" s="246"/>
      <c r="EI401" s="246"/>
      <c r="EJ401" s="246"/>
      <c r="EK401" s="246"/>
      <c r="EL401" s="246"/>
      <c r="EM401" s="246"/>
      <c r="EN401" s="246"/>
      <c r="EO401" s="246"/>
      <c r="EP401" s="246"/>
      <c r="EQ401" s="246"/>
      <c r="ER401" s="246"/>
      <c r="ES401" s="246"/>
      <c r="ET401" s="246"/>
      <c r="EU401" s="246"/>
      <c r="EV401" s="246"/>
      <c r="EW401" s="246"/>
      <c r="EX401" s="246"/>
      <c r="EY401" s="246"/>
      <c r="EZ401" s="246"/>
      <c r="FA401" s="246"/>
      <c r="FB401" s="246"/>
      <c r="FC401" s="246"/>
      <c r="FD401" s="246"/>
      <c r="FE401" s="246"/>
      <c r="FF401" s="246"/>
      <c r="FG401" s="246"/>
      <c r="FH401" s="246"/>
      <c r="FI401" s="246"/>
      <c r="FJ401" s="246"/>
      <c r="FK401" s="246"/>
      <c r="FL401" s="246"/>
      <c r="FM401" s="246"/>
      <c r="FN401" s="246"/>
      <c r="FO401" s="246"/>
      <c r="FP401" s="246"/>
      <c r="FQ401" s="246"/>
      <c r="FR401" s="246"/>
      <c r="FS401" s="246"/>
      <c r="FT401" s="246"/>
      <c r="FU401" s="246"/>
      <c r="FV401" s="246"/>
      <c r="FW401" s="246"/>
      <c r="FX401" s="246"/>
      <c r="FY401" s="246"/>
      <c r="FZ401" s="246"/>
      <c r="GA401" s="246"/>
      <c r="GB401" s="246"/>
      <c r="GC401" s="246"/>
      <c r="GD401" s="246"/>
      <c r="GE401" s="246"/>
      <c r="GF401" s="246"/>
      <c r="GG401" s="246"/>
      <c r="GH401" s="246"/>
      <c r="GI401" s="246"/>
      <c r="GJ401" s="246"/>
      <c r="GK401" s="246"/>
      <c r="GL401" s="246"/>
      <c r="GM401" s="246"/>
      <c r="GN401" s="246"/>
      <c r="GO401" s="246"/>
      <c r="GP401" s="246"/>
      <c r="GQ401" s="246"/>
      <c r="GR401" s="246"/>
      <c r="GS401" s="246"/>
      <c r="GT401" s="246"/>
      <c r="GU401" s="246"/>
      <c r="GV401" s="246"/>
      <c r="GW401" s="246"/>
      <c r="GX401" s="246"/>
      <c r="GY401" s="246"/>
      <c r="GZ401" s="246"/>
      <c r="HA401" s="246"/>
      <c r="HB401" s="246"/>
      <c r="HC401" s="246"/>
      <c r="HD401" s="246"/>
      <c r="HE401" s="246"/>
      <c r="HF401" s="246"/>
      <c r="HG401" s="246"/>
      <c r="HH401" s="246"/>
      <c r="HI401" s="246"/>
      <c r="HJ401" s="246"/>
      <c r="HK401" s="246"/>
      <c r="HL401" s="246"/>
      <c r="HM401" s="246"/>
      <c r="HN401" s="246"/>
      <c r="HO401" s="246"/>
      <c r="HP401" s="246"/>
      <c r="HQ401" s="246"/>
      <c r="HR401" s="246"/>
      <c r="HS401" s="246"/>
      <c r="HT401" s="246"/>
      <c r="HU401" s="246"/>
      <c r="HV401" s="246"/>
      <c r="HW401" s="246"/>
      <c r="HX401" s="246"/>
      <c r="HY401" s="246"/>
      <c r="HZ401" s="246"/>
      <c r="IA401" s="246"/>
      <c r="IB401" s="246"/>
      <c r="IC401" s="246"/>
      <c r="ID401" s="246"/>
      <c r="IE401" s="246"/>
      <c r="IF401" s="246"/>
      <c r="IG401" s="246"/>
      <c r="IH401" s="246"/>
      <c r="II401" s="246"/>
      <c r="IJ401" s="246"/>
      <c r="IK401" s="246"/>
      <c r="IL401" s="246"/>
      <c r="IM401" s="246"/>
      <c r="IN401" s="246"/>
      <c r="IO401" s="246"/>
      <c r="IP401" s="246"/>
      <c r="IQ401" s="246"/>
      <c r="IR401" s="246"/>
      <c r="IS401" s="246"/>
      <c r="IT401" s="246"/>
      <c r="IU401" s="246"/>
      <c r="IV401" s="246"/>
      <c r="IW401" s="246"/>
    </row>
    <row r="402" customFormat="false" ht="12.75" hidden="false" customHeight="false" outlineLevel="0" collapsed="false">
      <c r="A402" s="217"/>
      <c r="B402" s="245"/>
      <c r="C402" s="251"/>
      <c r="D402" s="251"/>
      <c r="E402" s="251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  <c r="AJ402" s="246"/>
      <c r="AK402" s="246"/>
      <c r="AL402" s="246"/>
      <c r="AM402" s="246"/>
      <c r="AN402" s="246"/>
      <c r="AO402" s="246"/>
      <c r="AP402" s="246"/>
      <c r="AQ402" s="246"/>
      <c r="AR402" s="246"/>
      <c r="AS402" s="246"/>
      <c r="AT402" s="246"/>
      <c r="AU402" s="246"/>
      <c r="AV402" s="246"/>
      <c r="AW402" s="246"/>
      <c r="AX402" s="246"/>
      <c r="AY402" s="246"/>
      <c r="AZ402" s="246"/>
      <c r="BA402" s="246"/>
      <c r="BB402" s="246"/>
      <c r="BC402" s="246"/>
      <c r="BD402" s="246"/>
      <c r="BE402" s="246"/>
      <c r="BF402" s="246"/>
      <c r="BG402" s="246"/>
      <c r="BH402" s="246"/>
      <c r="BI402" s="246"/>
      <c r="BJ402" s="246"/>
      <c r="BK402" s="246"/>
      <c r="BL402" s="246"/>
      <c r="BM402" s="246"/>
      <c r="BN402" s="246"/>
      <c r="BO402" s="246"/>
      <c r="BP402" s="246"/>
      <c r="BQ402" s="246"/>
      <c r="BR402" s="246"/>
      <c r="BS402" s="246"/>
      <c r="BT402" s="246"/>
      <c r="BU402" s="246"/>
      <c r="BV402" s="246"/>
      <c r="BW402" s="246"/>
      <c r="BX402" s="246"/>
      <c r="BY402" s="246"/>
      <c r="BZ402" s="246"/>
      <c r="CA402" s="246"/>
      <c r="CB402" s="246"/>
      <c r="CC402" s="246"/>
      <c r="CD402" s="246"/>
      <c r="CE402" s="246"/>
      <c r="CF402" s="246"/>
      <c r="CG402" s="246"/>
      <c r="CH402" s="246"/>
      <c r="CI402" s="246"/>
      <c r="CJ402" s="246"/>
      <c r="CK402" s="246"/>
      <c r="CL402" s="246"/>
      <c r="CM402" s="246"/>
      <c r="CN402" s="246"/>
      <c r="CO402" s="246"/>
      <c r="CP402" s="246"/>
      <c r="CQ402" s="246"/>
      <c r="CR402" s="246"/>
      <c r="CS402" s="246"/>
      <c r="CT402" s="246"/>
      <c r="CU402" s="246"/>
      <c r="CV402" s="246"/>
      <c r="CW402" s="246"/>
      <c r="CX402" s="246"/>
      <c r="CY402" s="246"/>
      <c r="CZ402" s="246"/>
      <c r="DA402" s="246"/>
      <c r="DB402" s="246"/>
      <c r="DC402" s="246"/>
      <c r="DD402" s="246"/>
      <c r="DE402" s="246"/>
      <c r="DF402" s="246"/>
      <c r="DG402" s="246"/>
      <c r="DH402" s="246"/>
      <c r="DI402" s="246"/>
      <c r="DJ402" s="246"/>
      <c r="DK402" s="246"/>
      <c r="DL402" s="246"/>
      <c r="DM402" s="246"/>
      <c r="DN402" s="246"/>
      <c r="DO402" s="246"/>
      <c r="DP402" s="246"/>
      <c r="DQ402" s="246"/>
      <c r="DR402" s="246"/>
      <c r="DS402" s="246"/>
      <c r="DT402" s="246"/>
      <c r="DU402" s="246"/>
      <c r="DV402" s="246"/>
      <c r="DW402" s="246"/>
      <c r="DX402" s="246"/>
      <c r="DY402" s="246"/>
      <c r="DZ402" s="246"/>
      <c r="EA402" s="246"/>
      <c r="EB402" s="246"/>
      <c r="EC402" s="246"/>
      <c r="ED402" s="246"/>
      <c r="EE402" s="246"/>
      <c r="EF402" s="246"/>
      <c r="EG402" s="246"/>
      <c r="EH402" s="246"/>
      <c r="EI402" s="246"/>
      <c r="EJ402" s="246"/>
      <c r="EK402" s="246"/>
      <c r="EL402" s="246"/>
      <c r="EM402" s="246"/>
      <c r="EN402" s="246"/>
      <c r="EO402" s="246"/>
      <c r="EP402" s="246"/>
      <c r="EQ402" s="246"/>
      <c r="ER402" s="246"/>
      <c r="ES402" s="246"/>
      <c r="ET402" s="246"/>
      <c r="EU402" s="246"/>
      <c r="EV402" s="246"/>
      <c r="EW402" s="246"/>
      <c r="EX402" s="246"/>
      <c r="EY402" s="246"/>
      <c r="EZ402" s="246"/>
      <c r="FA402" s="246"/>
      <c r="FB402" s="246"/>
      <c r="FC402" s="246"/>
      <c r="FD402" s="246"/>
      <c r="FE402" s="246"/>
      <c r="FF402" s="246"/>
      <c r="FG402" s="246"/>
      <c r="FH402" s="246"/>
      <c r="FI402" s="246"/>
      <c r="FJ402" s="246"/>
      <c r="FK402" s="246"/>
      <c r="FL402" s="246"/>
      <c r="FM402" s="246"/>
      <c r="FN402" s="246"/>
      <c r="FO402" s="246"/>
      <c r="FP402" s="246"/>
      <c r="FQ402" s="246"/>
      <c r="FR402" s="246"/>
      <c r="FS402" s="246"/>
      <c r="FT402" s="246"/>
      <c r="FU402" s="246"/>
      <c r="FV402" s="246"/>
      <c r="FW402" s="246"/>
      <c r="FX402" s="246"/>
      <c r="FY402" s="246"/>
      <c r="FZ402" s="246"/>
      <c r="GA402" s="246"/>
      <c r="GB402" s="246"/>
      <c r="GC402" s="246"/>
      <c r="GD402" s="246"/>
      <c r="GE402" s="246"/>
      <c r="GF402" s="246"/>
      <c r="GG402" s="246"/>
      <c r="GH402" s="246"/>
      <c r="GI402" s="246"/>
      <c r="GJ402" s="246"/>
      <c r="GK402" s="246"/>
      <c r="GL402" s="246"/>
      <c r="GM402" s="246"/>
      <c r="GN402" s="246"/>
      <c r="GO402" s="246"/>
      <c r="GP402" s="246"/>
      <c r="GQ402" s="246"/>
      <c r="GR402" s="246"/>
      <c r="GS402" s="246"/>
      <c r="GT402" s="246"/>
      <c r="GU402" s="246"/>
      <c r="GV402" s="246"/>
      <c r="GW402" s="246"/>
      <c r="GX402" s="246"/>
      <c r="GY402" s="246"/>
      <c r="GZ402" s="246"/>
      <c r="HA402" s="246"/>
      <c r="HB402" s="246"/>
      <c r="HC402" s="246"/>
      <c r="HD402" s="246"/>
      <c r="HE402" s="246"/>
      <c r="HF402" s="246"/>
      <c r="HG402" s="246"/>
      <c r="HH402" s="246"/>
      <c r="HI402" s="246"/>
      <c r="HJ402" s="246"/>
      <c r="HK402" s="246"/>
      <c r="HL402" s="246"/>
      <c r="HM402" s="246"/>
      <c r="HN402" s="246"/>
      <c r="HO402" s="246"/>
      <c r="HP402" s="246"/>
      <c r="HQ402" s="246"/>
      <c r="HR402" s="246"/>
      <c r="HS402" s="246"/>
      <c r="HT402" s="246"/>
      <c r="HU402" s="246"/>
      <c r="HV402" s="246"/>
      <c r="HW402" s="246"/>
      <c r="HX402" s="246"/>
      <c r="HY402" s="246"/>
      <c r="HZ402" s="246"/>
      <c r="IA402" s="246"/>
      <c r="IB402" s="246"/>
      <c r="IC402" s="246"/>
      <c r="ID402" s="246"/>
      <c r="IE402" s="246"/>
      <c r="IF402" s="246"/>
      <c r="IG402" s="246"/>
      <c r="IH402" s="246"/>
      <c r="II402" s="246"/>
      <c r="IJ402" s="246"/>
      <c r="IK402" s="246"/>
      <c r="IL402" s="246"/>
      <c r="IM402" s="246"/>
      <c r="IN402" s="246"/>
      <c r="IO402" s="246"/>
      <c r="IP402" s="246"/>
      <c r="IQ402" s="246"/>
      <c r="IR402" s="246"/>
      <c r="IS402" s="246"/>
      <c r="IT402" s="246"/>
      <c r="IU402" s="246"/>
      <c r="IV402" s="246"/>
      <c r="IW402" s="246"/>
    </row>
    <row r="403" customFormat="false" ht="12.75" hidden="false" customHeight="false" outlineLevel="0" collapsed="false">
      <c r="A403" s="254"/>
      <c r="B403" s="255"/>
      <c r="C403" s="251"/>
      <c r="D403" s="251"/>
      <c r="E403" s="251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  <c r="AJ403" s="246"/>
      <c r="AK403" s="246"/>
      <c r="AL403" s="246"/>
      <c r="AM403" s="246"/>
      <c r="AN403" s="246"/>
      <c r="AO403" s="246"/>
      <c r="AP403" s="246"/>
      <c r="AQ403" s="246"/>
      <c r="AR403" s="246"/>
      <c r="AS403" s="246"/>
      <c r="AT403" s="246"/>
      <c r="AU403" s="246"/>
      <c r="AV403" s="246"/>
      <c r="AW403" s="246"/>
      <c r="AX403" s="246"/>
      <c r="AY403" s="246"/>
      <c r="AZ403" s="246"/>
      <c r="BA403" s="246"/>
      <c r="BB403" s="246"/>
      <c r="BC403" s="246"/>
      <c r="BD403" s="246"/>
      <c r="BE403" s="246"/>
      <c r="BF403" s="246"/>
      <c r="BG403" s="246"/>
      <c r="BH403" s="246"/>
      <c r="BI403" s="246"/>
      <c r="BJ403" s="246"/>
      <c r="BK403" s="246"/>
      <c r="BL403" s="246"/>
      <c r="BM403" s="246"/>
      <c r="BN403" s="246"/>
      <c r="BO403" s="246"/>
      <c r="BP403" s="246"/>
      <c r="BQ403" s="246"/>
      <c r="BR403" s="246"/>
      <c r="BS403" s="246"/>
      <c r="BT403" s="246"/>
      <c r="BU403" s="246"/>
      <c r="BV403" s="246"/>
      <c r="BW403" s="246"/>
      <c r="BX403" s="246"/>
      <c r="BY403" s="246"/>
      <c r="BZ403" s="246"/>
      <c r="CA403" s="246"/>
      <c r="CB403" s="246"/>
      <c r="CC403" s="246"/>
      <c r="CD403" s="246"/>
      <c r="CE403" s="246"/>
      <c r="CF403" s="246"/>
      <c r="CG403" s="246"/>
      <c r="CH403" s="246"/>
      <c r="CI403" s="246"/>
      <c r="CJ403" s="246"/>
      <c r="CK403" s="246"/>
      <c r="CL403" s="246"/>
      <c r="CM403" s="246"/>
      <c r="CN403" s="246"/>
      <c r="CO403" s="246"/>
      <c r="CP403" s="246"/>
      <c r="CQ403" s="246"/>
      <c r="CR403" s="246"/>
      <c r="CS403" s="246"/>
      <c r="CT403" s="246"/>
      <c r="CU403" s="246"/>
      <c r="CV403" s="246"/>
      <c r="CW403" s="246"/>
      <c r="CX403" s="246"/>
      <c r="CY403" s="246"/>
      <c r="CZ403" s="246"/>
      <c r="DA403" s="246"/>
      <c r="DB403" s="246"/>
      <c r="DC403" s="246"/>
      <c r="DD403" s="246"/>
      <c r="DE403" s="246"/>
      <c r="DF403" s="246"/>
      <c r="DG403" s="246"/>
      <c r="DH403" s="246"/>
      <c r="DI403" s="246"/>
      <c r="DJ403" s="246"/>
      <c r="DK403" s="246"/>
      <c r="DL403" s="246"/>
      <c r="DM403" s="246"/>
      <c r="DN403" s="246"/>
      <c r="DO403" s="246"/>
      <c r="DP403" s="246"/>
      <c r="DQ403" s="246"/>
      <c r="DR403" s="246"/>
      <c r="DS403" s="246"/>
      <c r="DT403" s="246"/>
      <c r="DU403" s="246"/>
      <c r="DV403" s="246"/>
      <c r="DW403" s="246"/>
      <c r="DX403" s="246"/>
      <c r="DY403" s="246"/>
      <c r="DZ403" s="246"/>
      <c r="EA403" s="246"/>
      <c r="EB403" s="246"/>
      <c r="EC403" s="246"/>
      <c r="ED403" s="246"/>
      <c r="EE403" s="246"/>
      <c r="EF403" s="246"/>
      <c r="EG403" s="246"/>
      <c r="EH403" s="246"/>
      <c r="EI403" s="246"/>
      <c r="EJ403" s="246"/>
      <c r="EK403" s="246"/>
      <c r="EL403" s="246"/>
      <c r="EM403" s="246"/>
      <c r="EN403" s="246"/>
      <c r="EO403" s="246"/>
      <c r="EP403" s="246"/>
      <c r="EQ403" s="246"/>
      <c r="ER403" s="246"/>
      <c r="ES403" s="246"/>
      <c r="ET403" s="246"/>
      <c r="EU403" s="246"/>
      <c r="EV403" s="246"/>
      <c r="EW403" s="246"/>
      <c r="EX403" s="246"/>
      <c r="EY403" s="246"/>
      <c r="EZ403" s="246"/>
      <c r="FA403" s="246"/>
      <c r="FB403" s="246"/>
      <c r="FC403" s="246"/>
      <c r="FD403" s="246"/>
      <c r="FE403" s="246"/>
      <c r="FF403" s="246"/>
      <c r="FG403" s="246"/>
      <c r="FH403" s="246"/>
      <c r="FI403" s="246"/>
      <c r="FJ403" s="246"/>
      <c r="FK403" s="246"/>
      <c r="FL403" s="246"/>
      <c r="FM403" s="246"/>
      <c r="FN403" s="246"/>
      <c r="FO403" s="246"/>
      <c r="FP403" s="246"/>
      <c r="FQ403" s="246"/>
      <c r="FR403" s="246"/>
      <c r="FS403" s="246"/>
      <c r="FT403" s="246"/>
      <c r="FU403" s="246"/>
      <c r="FV403" s="246"/>
      <c r="FW403" s="246"/>
      <c r="FX403" s="246"/>
      <c r="FY403" s="246"/>
      <c r="FZ403" s="246"/>
      <c r="GA403" s="246"/>
      <c r="GB403" s="246"/>
      <c r="GC403" s="246"/>
      <c r="GD403" s="246"/>
      <c r="GE403" s="246"/>
      <c r="GF403" s="246"/>
      <c r="GG403" s="246"/>
      <c r="GH403" s="246"/>
      <c r="GI403" s="246"/>
      <c r="GJ403" s="246"/>
      <c r="GK403" s="246"/>
      <c r="GL403" s="246"/>
      <c r="GM403" s="246"/>
      <c r="GN403" s="246"/>
      <c r="GO403" s="246"/>
      <c r="GP403" s="246"/>
      <c r="GQ403" s="246"/>
      <c r="GR403" s="246"/>
      <c r="GS403" s="246"/>
      <c r="GT403" s="246"/>
      <c r="GU403" s="246"/>
      <c r="GV403" s="246"/>
      <c r="GW403" s="246"/>
      <c r="GX403" s="246"/>
      <c r="GY403" s="246"/>
      <c r="GZ403" s="246"/>
      <c r="HA403" s="246"/>
      <c r="HB403" s="246"/>
      <c r="HC403" s="246"/>
      <c r="HD403" s="246"/>
      <c r="HE403" s="246"/>
      <c r="HF403" s="246"/>
      <c r="HG403" s="246"/>
      <c r="HH403" s="246"/>
      <c r="HI403" s="246"/>
      <c r="HJ403" s="246"/>
      <c r="HK403" s="246"/>
      <c r="HL403" s="246"/>
      <c r="HM403" s="246"/>
      <c r="HN403" s="246"/>
      <c r="HO403" s="246"/>
      <c r="HP403" s="246"/>
      <c r="HQ403" s="246"/>
      <c r="HR403" s="246"/>
      <c r="HS403" s="246"/>
      <c r="HT403" s="246"/>
      <c r="HU403" s="246"/>
      <c r="HV403" s="246"/>
      <c r="HW403" s="246"/>
      <c r="HX403" s="246"/>
      <c r="HY403" s="246"/>
      <c r="HZ403" s="246"/>
      <c r="IA403" s="246"/>
      <c r="IB403" s="246"/>
      <c r="IC403" s="246"/>
      <c r="ID403" s="246"/>
      <c r="IE403" s="246"/>
      <c r="IF403" s="246"/>
      <c r="IG403" s="246"/>
      <c r="IH403" s="246"/>
      <c r="II403" s="246"/>
      <c r="IJ403" s="246"/>
      <c r="IK403" s="246"/>
      <c r="IL403" s="246"/>
      <c r="IM403" s="246"/>
      <c r="IN403" s="246"/>
      <c r="IO403" s="246"/>
      <c r="IP403" s="246"/>
      <c r="IQ403" s="246"/>
      <c r="IR403" s="246"/>
      <c r="IS403" s="246"/>
      <c r="IT403" s="246"/>
      <c r="IU403" s="246"/>
      <c r="IV403" s="246"/>
      <c r="IW403" s="246"/>
    </row>
    <row r="404" customFormat="false" ht="12.75" hidden="false" customHeight="false" outlineLevel="0" collapsed="false">
      <c r="A404" s="254"/>
      <c r="B404" s="255"/>
      <c r="C404" s="251"/>
      <c r="D404" s="251"/>
      <c r="E404" s="251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  <c r="AJ404" s="246"/>
      <c r="AK404" s="246"/>
      <c r="AL404" s="246"/>
      <c r="AM404" s="246"/>
      <c r="AN404" s="246"/>
      <c r="AO404" s="246"/>
      <c r="AP404" s="246"/>
      <c r="AQ404" s="246"/>
      <c r="AR404" s="246"/>
      <c r="AS404" s="246"/>
      <c r="AT404" s="246"/>
      <c r="AU404" s="246"/>
      <c r="AV404" s="246"/>
      <c r="AW404" s="246"/>
      <c r="AX404" s="246"/>
      <c r="AY404" s="246"/>
      <c r="AZ404" s="246"/>
      <c r="BA404" s="246"/>
      <c r="BB404" s="246"/>
      <c r="BC404" s="246"/>
      <c r="BD404" s="246"/>
      <c r="BE404" s="246"/>
      <c r="BF404" s="246"/>
      <c r="BG404" s="246"/>
      <c r="BH404" s="246"/>
      <c r="BI404" s="246"/>
      <c r="BJ404" s="246"/>
      <c r="BK404" s="246"/>
      <c r="BL404" s="246"/>
      <c r="BM404" s="246"/>
      <c r="BN404" s="246"/>
      <c r="BO404" s="246"/>
      <c r="BP404" s="246"/>
      <c r="BQ404" s="246"/>
      <c r="BR404" s="246"/>
      <c r="BS404" s="246"/>
      <c r="BT404" s="246"/>
      <c r="BU404" s="246"/>
      <c r="BV404" s="246"/>
      <c r="BW404" s="246"/>
      <c r="BX404" s="246"/>
      <c r="BY404" s="246"/>
      <c r="BZ404" s="246"/>
      <c r="CA404" s="246"/>
      <c r="CB404" s="246"/>
      <c r="CC404" s="246"/>
      <c r="CD404" s="246"/>
      <c r="CE404" s="246"/>
      <c r="CF404" s="246"/>
      <c r="CG404" s="246"/>
      <c r="CH404" s="246"/>
      <c r="CI404" s="246"/>
      <c r="CJ404" s="246"/>
      <c r="CK404" s="246"/>
      <c r="CL404" s="246"/>
      <c r="CM404" s="246"/>
      <c r="CN404" s="246"/>
      <c r="CO404" s="246"/>
      <c r="CP404" s="246"/>
      <c r="CQ404" s="246"/>
      <c r="CR404" s="246"/>
      <c r="CS404" s="246"/>
      <c r="CT404" s="246"/>
      <c r="CU404" s="246"/>
      <c r="CV404" s="246"/>
      <c r="CW404" s="246"/>
      <c r="CX404" s="246"/>
      <c r="CY404" s="246"/>
      <c r="CZ404" s="246"/>
      <c r="DA404" s="246"/>
      <c r="DB404" s="246"/>
      <c r="DC404" s="246"/>
      <c r="DD404" s="246"/>
      <c r="DE404" s="246"/>
      <c r="DF404" s="246"/>
      <c r="DG404" s="246"/>
      <c r="DH404" s="246"/>
      <c r="DI404" s="246"/>
      <c r="DJ404" s="246"/>
      <c r="DK404" s="246"/>
      <c r="DL404" s="246"/>
      <c r="DM404" s="246"/>
      <c r="DN404" s="246"/>
      <c r="DO404" s="246"/>
      <c r="DP404" s="246"/>
      <c r="DQ404" s="246"/>
      <c r="DR404" s="246"/>
      <c r="DS404" s="246"/>
      <c r="DT404" s="246"/>
      <c r="DU404" s="246"/>
      <c r="DV404" s="246"/>
      <c r="DW404" s="246"/>
      <c r="DX404" s="246"/>
      <c r="DY404" s="246"/>
      <c r="DZ404" s="246"/>
      <c r="EA404" s="246"/>
      <c r="EB404" s="246"/>
      <c r="EC404" s="246"/>
      <c r="ED404" s="246"/>
      <c r="EE404" s="246"/>
      <c r="EF404" s="246"/>
      <c r="EG404" s="246"/>
      <c r="EH404" s="246"/>
      <c r="EI404" s="246"/>
      <c r="EJ404" s="246"/>
      <c r="EK404" s="246"/>
      <c r="EL404" s="246"/>
      <c r="EM404" s="246"/>
      <c r="EN404" s="246"/>
      <c r="EO404" s="246"/>
      <c r="EP404" s="246"/>
      <c r="EQ404" s="246"/>
      <c r="ER404" s="246"/>
      <c r="ES404" s="246"/>
      <c r="ET404" s="246"/>
      <c r="EU404" s="246"/>
      <c r="EV404" s="246"/>
      <c r="EW404" s="246"/>
      <c r="EX404" s="246"/>
      <c r="EY404" s="246"/>
      <c r="EZ404" s="246"/>
      <c r="FA404" s="246"/>
      <c r="FB404" s="246"/>
      <c r="FC404" s="246"/>
      <c r="FD404" s="246"/>
      <c r="FE404" s="246"/>
      <c r="FF404" s="246"/>
      <c r="FG404" s="246"/>
      <c r="FH404" s="246"/>
      <c r="FI404" s="246"/>
      <c r="FJ404" s="246"/>
      <c r="FK404" s="246"/>
      <c r="FL404" s="246"/>
      <c r="FM404" s="246"/>
      <c r="FN404" s="246"/>
      <c r="FO404" s="246"/>
      <c r="FP404" s="246"/>
      <c r="FQ404" s="246"/>
      <c r="FR404" s="246"/>
      <c r="FS404" s="246"/>
      <c r="FT404" s="246"/>
      <c r="FU404" s="246"/>
      <c r="FV404" s="246"/>
      <c r="FW404" s="246"/>
      <c r="FX404" s="246"/>
      <c r="FY404" s="246"/>
      <c r="FZ404" s="246"/>
      <c r="GA404" s="246"/>
      <c r="GB404" s="246"/>
      <c r="GC404" s="246"/>
      <c r="GD404" s="246"/>
      <c r="GE404" s="246"/>
      <c r="GF404" s="246"/>
      <c r="GG404" s="246"/>
      <c r="GH404" s="246"/>
      <c r="GI404" s="246"/>
      <c r="GJ404" s="246"/>
      <c r="GK404" s="246"/>
      <c r="GL404" s="246"/>
      <c r="GM404" s="246"/>
      <c r="GN404" s="246"/>
      <c r="GO404" s="246"/>
      <c r="GP404" s="246"/>
      <c r="GQ404" s="246"/>
      <c r="GR404" s="246"/>
      <c r="GS404" s="246"/>
      <c r="GT404" s="246"/>
      <c r="GU404" s="246"/>
      <c r="GV404" s="246"/>
      <c r="GW404" s="246"/>
      <c r="GX404" s="246"/>
      <c r="GY404" s="246"/>
      <c r="GZ404" s="246"/>
      <c r="HA404" s="246"/>
      <c r="HB404" s="246"/>
      <c r="HC404" s="246"/>
      <c r="HD404" s="246"/>
      <c r="HE404" s="246"/>
      <c r="HF404" s="246"/>
      <c r="HG404" s="246"/>
      <c r="HH404" s="246"/>
      <c r="HI404" s="246"/>
      <c r="HJ404" s="246"/>
      <c r="HK404" s="246"/>
      <c r="HL404" s="246"/>
      <c r="HM404" s="246"/>
      <c r="HN404" s="246"/>
      <c r="HO404" s="246"/>
      <c r="HP404" s="246"/>
      <c r="HQ404" s="246"/>
      <c r="HR404" s="246"/>
      <c r="HS404" s="246"/>
      <c r="HT404" s="246"/>
      <c r="HU404" s="246"/>
      <c r="HV404" s="246"/>
      <c r="HW404" s="246"/>
      <c r="HX404" s="246"/>
      <c r="HY404" s="246"/>
      <c r="HZ404" s="246"/>
      <c r="IA404" s="246"/>
      <c r="IB404" s="246"/>
      <c r="IC404" s="246"/>
      <c r="ID404" s="246"/>
      <c r="IE404" s="246"/>
      <c r="IF404" s="246"/>
      <c r="IG404" s="246"/>
      <c r="IH404" s="246"/>
      <c r="II404" s="246"/>
      <c r="IJ404" s="246"/>
      <c r="IK404" s="246"/>
      <c r="IL404" s="246"/>
      <c r="IM404" s="246"/>
      <c r="IN404" s="246"/>
      <c r="IO404" s="246"/>
      <c r="IP404" s="246"/>
      <c r="IQ404" s="246"/>
      <c r="IR404" s="246"/>
      <c r="IS404" s="246"/>
      <c r="IT404" s="246"/>
      <c r="IU404" s="246"/>
      <c r="IV404" s="246"/>
      <c r="IW404" s="246"/>
    </row>
    <row r="405" customFormat="false" ht="12.75" hidden="false" customHeight="false" outlineLevel="0" collapsed="false">
      <c r="A405" s="254"/>
      <c r="B405" s="255"/>
      <c r="C405" s="251"/>
      <c r="D405" s="251"/>
      <c r="E405" s="251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  <c r="AJ405" s="246"/>
      <c r="AK405" s="246"/>
      <c r="AL405" s="246"/>
      <c r="AM405" s="246"/>
      <c r="AN405" s="246"/>
      <c r="AO405" s="246"/>
      <c r="AP405" s="246"/>
      <c r="AQ405" s="246"/>
      <c r="AR405" s="246"/>
      <c r="AS405" s="246"/>
      <c r="AT405" s="246"/>
      <c r="AU405" s="246"/>
      <c r="AV405" s="246"/>
      <c r="AW405" s="246"/>
      <c r="AX405" s="246"/>
      <c r="AY405" s="246"/>
      <c r="AZ405" s="246"/>
      <c r="BA405" s="246"/>
      <c r="BB405" s="246"/>
      <c r="BC405" s="246"/>
      <c r="BD405" s="246"/>
      <c r="BE405" s="246"/>
      <c r="BF405" s="246"/>
      <c r="BG405" s="246"/>
      <c r="BH405" s="246"/>
      <c r="BI405" s="246"/>
      <c r="BJ405" s="246"/>
      <c r="BK405" s="246"/>
      <c r="BL405" s="246"/>
      <c r="BM405" s="246"/>
      <c r="BN405" s="246"/>
      <c r="BO405" s="246"/>
      <c r="BP405" s="246"/>
      <c r="BQ405" s="246"/>
      <c r="BR405" s="246"/>
      <c r="BS405" s="246"/>
      <c r="BT405" s="246"/>
      <c r="BU405" s="246"/>
      <c r="BV405" s="246"/>
      <c r="BW405" s="246"/>
      <c r="BX405" s="246"/>
      <c r="BY405" s="246"/>
      <c r="BZ405" s="246"/>
      <c r="CA405" s="246"/>
      <c r="CB405" s="246"/>
      <c r="CC405" s="246"/>
      <c r="CD405" s="246"/>
      <c r="CE405" s="246"/>
      <c r="CF405" s="246"/>
      <c r="CG405" s="246"/>
      <c r="CH405" s="246"/>
      <c r="CI405" s="246"/>
      <c r="CJ405" s="246"/>
      <c r="CK405" s="246"/>
      <c r="CL405" s="246"/>
      <c r="CM405" s="246"/>
      <c r="CN405" s="246"/>
      <c r="CO405" s="246"/>
      <c r="CP405" s="246"/>
      <c r="CQ405" s="246"/>
      <c r="CR405" s="246"/>
      <c r="CS405" s="246"/>
      <c r="CT405" s="246"/>
      <c r="CU405" s="246"/>
      <c r="CV405" s="246"/>
      <c r="CW405" s="246"/>
      <c r="CX405" s="246"/>
      <c r="CY405" s="246"/>
      <c r="CZ405" s="246"/>
      <c r="DA405" s="246"/>
      <c r="DB405" s="246"/>
      <c r="DC405" s="246"/>
      <c r="DD405" s="246"/>
      <c r="DE405" s="246"/>
      <c r="DF405" s="246"/>
      <c r="DG405" s="246"/>
      <c r="DH405" s="246"/>
      <c r="DI405" s="246"/>
      <c r="DJ405" s="246"/>
      <c r="DK405" s="246"/>
      <c r="DL405" s="246"/>
      <c r="DM405" s="246"/>
      <c r="DN405" s="246"/>
      <c r="DO405" s="246"/>
      <c r="DP405" s="246"/>
      <c r="DQ405" s="246"/>
      <c r="DR405" s="246"/>
      <c r="DS405" s="246"/>
      <c r="DT405" s="246"/>
      <c r="DU405" s="246"/>
      <c r="DV405" s="246"/>
      <c r="DW405" s="246"/>
      <c r="DX405" s="246"/>
      <c r="DY405" s="246"/>
      <c r="DZ405" s="246"/>
      <c r="EA405" s="246"/>
      <c r="EB405" s="246"/>
      <c r="EC405" s="246"/>
      <c r="ED405" s="246"/>
      <c r="EE405" s="246"/>
      <c r="EF405" s="246"/>
      <c r="EG405" s="246"/>
      <c r="EH405" s="246"/>
      <c r="EI405" s="246"/>
      <c r="EJ405" s="246"/>
      <c r="EK405" s="246"/>
      <c r="EL405" s="246"/>
      <c r="EM405" s="246"/>
      <c r="EN405" s="246"/>
      <c r="EO405" s="246"/>
      <c r="EP405" s="246"/>
      <c r="EQ405" s="246"/>
      <c r="ER405" s="246"/>
      <c r="ES405" s="246"/>
      <c r="ET405" s="246"/>
      <c r="EU405" s="246"/>
      <c r="EV405" s="246"/>
      <c r="EW405" s="246"/>
      <c r="EX405" s="246"/>
      <c r="EY405" s="246"/>
      <c r="EZ405" s="246"/>
      <c r="FA405" s="246"/>
      <c r="FB405" s="246"/>
      <c r="FC405" s="246"/>
      <c r="FD405" s="246"/>
      <c r="FE405" s="246"/>
      <c r="FF405" s="246"/>
      <c r="FG405" s="246"/>
      <c r="FH405" s="246"/>
      <c r="FI405" s="246"/>
      <c r="FJ405" s="246"/>
      <c r="FK405" s="246"/>
      <c r="FL405" s="246"/>
      <c r="FM405" s="246"/>
      <c r="FN405" s="246"/>
      <c r="FO405" s="246"/>
      <c r="FP405" s="246"/>
      <c r="FQ405" s="246"/>
      <c r="FR405" s="246"/>
      <c r="FS405" s="246"/>
      <c r="FT405" s="246"/>
      <c r="FU405" s="246"/>
      <c r="FV405" s="246"/>
      <c r="FW405" s="246"/>
      <c r="FX405" s="246"/>
      <c r="FY405" s="246"/>
      <c r="FZ405" s="246"/>
      <c r="GA405" s="246"/>
      <c r="GB405" s="246"/>
      <c r="GC405" s="246"/>
      <c r="GD405" s="246"/>
      <c r="GE405" s="246"/>
      <c r="GF405" s="246"/>
      <c r="GG405" s="246"/>
      <c r="GH405" s="246"/>
      <c r="GI405" s="246"/>
      <c r="GJ405" s="246"/>
      <c r="GK405" s="246"/>
      <c r="GL405" s="246"/>
      <c r="GM405" s="246"/>
      <c r="GN405" s="246"/>
      <c r="GO405" s="246"/>
      <c r="GP405" s="246"/>
      <c r="GQ405" s="246"/>
      <c r="GR405" s="246"/>
      <c r="GS405" s="246"/>
      <c r="GT405" s="246"/>
      <c r="GU405" s="246"/>
      <c r="GV405" s="246"/>
      <c r="GW405" s="246"/>
      <c r="GX405" s="246"/>
      <c r="GY405" s="246"/>
      <c r="GZ405" s="246"/>
      <c r="HA405" s="246"/>
      <c r="HB405" s="246"/>
      <c r="HC405" s="246"/>
      <c r="HD405" s="246"/>
      <c r="HE405" s="246"/>
      <c r="HF405" s="246"/>
      <c r="HG405" s="246"/>
      <c r="HH405" s="246"/>
      <c r="HI405" s="246"/>
      <c r="HJ405" s="246"/>
      <c r="HK405" s="246"/>
      <c r="HL405" s="246"/>
      <c r="HM405" s="246"/>
      <c r="HN405" s="246"/>
      <c r="HO405" s="246"/>
      <c r="HP405" s="246"/>
      <c r="HQ405" s="246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</row>
    <row r="406" customFormat="false" ht="12.75" hidden="false" customHeight="false" outlineLevel="0" collapsed="false">
      <c r="A406" s="254"/>
      <c r="B406" s="255"/>
      <c r="C406" s="251"/>
      <c r="D406" s="251"/>
      <c r="E406" s="251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  <c r="AJ406" s="246"/>
      <c r="AK406" s="246"/>
      <c r="AL406" s="246"/>
      <c r="AM406" s="246"/>
      <c r="AN406" s="246"/>
      <c r="AO406" s="246"/>
      <c r="AP406" s="246"/>
      <c r="AQ406" s="246"/>
      <c r="AR406" s="246"/>
      <c r="AS406" s="246"/>
      <c r="AT406" s="246"/>
      <c r="AU406" s="246"/>
      <c r="AV406" s="246"/>
      <c r="AW406" s="246"/>
      <c r="AX406" s="246"/>
      <c r="AY406" s="246"/>
      <c r="AZ406" s="246"/>
      <c r="BA406" s="246"/>
      <c r="BB406" s="246"/>
      <c r="BC406" s="246"/>
      <c r="BD406" s="246"/>
      <c r="BE406" s="246"/>
      <c r="BF406" s="246"/>
      <c r="BG406" s="246"/>
      <c r="BH406" s="246"/>
      <c r="BI406" s="246"/>
      <c r="BJ406" s="246"/>
      <c r="BK406" s="246"/>
      <c r="BL406" s="246"/>
      <c r="BM406" s="246"/>
      <c r="BN406" s="246"/>
      <c r="BO406" s="246"/>
      <c r="BP406" s="246"/>
      <c r="BQ406" s="246"/>
      <c r="BR406" s="246"/>
      <c r="BS406" s="246"/>
      <c r="BT406" s="246"/>
      <c r="BU406" s="246"/>
      <c r="BV406" s="246"/>
      <c r="BW406" s="246"/>
      <c r="BX406" s="246"/>
      <c r="BY406" s="246"/>
      <c r="BZ406" s="246"/>
      <c r="CA406" s="246"/>
      <c r="CB406" s="246"/>
      <c r="CC406" s="246"/>
      <c r="CD406" s="246"/>
      <c r="CE406" s="246"/>
      <c r="CF406" s="246"/>
      <c r="CG406" s="246"/>
      <c r="CH406" s="246"/>
      <c r="CI406" s="246"/>
      <c r="CJ406" s="246"/>
      <c r="CK406" s="246"/>
      <c r="CL406" s="246"/>
      <c r="CM406" s="246"/>
      <c r="CN406" s="246"/>
      <c r="CO406" s="246"/>
      <c r="CP406" s="246"/>
      <c r="CQ406" s="246"/>
      <c r="CR406" s="246"/>
      <c r="CS406" s="246"/>
      <c r="CT406" s="246"/>
      <c r="CU406" s="246"/>
      <c r="CV406" s="246"/>
      <c r="CW406" s="246"/>
      <c r="CX406" s="246"/>
      <c r="CY406" s="246"/>
      <c r="CZ406" s="246"/>
      <c r="DA406" s="246"/>
      <c r="DB406" s="246"/>
      <c r="DC406" s="246"/>
      <c r="DD406" s="246"/>
      <c r="DE406" s="246"/>
      <c r="DF406" s="246"/>
      <c r="DG406" s="246"/>
      <c r="DH406" s="246"/>
      <c r="DI406" s="246"/>
      <c r="DJ406" s="246"/>
      <c r="DK406" s="246"/>
      <c r="DL406" s="246"/>
      <c r="DM406" s="246"/>
      <c r="DN406" s="246"/>
      <c r="DO406" s="246"/>
      <c r="DP406" s="246"/>
      <c r="DQ406" s="246"/>
      <c r="DR406" s="246"/>
      <c r="DS406" s="246"/>
      <c r="DT406" s="246"/>
      <c r="DU406" s="246"/>
      <c r="DV406" s="246"/>
      <c r="DW406" s="246"/>
      <c r="DX406" s="246"/>
      <c r="DY406" s="246"/>
      <c r="DZ406" s="246"/>
      <c r="EA406" s="246"/>
      <c r="EB406" s="246"/>
      <c r="EC406" s="246"/>
      <c r="ED406" s="246"/>
      <c r="EE406" s="246"/>
      <c r="EF406" s="246"/>
      <c r="EG406" s="246"/>
      <c r="EH406" s="246"/>
      <c r="EI406" s="246"/>
      <c r="EJ406" s="246"/>
      <c r="EK406" s="246"/>
      <c r="EL406" s="246"/>
      <c r="EM406" s="246"/>
      <c r="EN406" s="246"/>
      <c r="EO406" s="246"/>
      <c r="EP406" s="246"/>
      <c r="EQ406" s="246"/>
      <c r="ER406" s="246"/>
      <c r="ES406" s="246"/>
      <c r="ET406" s="246"/>
      <c r="EU406" s="246"/>
      <c r="EV406" s="246"/>
      <c r="EW406" s="246"/>
      <c r="EX406" s="246"/>
      <c r="EY406" s="246"/>
      <c r="EZ406" s="246"/>
      <c r="FA406" s="246"/>
      <c r="FB406" s="246"/>
      <c r="FC406" s="246"/>
      <c r="FD406" s="246"/>
      <c r="FE406" s="246"/>
      <c r="FF406" s="246"/>
      <c r="FG406" s="246"/>
      <c r="FH406" s="246"/>
      <c r="FI406" s="246"/>
      <c r="FJ406" s="246"/>
      <c r="FK406" s="246"/>
      <c r="FL406" s="246"/>
      <c r="FM406" s="246"/>
      <c r="FN406" s="246"/>
      <c r="FO406" s="246"/>
      <c r="FP406" s="246"/>
      <c r="FQ406" s="246"/>
      <c r="FR406" s="246"/>
      <c r="FS406" s="246"/>
      <c r="FT406" s="246"/>
      <c r="FU406" s="246"/>
      <c r="FV406" s="246"/>
      <c r="FW406" s="246"/>
      <c r="FX406" s="246"/>
      <c r="FY406" s="246"/>
      <c r="FZ406" s="246"/>
      <c r="GA406" s="246"/>
      <c r="GB406" s="246"/>
      <c r="GC406" s="246"/>
      <c r="GD406" s="246"/>
      <c r="GE406" s="246"/>
      <c r="GF406" s="246"/>
      <c r="GG406" s="246"/>
      <c r="GH406" s="246"/>
      <c r="GI406" s="246"/>
      <c r="GJ406" s="246"/>
      <c r="GK406" s="246"/>
      <c r="GL406" s="246"/>
      <c r="GM406" s="246"/>
      <c r="GN406" s="246"/>
      <c r="GO406" s="246"/>
      <c r="GP406" s="246"/>
      <c r="GQ406" s="246"/>
      <c r="GR406" s="246"/>
      <c r="GS406" s="246"/>
      <c r="GT406" s="246"/>
      <c r="GU406" s="246"/>
      <c r="GV406" s="246"/>
      <c r="GW406" s="246"/>
      <c r="GX406" s="246"/>
      <c r="GY406" s="246"/>
      <c r="GZ406" s="246"/>
      <c r="HA406" s="246"/>
      <c r="HB406" s="246"/>
      <c r="HC406" s="246"/>
      <c r="HD406" s="246"/>
      <c r="HE406" s="246"/>
      <c r="HF406" s="246"/>
      <c r="HG406" s="246"/>
      <c r="HH406" s="246"/>
      <c r="HI406" s="246"/>
      <c r="HJ406" s="246"/>
      <c r="HK406" s="246"/>
      <c r="HL406" s="246"/>
      <c r="HM406" s="246"/>
      <c r="HN406" s="246"/>
      <c r="HO406" s="246"/>
      <c r="HP406" s="246"/>
      <c r="HQ406" s="246"/>
      <c r="HR406" s="246"/>
      <c r="HS406" s="246"/>
      <c r="HT406" s="246"/>
      <c r="HU406" s="246"/>
      <c r="HV406" s="246"/>
      <c r="HW406" s="246"/>
      <c r="HX406" s="246"/>
      <c r="HY406" s="246"/>
      <c r="HZ406" s="246"/>
      <c r="IA406" s="246"/>
      <c r="IB406" s="246"/>
      <c r="IC406" s="246"/>
      <c r="ID406" s="246"/>
      <c r="IE406" s="246"/>
      <c r="IF406" s="246"/>
      <c r="IG406" s="246"/>
      <c r="IH406" s="246"/>
      <c r="II406" s="246"/>
      <c r="IJ406" s="246"/>
      <c r="IK406" s="246"/>
      <c r="IL406" s="246"/>
      <c r="IM406" s="246"/>
      <c r="IN406" s="246"/>
      <c r="IO406" s="246"/>
      <c r="IP406" s="246"/>
      <c r="IQ406" s="246"/>
      <c r="IR406" s="246"/>
      <c r="IS406" s="246"/>
      <c r="IT406" s="246"/>
      <c r="IU406" s="246"/>
      <c r="IV406" s="246"/>
      <c r="IW406" s="246"/>
    </row>
    <row r="407" customFormat="false" ht="12.75" hidden="false" customHeight="false" outlineLevel="0" collapsed="false">
      <c r="A407" s="254"/>
      <c r="B407" s="255"/>
      <c r="C407" s="251"/>
      <c r="D407" s="251"/>
      <c r="E407" s="251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  <c r="AJ407" s="246"/>
      <c r="AK407" s="246"/>
      <c r="AL407" s="246"/>
      <c r="AM407" s="246"/>
      <c r="AN407" s="246"/>
      <c r="AO407" s="246"/>
      <c r="AP407" s="246"/>
      <c r="AQ407" s="246"/>
      <c r="AR407" s="246"/>
      <c r="AS407" s="246"/>
      <c r="AT407" s="246"/>
      <c r="AU407" s="246"/>
      <c r="AV407" s="246"/>
      <c r="AW407" s="246"/>
      <c r="AX407" s="246"/>
      <c r="AY407" s="246"/>
      <c r="AZ407" s="246"/>
      <c r="BA407" s="246"/>
      <c r="BB407" s="246"/>
      <c r="BC407" s="246"/>
      <c r="BD407" s="246"/>
      <c r="BE407" s="246"/>
      <c r="BF407" s="246"/>
      <c r="BG407" s="246"/>
      <c r="BH407" s="246"/>
      <c r="BI407" s="246"/>
      <c r="BJ407" s="246"/>
      <c r="BK407" s="246"/>
      <c r="BL407" s="246"/>
      <c r="BM407" s="246"/>
      <c r="BN407" s="246"/>
      <c r="BO407" s="246"/>
      <c r="BP407" s="246"/>
      <c r="BQ407" s="246"/>
      <c r="BR407" s="246"/>
      <c r="BS407" s="246"/>
      <c r="BT407" s="246"/>
      <c r="BU407" s="246"/>
      <c r="BV407" s="246"/>
      <c r="BW407" s="246"/>
      <c r="BX407" s="246"/>
      <c r="BY407" s="246"/>
      <c r="BZ407" s="246"/>
      <c r="CA407" s="246"/>
      <c r="CB407" s="246"/>
      <c r="CC407" s="246"/>
      <c r="CD407" s="246"/>
      <c r="CE407" s="246"/>
      <c r="CF407" s="246"/>
      <c r="CG407" s="246"/>
      <c r="CH407" s="246"/>
      <c r="CI407" s="246"/>
      <c r="CJ407" s="246"/>
      <c r="CK407" s="246"/>
      <c r="CL407" s="246"/>
      <c r="CM407" s="246"/>
      <c r="CN407" s="246"/>
      <c r="CO407" s="246"/>
      <c r="CP407" s="246"/>
      <c r="CQ407" s="246"/>
      <c r="CR407" s="246"/>
      <c r="CS407" s="246"/>
      <c r="CT407" s="246"/>
      <c r="CU407" s="246"/>
      <c r="CV407" s="246"/>
      <c r="CW407" s="246"/>
      <c r="CX407" s="246"/>
      <c r="CY407" s="246"/>
      <c r="CZ407" s="246"/>
      <c r="DA407" s="246"/>
      <c r="DB407" s="246"/>
      <c r="DC407" s="246"/>
      <c r="DD407" s="246"/>
      <c r="DE407" s="246"/>
      <c r="DF407" s="246"/>
      <c r="DG407" s="246"/>
      <c r="DH407" s="246"/>
      <c r="DI407" s="246"/>
      <c r="DJ407" s="246"/>
      <c r="DK407" s="246"/>
      <c r="DL407" s="246"/>
      <c r="DM407" s="246"/>
      <c r="DN407" s="246"/>
      <c r="DO407" s="246"/>
      <c r="DP407" s="246"/>
      <c r="DQ407" s="246"/>
      <c r="DR407" s="246"/>
      <c r="DS407" s="246"/>
      <c r="DT407" s="246"/>
      <c r="DU407" s="246"/>
      <c r="DV407" s="246"/>
      <c r="DW407" s="246"/>
      <c r="DX407" s="246"/>
      <c r="DY407" s="246"/>
      <c r="DZ407" s="246"/>
      <c r="EA407" s="246"/>
      <c r="EB407" s="246"/>
      <c r="EC407" s="246"/>
      <c r="ED407" s="246"/>
      <c r="EE407" s="246"/>
      <c r="EF407" s="246"/>
      <c r="EG407" s="246"/>
      <c r="EH407" s="246"/>
      <c r="EI407" s="246"/>
      <c r="EJ407" s="246"/>
      <c r="EK407" s="246"/>
      <c r="EL407" s="246"/>
      <c r="EM407" s="246"/>
      <c r="EN407" s="246"/>
      <c r="EO407" s="246"/>
      <c r="EP407" s="246"/>
      <c r="EQ407" s="246"/>
      <c r="ER407" s="246"/>
      <c r="ES407" s="246"/>
      <c r="ET407" s="246"/>
      <c r="EU407" s="246"/>
      <c r="EV407" s="246"/>
      <c r="EW407" s="246"/>
      <c r="EX407" s="246"/>
      <c r="EY407" s="246"/>
      <c r="EZ407" s="246"/>
      <c r="FA407" s="246"/>
      <c r="FB407" s="246"/>
      <c r="FC407" s="246"/>
      <c r="FD407" s="246"/>
      <c r="FE407" s="246"/>
      <c r="FF407" s="246"/>
      <c r="FG407" s="246"/>
      <c r="FH407" s="246"/>
      <c r="FI407" s="246"/>
      <c r="FJ407" s="246"/>
      <c r="FK407" s="246"/>
      <c r="FL407" s="246"/>
      <c r="FM407" s="246"/>
      <c r="FN407" s="246"/>
      <c r="FO407" s="246"/>
      <c r="FP407" s="246"/>
      <c r="FQ407" s="246"/>
      <c r="FR407" s="246"/>
      <c r="FS407" s="246"/>
      <c r="FT407" s="246"/>
      <c r="FU407" s="246"/>
      <c r="FV407" s="246"/>
      <c r="FW407" s="246"/>
      <c r="FX407" s="246"/>
      <c r="FY407" s="246"/>
      <c r="FZ407" s="246"/>
      <c r="GA407" s="246"/>
      <c r="GB407" s="246"/>
      <c r="GC407" s="246"/>
      <c r="GD407" s="246"/>
      <c r="GE407" s="246"/>
      <c r="GF407" s="246"/>
      <c r="GG407" s="246"/>
      <c r="GH407" s="246"/>
      <c r="GI407" s="246"/>
      <c r="GJ407" s="246"/>
      <c r="GK407" s="246"/>
      <c r="GL407" s="246"/>
      <c r="GM407" s="246"/>
      <c r="GN407" s="246"/>
      <c r="GO407" s="246"/>
      <c r="GP407" s="246"/>
      <c r="GQ407" s="246"/>
      <c r="GR407" s="246"/>
      <c r="GS407" s="246"/>
      <c r="GT407" s="246"/>
      <c r="GU407" s="246"/>
      <c r="GV407" s="246"/>
      <c r="GW407" s="246"/>
      <c r="GX407" s="246"/>
      <c r="GY407" s="246"/>
      <c r="GZ407" s="246"/>
      <c r="HA407" s="246"/>
      <c r="HB407" s="246"/>
      <c r="HC407" s="246"/>
      <c r="HD407" s="246"/>
      <c r="HE407" s="246"/>
      <c r="HF407" s="246"/>
      <c r="HG407" s="246"/>
      <c r="HH407" s="246"/>
      <c r="HI407" s="246"/>
      <c r="HJ407" s="246"/>
      <c r="HK407" s="246"/>
      <c r="HL407" s="246"/>
      <c r="HM407" s="246"/>
      <c r="HN407" s="246"/>
      <c r="HO407" s="246"/>
      <c r="HP407" s="246"/>
      <c r="HQ407" s="246"/>
      <c r="HR407" s="246"/>
      <c r="HS407" s="246"/>
      <c r="HT407" s="246"/>
      <c r="HU407" s="246"/>
      <c r="HV407" s="246"/>
      <c r="HW407" s="246"/>
      <c r="HX407" s="246"/>
      <c r="HY407" s="246"/>
      <c r="HZ407" s="246"/>
      <c r="IA407" s="246"/>
      <c r="IB407" s="246"/>
      <c r="IC407" s="246"/>
      <c r="ID407" s="246"/>
      <c r="IE407" s="246"/>
      <c r="IF407" s="246"/>
      <c r="IG407" s="246"/>
      <c r="IH407" s="246"/>
      <c r="II407" s="246"/>
      <c r="IJ407" s="246"/>
      <c r="IK407" s="246"/>
      <c r="IL407" s="246"/>
      <c r="IM407" s="246"/>
      <c r="IN407" s="246"/>
      <c r="IO407" s="246"/>
      <c r="IP407" s="246"/>
      <c r="IQ407" s="246"/>
      <c r="IR407" s="246"/>
      <c r="IS407" s="246"/>
      <c r="IT407" s="246"/>
      <c r="IU407" s="246"/>
      <c r="IV407" s="246"/>
      <c r="IW407" s="246"/>
    </row>
    <row r="408" customFormat="false" ht="12.75" hidden="false" customHeight="false" outlineLevel="0" collapsed="false">
      <c r="A408" s="218"/>
      <c r="B408" s="255"/>
      <c r="C408" s="251"/>
      <c r="D408" s="251"/>
      <c r="E408" s="251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  <c r="AJ408" s="246"/>
      <c r="AK408" s="246"/>
      <c r="AL408" s="246"/>
      <c r="AM408" s="246"/>
      <c r="AN408" s="246"/>
      <c r="AO408" s="246"/>
      <c r="AP408" s="246"/>
      <c r="AQ408" s="246"/>
      <c r="AR408" s="246"/>
      <c r="AS408" s="246"/>
      <c r="AT408" s="246"/>
      <c r="AU408" s="246"/>
      <c r="AV408" s="246"/>
      <c r="AW408" s="246"/>
      <c r="AX408" s="246"/>
      <c r="AY408" s="246"/>
      <c r="AZ408" s="246"/>
      <c r="BA408" s="246"/>
      <c r="BB408" s="246"/>
      <c r="BC408" s="246"/>
      <c r="BD408" s="246"/>
      <c r="BE408" s="246"/>
      <c r="BF408" s="246"/>
      <c r="BG408" s="246"/>
      <c r="BH408" s="246"/>
      <c r="BI408" s="246"/>
      <c r="BJ408" s="246"/>
      <c r="BK408" s="246"/>
      <c r="BL408" s="246"/>
      <c r="BM408" s="246"/>
      <c r="BN408" s="246"/>
      <c r="BO408" s="246"/>
      <c r="BP408" s="246"/>
      <c r="BQ408" s="246"/>
      <c r="BR408" s="246"/>
      <c r="BS408" s="246"/>
      <c r="BT408" s="246"/>
      <c r="BU408" s="246"/>
      <c r="BV408" s="246"/>
      <c r="BW408" s="246"/>
      <c r="BX408" s="246"/>
      <c r="BY408" s="246"/>
      <c r="BZ408" s="246"/>
      <c r="CA408" s="246"/>
      <c r="CB408" s="246"/>
      <c r="CC408" s="246"/>
      <c r="CD408" s="246"/>
      <c r="CE408" s="246"/>
      <c r="CF408" s="246"/>
      <c r="CG408" s="246"/>
      <c r="CH408" s="246"/>
      <c r="CI408" s="246"/>
      <c r="CJ408" s="246"/>
      <c r="CK408" s="246"/>
      <c r="CL408" s="246"/>
      <c r="CM408" s="246"/>
      <c r="CN408" s="246"/>
      <c r="CO408" s="246"/>
      <c r="CP408" s="246"/>
      <c r="CQ408" s="246"/>
      <c r="CR408" s="246"/>
      <c r="CS408" s="246"/>
      <c r="CT408" s="246"/>
      <c r="CU408" s="246"/>
      <c r="CV408" s="246"/>
      <c r="CW408" s="246"/>
      <c r="CX408" s="246"/>
      <c r="CY408" s="246"/>
      <c r="CZ408" s="246"/>
      <c r="DA408" s="246"/>
      <c r="DB408" s="246"/>
      <c r="DC408" s="246"/>
      <c r="DD408" s="246"/>
      <c r="DE408" s="246"/>
      <c r="DF408" s="246"/>
      <c r="DG408" s="246"/>
      <c r="DH408" s="246"/>
      <c r="DI408" s="246"/>
      <c r="DJ408" s="246"/>
      <c r="DK408" s="246"/>
      <c r="DL408" s="246"/>
      <c r="DM408" s="246"/>
      <c r="DN408" s="246"/>
      <c r="DO408" s="246"/>
      <c r="DP408" s="246"/>
      <c r="DQ408" s="246"/>
      <c r="DR408" s="246"/>
      <c r="DS408" s="246"/>
      <c r="DT408" s="246"/>
      <c r="DU408" s="246"/>
      <c r="DV408" s="246"/>
      <c r="DW408" s="246"/>
      <c r="DX408" s="246"/>
      <c r="DY408" s="246"/>
      <c r="DZ408" s="246"/>
      <c r="EA408" s="246"/>
      <c r="EB408" s="246"/>
      <c r="EC408" s="246"/>
      <c r="ED408" s="246"/>
      <c r="EE408" s="246"/>
      <c r="EF408" s="246"/>
      <c r="EG408" s="246"/>
      <c r="EH408" s="246"/>
      <c r="EI408" s="246"/>
      <c r="EJ408" s="246"/>
      <c r="EK408" s="246"/>
      <c r="EL408" s="246"/>
      <c r="EM408" s="246"/>
      <c r="EN408" s="246"/>
      <c r="EO408" s="246"/>
      <c r="EP408" s="246"/>
      <c r="EQ408" s="246"/>
      <c r="ER408" s="246"/>
      <c r="ES408" s="246"/>
      <c r="ET408" s="246"/>
      <c r="EU408" s="246"/>
      <c r="EV408" s="246"/>
      <c r="EW408" s="246"/>
      <c r="EX408" s="246"/>
      <c r="EY408" s="246"/>
      <c r="EZ408" s="246"/>
      <c r="FA408" s="246"/>
      <c r="FB408" s="246"/>
      <c r="FC408" s="246"/>
      <c r="FD408" s="246"/>
      <c r="FE408" s="246"/>
      <c r="FF408" s="246"/>
      <c r="FG408" s="246"/>
      <c r="FH408" s="246"/>
      <c r="FI408" s="246"/>
      <c r="FJ408" s="246"/>
      <c r="FK408" s="246"/>
      <c r="FL408" s="246"/>
      <c r="FM408" s="246"/>
      <c r="FN408" s="246"/>
      <c r="FO408" s="246"/>
      <c r="FP408" s="246"/>
      <c r="FQ408" s="246"/>
      <c r="FR408" s="246"/>
      <c r="FS408" s="246"/>
      <c r="FT408" s="246"/>
      <c r="FU408" s="246"/>
      <c r="FV408" s="246"/>
      <c r="FW408" s="246"/>
      <c r="FX408" s="246"/>
      <c r="FY408" s="246"/>
      <c r="FZ408" s="246"/>
      <c r="GA408" s="246"/>
      <c r="GB408" s="246"/>
      <c r="GC408" s="246"/>
      <c r="GD408" s="246"/>
      <c r="GE408" s="246"/>
      <c r="GF408" s="246"/>
      <c r="GG408" s="246"/>
      <c r="GH408" s="246"/>
      <c r="GI408" s="246"/>
      <c r="GJ408" s="246"/>
      <c r="GK408" s="246"/>
      <c r="GL408" s="246"/>
      <c r="GM408" s="246"/>
      <c r="GN408" s="246"/>
      <c r="GO408" s="246"/>
      <c r="GP408" s="246"/>
      <c r="GQ408" s="246"/>
      <c r="GR408" s="246"/>
      <c r="GS408" s="246"/>
      <c r="GT408" s="246"/>
      <c r="GU408" s="246"/>
      <c r="GV408" s="246"/>
      <c r="GW408" s="246"/>
      <c r="GX408" s="246"/>
      <c r="GY408" s="246"/>
      <c r="GZ408" s="246"/>
      <c r="HA408" s="246"/>
      <c r="HB408" s="246"/>
      <c r="HC408" s="246"/>
      <c r="HD408" s="246"/>
      <c r="HE408" s="246"/>
      <c r="HF408" s="246"/>
      <c r="HG408" s="246"/>
      <c r="HH408" s="246"/>
      <c r="HI408" s="246"/>
      <c r="HJ408" s="246"/>
      <c r="HK408" s="246"/>
      <c r="HL408" s="246"/>
      <c r="HM408" s="246"/>
      <c r="HN408" s="246"/>
      <c r="HO408" s="246"/>
      <c r="HP408" s="246"/>
      <c r="HQ408" s="246"/>
      <c r="HR408" s="246"/>
      <c r="HS408" s="246"/>
      <c r="HT408" s="246"/>
      <c r="HU408" s="246"/>
      <c r="HV408" s="246"/>
      <c r="HW408" s="246"/>
      <c r="HX408" s="246"/>
      <c r="HY408" s="246"/>
      <c r="HZ408" s="246"/>
      <c r="IA408" s="246"/>
      <c r="IB408" s="246"/>
      <c r="IC408" s="246"/>
      <c r="ID408" s="246"/>
      <c r="IE408" s="246"/>
      <c r="IF408" s="246"/>
      <c r="IG408" s="246"/>
      <c r="IH408" s="246"/>
      <c r="II408" s="246"/>
      <c r="IJ408" s="246"/>
      <c r="IK408" s="246"/>
      <c r="IL408" s="246"/>
      <c r="IM408" s="246"/>
      <c r="IN408" s="246"/>
      <c r="IO408" s="246"/>
      <c r="IP408" s="246"/>
      <c r="IQ408" s="246"/>
      <c r="IR408" s="246"/>
      <c r="IS408" s="246"/>
      <c r="IT408" s="246"/>
      <c r="IU408" s="246"/>
      <c r="IV408" s="246"/>
      <c r="IW408" s="246"/>
    </row>
    <row r="409" customFormat="false" ht="12.75" hidden="false" customHeight="false" outlineLevel="0" collapsed="false">
      <c r="A409" s="254"/>
      <c r="B409" s="255"/>
      <c r="C409" s="251"/>
      <c r="D409" s="251"/>
      <c r="E409" s="251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  <c r="AJ409" s="246"/>
      <c r="AK409" s="246"/>
      <c r="AL409" s="246"/>
      <c r="AM409" s="246"/>
      <c r="AN409" s="246"/>
      <c r="AO409" s="246"/>
      <c r="AP409" s="246"/>
      <c r="AQ409" s="246"/>
      <c r="AR409" s="246"/>
      <c r="AS409" s="246"/>
      <c r="AT409" s="246"/>
      <c r="AU409" s="246"/>
      <c r="AV409" s="246"/>
      <c r="AW409" s="246"/>
      <c r="AX409" s="246"/>
      <c r="AY409" s="246"/>
      <c r="AZ409" s="246"/>
      <c r="BA409" s="246"/>
      <c r="BB409" s="246"/>
      <c r="BC409" s="246"/>
      <c r="BD409" s="246"/>
      <c r="BE409" s="246"/>
      <c r="BF409" s="246"/>
      <c r="BG409" s="246"/>
      <c r="BH409" s="246"/>
      <c r="BI409" s="246"/>
      <c r="BJ409" s="246"/>
      <c r="BK409" s="246"/>
      <c r="BL409" s="246"/>
      <c r="BM409" s="246"/>
      <c r="BN409" s="246"/>
      <c r="BO409" s="246"/>
      <c r="BP409" s="246"/>
      <c r="BQ409" s="246"/>
      <c r="BR409" s="246"/>
      <c r="BS409" s="246"/>
      <c r="BT409" s="246"/>
      <c r="BU409" s="246"/>
      <c r="BV409" s="246"/>
      <c r="BW409" s="246"/>
      <c r="BX409" s="246"/>
      <c r="BY409" s="246"/>
      <c r="BZ409" s="246"/>
      <c r="CA409" s="246"/>
      <c r="CB409" s="246"/>
      <c r="CC409" s="246"/>
      <c r="CD409" s="246"/>
      <c r="CE409" s="246"/>
      <c r="CF409" s="246"/>
      <c r="CG409" s="246"/>
      <c r="CH409" s="246"/>
      <c r="CI409" s="246"/>
      <c r="CJ409" s="246"/>
      <c r="CK409" s="246"/>
      <c r="CL409" s="246"/>
      <c r="CM409" s="246"/>
      <c r="CN409" s="246"/>
      <c r="CO409" s="246"/>
      <c r="CP409" s="246"/>
      <c r="CQ409" s="246"/>
      <c r="CR409" s="246"/>
      <c r="CS409" s="246"/>
      <c r="CT409" s="246"/>
      <c r="CU409" s="246"/>
      <c r="CV409" s="246"/>
      <c r="CW409" s="246"/>
      <c r="CX409" s="246"/>
      <c r="CY409" s="246"/>
      <c r="CZ409" s="246"/>
      <c r="DA409" s="246"/>
      <c r="DB409" s="246"/>
      <c r="DC409" s="246"/>
      <c r="DD409" s="246"/>
      <c r="DE409" s="246"/>
      <c r="DF409" s="246"/>
      <c r="DG409" s="246"/>
      <c r="DH409" s="246"/>
      <c r="DI409" s="246"/>
      <c r="DJ409" s="246"/>
      <c r="DK409" s="246"/>
      <c r="DL409" s="246"/>
      <c r="DM409" s="246"/>
      <c r="DN409" s="246"/>
      <c r="DO409" s="246"/>
      <c r="DP409" s="246"/>
      <c r="DQ409" s="246"/>
      <c r="DR409" s="246"/>
      <c r="DS409" s="246"/>
      <c r="DT409" s="246"/>
      <c r="DU409" s="246"/>
      <c r="DV409" s="246"/>
      <c r="DW409" s="246"/>
      <c r="DX409" s="246"/>
      <c r="DY409" s="246"/>
      <c r="DZ409" s="246"/>
      <c r="EA409" s="246"/>
      <c r="EB409" s="246"/>
      <c r="EC409" s="246"/>
      <c r="ED409" s="246"/>
      <c r="EE409" s="246"/>
      <c r="EF409" s="246"/>
      <c r="EG409" s="246"/>
      <c r="EH409" s="246"/>
      <c r="EI409" s="246"/>
      <c r="EJ409" s="246"/>
      <c r="EK409" s="246"/>
      <c r="EL409" s="246"/>
      <c r="EM409" s="246"/>
      <c r="EN409" s="246"/>
      <c r="EO409" s="246"/>
      <c r="EP409" s="246"/>
      <c r="EQ409" s="246"/>
      <c r="ER409" s="246"/>
      <c r="ES409" s="246"/>
      <c r="ET409" s="246"/>
      <c r="EU409" s="246"/>
      <c r="EV409" s="246"/>
      <c r="EW409" s="246"/>
      <c r="EX409" s="246"/>
      <c r="EY409" s="246"/>
      <c r="EZ409" s="246"/>
      <c r="FA409" s="246"/>
      <c r="FB409" s="246"/>
      <c r="FC409" s="246"/>
      <c r="FD409" s="246"/>
      <c r="FE409" s="246"/>
      <c r="FF409" s="246"/>
      <c r="FG409" s="246"/>
      <c r="FH409" s="246"/>
      <c r="FI409" s="246"/>
      <c r="FJ409" s="246"/>
      <c r="FK409" s="246"/>
      <c r="FL409" s="246"/>
      <c r="FM409" s="246"/>
      <c r="FN409" s="246"/>
      <c r="FO409" s="246"/>
      <c r="FP409" s="246"/>
      <c r="FQ409" s="246"/>
      <c r="FR409" s="246"/>
      <c r="FS409" s="246"/>
      <c r="FT409" s="246"/>
      <c r="FU409" s="246"/>
      <c r="FV409" s="246"/>
      <c r="FW409" s="246"/>
      <c r="FX409" s="246"/>
      <c r="FY409" s="246"/>
      <c r="FZ409" s="246"/>
      <c r="GA409" s="246"/>
      <c r="GB409" s="246"/>
      <c r="GC409" s="246"/>
      <c r="GD409" s="246"/>
      <c r="GE409" s="246"/>
      <c r="GF409" s="246"/>
      <c r="GG409" s="246"/>
      <c r="GH409" s="246"/>
      <c r="GI409" s="246"/>
      <c r="GJ409" s="246"/>
      <c r="GK409" s="246"/>
      <c r="GL409" s="246"/>
      <c r="GM409" s="246"/>
      <c r="GN409" s="246"/>
      <c r="GO409" s="246"/>
      <c r="GP409" s="246"/>
      <c r="GQ409" s="246"/>
      <c r="GR409" s="246"/>
      <c r="GS409" s="246"/>
      <c r="GT409" s="246"/>
      <c r="GU409" s="246"/>
      <c r="GV409" s="246"/>
      <c r="GW409" s="246"/>
      <c r="GX409" s="246"/>
      <c r="GY409" s="246"/>
      <c r="GZ409" s="246"/>
      <c r="HA409" s="246"/>
      <c r="HB409" s="246"/>
      <c r="HC409" s="246"/>
      <c r="HD409" s="246"/>
      <c r="HE409" s="246"/>
      <c r="HF409" s="246"/>
      <c r="HG409" s="246"/>
      <c r="HH409" s="246"/>
      <c r="HI409" s="246"/>
      <c r="HJ409" s="246"/>
      <c r="HK409" s="246"/>
      <c r="HL409" s="246"/>
      <c r="HM409" s="246"/>
      <c r="HN409" s="246"/>
      <c r="HO409" s="246"/>
      <c r="HP409" s="246"/>
      <c r="HQ409" s="246"/>
      <c r="HR409" s="246"/>
      <c r="HS409" s="246"/>
      <c r="HT409" s="246"/>
      <c r="HU409" s="246"/>
      <c r="HV409" s="246"/>
      <c r="HW409" s="246"/>
      <c r="HX409" s="246"/>
      <c r="HY409" s="246"/>
      <c r="HZ409" s="246"/>
      <c r="IA409" s="246"/>
      <c r="IB409" s="246"/>
      <c r="IC409" s="246"/>
      <c r="ID409" s="246"/>
      <c r="IE409" s="246"/>
      <c r="IF409" s="246"/>
      <c r="IG409" s="246"/>
      <c r="IH409" s="246"/>
      <c r="II409" s="246"/>
      <c r="IJ409" s="246"/>
      <c r="IK409" s="246"/>
      <c r="IL409" s="246"/>
      <c r="IM409" s="246"/>
      <c r="IN409" s="246"/>
      <c r="IO409" s="246"/>
      <c r="IP409" s="246"/>
      <c r="IQ409" s="246"/>
      <c r="IR409" s="246"/>
      <c r="IS409" s="246"/>
      <c r="IT409" s="246"/>
      <c r="IU409" s="246"/>
      <c r="IV409" s="246"/>
      <c r="IW409" s="246"/>
    </row>
    <row r="410" customFormat="false" ht="12.75" hidden="false" customHeight="false" outlineLevel="0" collapsed="false">
      <c r="A410" s="254"/>
      <c r="B410" s="255"/>
      <c r="C410" s="251"/>
      <c r="D410" s="251"/>
      <c r="E410" s="251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  <c r="AJ410" s="246"/>
      <c r="AK410" s="246"/>
      <c r="AL410" s="246"/>
      <c r="AM410" s="246"/>
      <c r="AN410" s="246"/>
      <c r="AO410" s="246"/>
      <c r="AP410" s="246"/>
      <c r="AQ410" s="246"/>
      <c r="AR410" s="246"/>
      <c r="AS410" s="246"/>
      <c r="AT410" s="246"/>
      <c r="AU410" s="246"/>
      <c r="AV410" s="246"/>
      <c r="AW410" s="246"/>
      <c r="AX410" s="246"/>
      <c r="AY410" s="246"/>
      <c r="AZ410" s="246"/>
      <c r="BA410" s="246"/>
      <c r="BB410" s="246"/>
      <c r="BC410" s="246"/>
      <c r="BD410" s="246"/>
      <c r="BE410" s="246"/>
      <c r="BF410" s="246"/>
      <c r="BG410" s="246"/>
      <c r="BH410" s="246"/>
      <c r="BI410" s="246"/>
      <c r="BJ410" s="246"/>
      <c r="BK410" s="246"/>
      <c r="BL410" s="246"/>
      <c r="BM410" s="246"/>
      <c r="BN410" s="246"/>
      <c r="BO410" s="246"/>
      <c r="BP410" s="246"/>
      <c r="BQ410" s="246"/>
      <c r="BR410" s="246"/>
      <c r="BS410" s="246"/>
      <c r="BT410" s="246"/>
      <c r="BU410" s="246"/>
      <c r="BV410" s="246"/>
      <c r="BW410" s="246"/>
      <c r="BX410" s="246"/>
      <c r="BY410" s="246"/>
      <c r="BZ410" s="246"/>
      <c r="CA410" s="246"/>
      <c r="CB410" s="246"/>
      <c r="CC410" s="246"/>
      <c r="CD410" s="246"/>
      <c r="CE410" s="246"/>
      <c r="CF410" s="246"/>
      <c r="CG410" s="246"/>
      <c r="CH410" s="246"/>
      <c r="CI410" s="246"/>
      <c r="CJ410" s="246"/>
      <c r="CK410" s="246"/>
      <c r="CL410" s="246"/>
      <c r="CM410" s="246"/>
      <c r="CN410" s="246"/>
      <c r="CO410" s="246"/>
      <c r="CP410" s="246"/>
      <c r="CQ410" s="246"/>
      <c r="CR410" s="246"/>
      <c r="CS410" s="246"/>
      <c r="CT410" s="246"/>
      <c r="CU410" s="246"/>
      <c r="CV410" s="246"/>
      <c r="CW410" s="246"/>
      <c r="CX410" s="246"/>
      <c r="CY410" s="246"/>
      <c r="CZ410" s="246"/>
      <c r="DA410" s="246"/>
      <c r="DB410" s="246"/>
      <c r="DC410" s="246"/>
      <c r="DD410" s="246"/>
      <c r="DE410" s="246"/>
      <c r="DF410" s="246"/>
      <c r="DG410" s="246"/>
      <c r="DH410" s="246"/>
      <c r="DI410" s="246"/>
      <c r="DJ410" s="246"/>
      <c r="DK410" s="246"/>
      <c r="DL410" s="246"/>
      <c r="DM410" s="246"/>
      <c r="DN410" s="246"/>
      <c r="DO410" s="246"/>
      <c r="DP410" s="246"/>
      <c r="DQ410" s="246"/>
      <c r="DR410" s="246"/>
      <c r="DS410" s="246"/>
      <c r="DT410" s="246"/>
      <c r="DU410" s="246"/>
      <c r="DV410" s="246"/>
      <c r="DW410" s="246"/>
      <c r="DX410" s="246"/>
      <c r="DY410" s="246"/>
      <c r="DZ410" s="246"/>
      <c r="EA410" s="246"/>
      <c r="EB410" s="246"/>
      <c r="EC410" s="246"/>
      <c r="ED410" s="246"/>
      <c r="EE410" s="246"/>
      <c r="EF410" s="246"/>
      <c r="EG410" s="246"/>
      <c r="EH410" s="246"/>
      <c r="EI410" s="246"/>
      <c r="EJ410" s="246"/>
      <c r="EK410" s="246"/>
      <c r="EL410" s="246"/>
      <c r="EM410" s="246"/>
      <c r="EN410" s="246"/>
      <c r="EO410" s="246"/>
      <c r="EP410" s="246"/>
      <c r="EQ410" s="246"/>
      <c r="ER410" s="246"/>
      <c r="ES410" s="246"/>
      <c r="ET410" s="246"/>
      <c r="EU410" s="246"/>
      <c r="EV410" s="246"/>
      <c r="EW410" s="246"/>
      <c r="EX410" s="246"/>
      <c r="EY410" s="246"/>
      <c r="EZ410" s="246"/>
      <c r="FA410" s="246"/>
      <c r="FB410" s="246"/>
      <c r="FC410" s="246"/>
      <c r="FD410" s="246"/>
      <c r="FE410" s="246"/>
      <c r="FF410" s="246"/>
      <c r="FG410" s="246"/>
      <c r="FH410" s="246"/>
      <c r="FI410" s="246"/>
      <c r="FJ410" s="246"/>
      <c r="FK410" s="246"/>
      <c r="FL410" s="246"/>
      <c r="FM410" s="246"/>
      <c r="FN410" s="246"/>
      <c r="FO410" s="246"/>
      <c r="FP410" s="246"/>
      <c r="FQ410" s="246"/>
      <c r="FR410" s="246"/>
      <c r="FS410" s="246"/>
      <c r="FT410" s="246"/>
      <c r="FU410" s="246"/>
      <c r="FV410" s="246"/>
      <c r="FW410" s="246"/>
      <c r="FX410" s="246"/>
      <c r="FY410" s="246"/>
      <c r="FZ410" s="246"/>
      <c r="GA410" s="246"/>
      <c r="GB410" s="246"/>
      <c r="GC410" s="246"/>
      <c r="GD410" s="246"/>
      <c r="GE410" s="246"/>
      <c r="GF410" s="246"/>
      <c r="GG410" s="246"/>
      <c r="GH410" s="246"/>
      <c r="GI410" s="246"/>
      <c r="GJ410" s="246"/>
      <c r="GK410" s="246"/>
      <c r="GL410" s="246"/>
      <c r="GM410" s="246"/>
      <c r="GN410" s="246"/>
      <c r="GO410" s="246"/>
      <c r="GP410" s="246"/>
      <c r="GQ410" s="246"/>
      <c r="GR410" s="246"/>
      <c r="GS410" s="246"/>
      <c r="GT410" s="246"/>
      <c r="GU410" s="246"/>
      <c r="GV410" s="246"/>
      <c r="GW410" s="246"/>
      <c r="GX410" s="246"/>
      <c r="GY410" s="246"/>
      <c r="GZ410" s="246"/>
      <c r="HA410" s="246"/>
      <c r="HB410" s="246"/>
      <c r="HC410" s="246"/>
      <c r="HD410" s="246"/>
      <c r="HE410" s="246"/>
      <c r="HF410" s="246"/>
      <c r="HG410" s="246"/>
      <c r="HH410" s="246"/>
      <c r="HI410" s="246"/>
      <c r="HJ410" s="246"/>
      <c r="HK410" s="246"/>
      <c r="HL410" s="246"/>
      <c r="HM410" s="246"/>
      <c r="HN410" s="246"/>
      <c r="HO410" s="246"/>
      <c r="HP410" s="246"/>
      <c r="HQ410" s="246"/>
      <c r="HR410" s="246"/>
      <c r="HS410" s="246"/>
      <c r="HT410" s="246"/>
      <c r="HU410" s="246"/>
      <c r="HV410" s="246"/>
      <c r="HW410" s="246"/>
      <c r="HX410" s="246"/>
      <c r="HY410" s="246"/>
      <c r="HZ410" s="246"/>
      <c r="IA410" s="246"/>
      <c r="IB410" s="246"/>
      <c r="IC410" s="246"/>
      <c r="ID410" s="246"/>
      <c r="IE410" s="246"/>
      <c r="IF410" s="246"/>
      <c r="IG410" s="246"/>
      <c r="IH410" s="246"/>
      <c r="II410" s="246"/>
      <c r="IJ410" s="246"/>
      <c r="IK410" s="246"/>
      <c r="IL410" s="246"/>
      <c r="IM410" s="246"/>
      <c r="IN410" s="246"/>
      <c r="IO410" s="246"/>
      <c r="IP410" s="246"/>
      <c r="IQ410" s="246"/>
      <c r="IR410" s="246"/>
      <c r="IS410" s="246"/>
      <c r="IT410" s="246"/>
      <c r="IU410" s="246"/>
      <c r="IV410" s="246"/>
      <c r="IW410" s="246"/>
    </row>
    <row r="411" customFormat="false" ht="12.75" hidden="false" customHeight="false" outlineLevel="0" collapsed="false">
      <c r="A411" s="254"/>
      <c r="B411" s="255"/>
      <c r="C411" s="251"/>
      <c r="D411" s="251"/>
      <c r="E411" s="251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  <c r="AJ411" s="246"/>
      <c r="AK411" s="246"/>
      <c r="AL411" s="246"/>
      <c r="AM411" s="246"/>
      <c r="AN411" s="246"/>
      <c r="AO411" s="246"/>
      <c r="AP411" s="246"/>
      <c r="AQ411" s="246"/>
      <c r="AR411" s="246"/>
      <c r="AS411" s="246"/>
      <c r="AT411" s="246"/>
      <c r="AU411" s="246"/>
      <c r="AV411" s="246"/>
      <c r="AW411" s="246"/>
      <c r="AX411" s="246"/>
      <c r="AY411" s="246"/>
      <c r="AZ411" s="246"/>
      <c r="BA411" s="246"/>
      <c r="BB411" s="246"/>
      <c r="BC411" s="246"/>
      <c r="BD411" s="246"/>
      <c r="BE411" s="246"/>
      <c r="BF411" s="246"/>
      <c r="BG411" s="246"/>
      <c r="BH411" s="246"/>
      <c r="BI411" s="246"/>
      <c r="BJ411" s="246"/>
      <c r="BK411" s="246"/>
      <c r="BL411" s="246"/>
      <c r="BM411" s="246"/>
      <c r="BN411" s="246"/>
      <c r="BO411" s="246"/>
      <c r="BP411" s="246"/>
      <c r="BQ411" s="246"/>
      <c r="BR411" s="246"/>
      <c r="BS411" s="246"/>
      <c r="BT411" s="246"/>
      <c r="BU411" s="246"/>
      <c r="BV411" s="246"/>
      <c r="BW411" s="246"/>
      <c r="BX411" s="246"/>
      <c r="BY411" s="246"/>
      <c r="BZ411" s="246"/>
      <c r="CA411" s="246"/>
      <c r="CB411" s="246"/>
      <c r="CC411" s="246"/>
      <c r="CD411" s="246"/>
      <c r="CE411" s="246"/>
      <c r="CF411" s="246"/>
      <c r="CG411" s="246"/>
      <c r="CH411" s="246"/>
      <c r="CI411" s="246"/>
      <c r="CJ411" s="246"/>
      <c r="CK411" s="246"/>
      <c r="CL411" s="246"/>
      <c r="CM411" s="246"/>
      <c r="CN411" s="246"/>
      <c r="CO411" s="246"/>
      <c r="CP411" s="246"/>
      <c r="CQ411" s="246"/>
      <c r="CR411" s="246"/>
      <c r="CS411" s="246"/>
      <c r="CT411" s="246"/>
      <c r="CU411" s="246"/>
      <c r="CV411" s="246"/>
      <c r="CW411" s="246"/>
      <c r="CX411" s="246"/>
      <c r="CY411" s="246"/>
      <c r="CZ411" s="246"/>
      <c r="DA411" s="246"/>
      <c r="DB411" s="246"/>
      <c r="DC411" s="246"/>
      <c r="DD411" s="246"/>
      <c r="DE411" s="246"/>
      <c r="DF411" s="246"/>
      <c r="DG411" s="246"/>
      <c r="DH411" s="246"/>
      <c r="DI411" s="246"/>
      <c r="DJ411" s="246"/>
      <c r="DK411" s="246"/>
      <c r="DL411" s="246"/>
      <c r="DM411" s="246"/>
      <c r="DN411" s="246"/>
      <c r="DO411" s="246"/>
      <c r="DP411" s="246"/>
      <c r="DQ411" s="246"/>
      <c r="DR411" s="246"/>
      <c r="DS411" s="246"/>
      <c r="DT411" s="246"/>
      <c r="DU411" s="246"/>
      <c r="DV411" s="246"/>
      <c r="DW411" s="246"/>
      <c r="DX411" s="246"/>
      <c r="DY411" s="246"/>
      <c r="DZ411" s="246"/>
      <c r="EA411" s="246"/>
      <c r="EB411" s="246"/>
      <c r="EC411" s="246"/>
      <c r="ED411" s="246"/>
      <c r="EE411" s="246"/>
      <c r="EF411" s="246"/>
      <c r="EG411" s="246"/>
      <c r="EH411" s="246"/>
      <c r="EI411" s="246"/>
      <c r="EJ411" s="246"/>
      <c r="EK411" s="246"/>
      <c r="EL411" s="246"/>
      <c r="EM411" s="246"/>
      <c r="EN411" s="246"/>
      <c r="EO411" s="246"/>
      <c r="EP411" s="246"/>
      <c r="EQ411" s="246"/>
      <c r="ER411" s="246"/>
      <c r="ES411" s="246"/>
      <c r="ET411" s="246"/>
      <c r="EU411" s="246"/>
      <c r="EV411" s="246"/>
      <c r="EW411" s="246"/>
      <c r="EX411" s="246"/>
      <c r="EY411" s="246"/>
      <c r="EZ411" s="246"/>
      <c r="FA411" s="246"/>
      <c r="FB411" s="246"/>
      <c r="FC411" s="246"/>
      <c r="FD411" s="246"/>
      <c r="FE411" s="246"/>
      <c r="FF411" s="246"/>
      <c r="FG411" s="246"/>
      <c r="FH411" s="246"/>
      <c r="FI411" s="246"/>
      <c r="FJ411" s="246"/>
      <c r="FK411" s="246"/>
      <c r="FL411" s="246"/>
      <c r="FM411" s="246"/>
      <c r="FN411" s="246"/>
      <c r="FO411" s="246"/>
      <c r="FP411" s="246"/>
      <c r="FQ411" s="246"/>
      <c r="FR411" s="246"/>
      <c r="FS411" s="246"/>
      <c r="FT411" s="246"/>
      <c r="FU411" s="246"/>
      <c r="FV411" s="246"/>
      <c r="FW411" s="246"/>
      <c r="FX411" s="246"/>
      <c r="FY411" s="246"/>
      <c r="FZ411" s="246"/>
      <c r="GA411" s="246"/>
      <c r="GB411" s="246"/>
      <c r="GC411" s="246"/>
      <c r="GD411" s="246"/>
      <c r="GE411" s="246"/>
      <c r="GF411" s="246"/>
      <c r="GG411" s="246"/>
      <c r="GH411" s="246"/>
      <c r="GI411" s="246"/>
      <c r="GJ411" s="246"/>
      <c r="GK411" s="246"/>
      <c r="GL411" s="246"/>
      <c r="GM411" s="246"/>
      <c r="GN411" s="246"/>
      <c r="GO411" s="246"/>
      <c r="GP411" s="246"/>
      <c r="GQ411" s="246"/>
      <c r="GR411" s="246"/>
      <c r="GS411" s="246"/>
      <c r="GT411" s="246"/>
      <c r="GU411" s="246"/>
      <c r="GV411" s="246"/>
      <c r="GW411" s="246"/>
      <c r="GX411" s="246"/>
      <c r="GY411" s="246"/>
      <c r="GZ411" s="246"/>
      <c r="HA411" s="246"/>
      <c r="HB411" s="246"/>
      <c r="HC411" s="246"/>
      <c r="HD411" s="246"/>
      <c r="HE411" s="246"/>
      <c r="HF411" s="246"/>
      <c r="HG411" s="246"/>
      <c r="HH411" s="246"/>
      <c r="HI411" s="246"/>
      <c r="HJ411" s="246"/>
      <c r="HK411" s="246"/>
      <c r="HL411" s="246"/>
      <c r="HM411" s="246"/>
      <c r="HN411" s="246"/>
      <c r="HO411" s="246"/>
      <c r="HP411" s="246"/>
      <c r="HQ411" s="246"/>
      <c r="HR411" s="246"/>
      <c r="HS411" s="246"/>
      <c r="HT411" s="246"/>
      <c r="HU411" s="246"/>
      <c r="HV411" s="246"/>
      <c r="HW411" s="246"/>
      <c r="HX411" s="246"/>
      <c r="HY411" s="246"/>
      <c r="HZ411" s="246"/>
      <c r="IA411" s="246"/>
      <c r="IB411" s="246"/>
      <c r="IC411" s="246"/>
      <c r="ID411" s="246"/>
      <c r="IE411" s="246"/>
      <c r="IF411" s="246"/>
      <c r="IG411" s="246"/>
      <c r="IH411" s="246"/>
      <c r="II411" s="246"/>
      <c r="IJ411" s="246"/>
      <c r="IK411" s="246"/>
      <c r="IL411" s="246"/>
      <c r="IM411" s="246"/>
      <c r="IN411" s="246"/>
      <c r="IO411" s="246"/>
      <c r="IP411" s="246"/>
      <c r="IQ411" s="246"/>
      <c r="IR411" s="246"/>
      <c r="IS411" s="246"/>
      <c r="IT411" s="246"/>
      <c r="IU411" s="246"/>
      <c r="IV411" s="246"/>
      <c r="IW411" s="246"/>
    </row>
    <row r="412" customFormat="false" ht="12.75" hidden="false" customHeight="false" outlineLevel="0" collapsed="false">
      <c r="A412" s="254"/>
      <c r="B412" s="255"/>
      <c r="C412" s="251"/>
      <c r="D412" s="251"/>
      <c r="E412" s="251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6"/>
      <c r="AT412" s="246"/>
      <c r="AU412" s="246"/>
      <c r="AV412" s="246"/>
      <c r="AW412" s="246"/>
      <c r="AX412" s="246"/>
      <c r="AY412" s="246"/>
      <c r="AZ412" s="246"/>
      <c r="BA412" s="246"/>
      <c r="BB412" s="246"/>
      <c r="BC412" s="246"/>
      <c r="BD412" s="246"/>
      <c r="BE412" s="246"/>
      <c r="BF412" s="246"/>
      <c r="BG412" s="246"/>
      <c r="BH412" s="246"/>
      <c r="BI412" s="246"/>
      <c r="BJ412" s="246"/>
      <c r="BK412" s="246"/>
      <c r="BL412" s="246"/>
      <c r="BM412" s="246"/>
      <c r="BN412" s="246"/>
      <c r="BO412" s="246"/>
      <c r="BP412" s="246"/>
      <c r="BQ412" s="246"/>
      <c r="BR412" s="246"/>
      <c r="BS412" s="246"/>
      <c r="BT412" s="246"/>
      <c r="BU412" s="246"/>
      <c r="BV412" s="246"/>
      <c r="BW412" s="246"/>
      <c r="BX412" s="246"/>
      <c r="BY412" s="246"/>
      <c r="BZ412" s="246"/>
      <c r="CA412" s="246"/>
      <c r="CB412" s="246"/>
      <c r="CC412" s="246"/>
      <c r="CD412" s="246"/>
      <c r="CE412" s="246"/>
      <c r="CF412" s="246"/>
      <c r="CG412" s="246"/>
      <c r="CH412" s="246"/>
      <c r="CI412" s="246"/>
      <c r="CJ412" s="246"/>
      <c r="CK412" s="246"/>
      <c r="CL412" s="246"/>
      <c r="CM412" s="246"/>
      <c r="CN412" s="246"/>
      <c r="CO412" s="246"/>
      <c r="CP412" s="246"/>
      <c r="CQ412" s="246"/>
      <c r="CR412" s="246"/>
      <c r="CS412" s="246"/>
      <c r="CT412" s="246"/>
      <c r="CU412" s="246"/>
      <c r="CV412" s="246"/>
      <c r="CW412" s="246"/>
      <c r="CX412" s="246"/>
      <c r="CY412" s="246"/>
      <c r="CZ412" s="246"/>
      <c r="DA412" s="246"/>
      <c r="DB412" s="246"/>
      <c r="DC412" s="246"/>
      <c r="DD412" s="246"/>
      <c r="DE412" s="246"/>
      <c r="DF412" s="246"/>
      <c r="DG412" s="246"/>
      <c r="DH412" s="246"/>
      <c r="DI412" s="246"/>
      <c r="DJ412" s="246"/>
      <c r="DK412" s="246"/>
      <c r="DL412" s="246"/>
      <c r="DM412" s="246"/>
      <c r="DN412" s="246"/>
      <c r="DO412" s="246"/>
      <c r="DP412" s="246"/>
      <c r="DQ412" s="246"/>
      <c r="DR412" s="246"/>
      <c r="DS412" s="246"/>
      <c r="DT412" s="246"/>
      <c r="DU412" s="246"/>
      <c r="DV412" s="246"/>
      <c r="DW412" s="246"/>
      <c r="DX412" s="246"/>
      <c r="DY412" s="246"/>
      <c r="DZ412" s="246"/>
      <c r="EA412" s="246"/>
      <c r="EB412" s="246"/>
      <c r="EC412" s="246"/>
      <c r="ED412" s="246"/>
      <c r="EE412" s="246"/>
      <c r="EF412" s="246"/>
      <c r="EG412" s="246"/>
      <c r="EH412" s="246"/>
      <c r="EI412" s="246"/>
      <c r="EJ412" s="246"/>
      <c r="EK412" s="246"/>
      <c r="EL412" s="246"/>
      <c r="EM412" s="246"/>
      <c r="EN412" s="246"/>
      <c r="EO412" s="246"/>
      <c r="EP412" s="246"/>
      <c r="EQ412" s="246"/>
      <c r="ER412" s="246"/>
      <c r="ES412" s="246"/>
      <c r="ET412" s="246"/>
      <c r="EU412" s="246"/>
      <c r="EV412" s="246"/>
      <c r="EW412" s="246"/>
      <c r="EX412" s="246"/>
      <c r="EY412" s="246"/>
      <c r="EZ412" s="246"/>
      <c r="FA412" s="246"/>
      <c r="FB412" s="246"/>
      <c r="FC412" s="246"/>
      <c r="FD412" s="246"/>
      <c r="FE412" s="246"/>
      <c r="FF412" s="246"/>
      <c r="FG412" s="246"/>
      <c r="FH412" s="246"/>
      <c r="FI412" s="246"/>
      <c r="FJ412" s="246"/>
      <c r="FK412" s="246"/>
      <c r="FL412" s="246"/>
      <c r="FM412" s="246"/>
      <c r="FN412" s="246"/>
      <c r="FO412" s="246"/>
      <c r="FP412" s="246"/>
      <c r="FQ412" s="246"/>
      <c r="FR412" s="246"/>
      <c r="FS412" s="246"/>
      <c r="FT412" s="246"/>
      <c r="FU412" s="246"/>
      <c r="FV412" s="246"/>
      <c r="FW412" s="246"/>
      <c r="FX412" s="246"/>
      <c r="FY412" s="246"/>
      <c r="FZ412" s="246"/>
      <c r="GA412" s="246"/>
      <c r="GB412" s="246"/>
      <c r="GC412" s="246"/>
      <c r="GD412" s="246"/>
      <c r="GE412" s="246"/>
      <c r="GF412" s="246"/>
      <c r="GG412" s="246"/>
      <c r="GH412" s="246"/>
      <c r="GI412" s="246"/>
      <c r="GJ412" s="246"/>
      <c r="GK412" s="246"/>
      <c r="GL412" s="246"/>
      <c r="GM412" s="246"/>
      <c r="GN412" s="246"/>
      <c r="GO412" s="246"/>
      <c r="GP412" s="246"/>
      <c r="GQ412" s="246"/>
      <c r="GR412" s="246"/>
      <c r="GS412" s="246"/>
      <c r="GT412" s="246"/>
      <c r="GU412" s="246"/>
      <c r="GV412" s="246"/>
      <c r="GW412" s="246"/>
      <c r="GX412" s="246"/>
      <c r="GY412" s="246"/>
      <c r="GZ412" s="246"/>
      <c r="HA412" s="246"/>
      <c r="HB412" s="246"/>
      <c r="HC412" s="246"/>
      <c r="HD412" s="246"/>
      <c r="HE412" s="246"/>
      <c r="HF412" s="246"/>
      <c r="HG412" s="246"/>
      <c r="HH412" s="246"/>
      <c r="HI412" s="246"/>
      <c r="HJ412" s="246"/>
      <c r="HK412" s="246"/>
      <c r="HL412" s="246"/>
      <c r="HM412" s="246"/>
      <c r="HN412" s="246"/>
      <c r="HO412" s="246"/>
      <c r="HP412" s="246"/>
      <c r="HQ412" s="246"/>
      <c r="HR412" s="246"/>
      <c r="HS412" s="246"/>
      <c r="HT412" s="246"/>
      <c r="HU412" s="246"/>
      <c r="HV412" s="246"/>
      <c r="HW412" s="246"/>
      <c r="HX412" s="246"/>
      <c r="HY412" s="246"/>
      <c r="HZ412" s="246"/>
      <c r="IA412" s="246"/>
      <c r="IB412" s="246"/>
      <c r="IC412" s="246"/>
      <c r="ID412" s="246"/>
      <c r="IE412" s="246"/>
      <c r="IF412" s="246"/>
      <c r="IG412" s="246"/>
      <c r="IH412" s="246"/>
      <c r="II412" s="246"/>
      <c r="IJ412" s="246"/>
      <c r="IK412" s="246"/>
      <c r="IL412" s="246"/>
      <c r="IM412" s="246"/>
      <c r="IN412" s="246"/>
      <c r="IO412" s="246"/>
      <c r="IP412" s="246"/>
      <c r="IQ412" s="246"/>
      <c r="IR412" s="246"/>
      <c r="IS412" s="246"/>
      <c r="IT412" s="246"/>
      <c r="IU412" s="246"/>
      <c r="IV412" s="246"/>
      <c r="IW412" s="246"/>
    </row>
    <row r="413" customFormat="false" ht="12.75" hidden="false" customHeight="false" outlineLevel="0" collapsed="false">
      <c r="A413" s="254"/>
      <c r="B413" s="256"/>
      <c r="C413" s="251"/>
      <c r="D413" s="251"/>
      <c r="E413" s="251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6"/>
      <c r="AT413" s="246"/>
      <c r="AU413" s="246"/>
      <c r="AV413" s="246"/>
      <c r="AW413" s="246"/>
      <c r="AX413" s="246"/>
      <c r="AY413" s="246"/>
      <c r="AZ413" s="246"/>
      <c r="BA413" s="246"/>
      <c r="BB413" s="246"/>
      <c r="BC413" s="246"/>
      <c r="BD413" s="246"/>
      <c r="BE413" s="246"/>
      <c r="BF413" s="246"/>
      <c r="BG413" s="246"/>
      <c r="BH413" s="246"/>
      <c r="BI413" s="246"/>
      <c r="BJ413" s="246"/>
      <c r="BK413" s="246"/>
      <c r="BL413" s="246"/>
      <c r="BM413" s="246"/>
      <c r="BN413" s="246"/>
      <c r="BO413" s="246"/>
      <c r="BP413" s="246"/>
      <c r="BQ413" s="246"/>
      <c r="BR413" s="246"/>
      <c r="BS413" s="246"/>
      <c r="BT413" s="246"/>
      <c r="BU413" s="246"/>
      <c r="BV413" s="246"/>
      <c r="BW413" s="246"/>
      <c r="BX413" s="246"/>
      <c r="BY413" s="246"/>
      <c r="BZ413" s="246"/>
      <c r="CA413" s="246"/>
      <c r="CB413" s="246"/>
      <c r="CC413" s="246"/>
      <c r="CD413" s="246"/>
      <c r="CE413" s="246"/>
      <c r="CF413" s="246"/>
      <c r="CG413" s="246"/>
      <c r="CH413" s="246"/>
      <c r="CI413" s="246"/>
      <c r="CJ413" s="246"/>
      <c r="CK413" s="246"/>
      <c r="CL413" s="246"/>
      <c r="CM413" s="246"/>
      <c r="CN413" s="246"/>
      <c r="CO413" s="246"/>
      <c r="CP413" s="246"/>
      <c r="CQ413" s="246"/>
      <c r="CR413" s="246"/>
      <c r="CS413" s="246"/>
      <c r="CT413" s="246"/>
      <c r="CU413" s="246"/>
      <c r="CV413" s="246"/>
      <c r="CW413" s="246"/>
      <c r="CX413" s="246"/>
      <c r="CY413" s="246"/>
      <c r="CZ413" s="246"/>
      <c r="DA413" s="246"/>
      <c r="DB413" s="246"/>
      <c r="DC413" s="246"/>
      <c r="DD413" s="246"/>
      <c r="DE413" s="246"/>
      <c r="DF413" s="246"/>
      <c r="DG413" s="246"/>
      <c r="DH413" s="246"/>
      <c r="DI413" s="246"/>
      <c r="DJ413" s="246"/>
      <c r="DK413" s="246"/>
      <c r="DL413" s="246"/>
      <c r="DM413" s="246"/>
      <c r="DN413" s="246"/>
      <c r="DO413" s="246"/>
      <c r="DP413" s="246"/>
      <c r="DQ413" s="246"/>
      <c r="DR413" s="246"/>
      <c r="DS413" s="246"/>
      <c r="DT413" s="246"/>
      <c r="DU413" s="246"/>
      <c r="DV413" s="246"/>
      <c r="DW413" s="246"/>
      <c r="DX413" s="246"/>
      <c r="DY413" s="246"/>
      <c r="DZ413" s="246"/>
      <c r="EA413" s="246"/>
      <c r="EB413" s="246"/>
      <c r="EC413" s="246"/>
      <c r="ED413" s="246"/>
      <c r="EE413" s="246"/>
      <c r="EF413" s="246"/>
      <c r="EG413" s="246"/>
      <c r="EH413" s="246"/>
      <c r="EI413" s="246"/>
      <c r="EJ413" s="246"/>
      <c r="EK413" s="246"/>
      <c r="EL413" s="246"/>
      <c r="EM413" s="246"/>
      <c r="EN413" s="246"/>
      <c r="EO413" s="246"/>
      <c r="EP413" s="246"/>
      <c r="EQ413" s="246"/>
      <c r="ER413" s="246"/>
      <c r="ES413" s="246"/>
      <c r="ET413" s="246"/>
      <c r="EU413" s="246"/>
      <c r="EV413" s="246"/>
      <c r="EW413" s="246"/>
      <c r="EX413" s="246"/>
      <c r="EY413" s="246"/>
      <c r="EZ413" s="246"/>
      <c r="FA413" s="246"/>
      <c r="FB413" s="246"/>
      <c r="FC413" s="246"/>
      <c r="FD413" s="246"/>
      <c r="FE413" s="246"/>
      <c r="FF413" s="246"/>
      <c r="FG413" s="246"/>
      <c r="FH413" s="246"/>
      <c r="FI413" s="246"/>
      <c r="FJ413" s="246"/>
      <c r="FK413" s="246"/>
      <c r="FL413" s="246"/>
      <c r="FM413" s="246"/>
      <c r="FN413" s="246"/>
      <c r="FO413" s="246"/>
      <c r="FP413" s="246"/>
      <c r="FQ413" s="246"/>
      <c r="FR413" s="246"/>
      <c r="FS413" s="246"/>
      <c r="FT413" s="246"/>
      <c r="FU413" s="246"/>
      <c r="FV413" s="246"/>
      <c r="FW413" s="246"/>
      <c r="FX413" s="246"/>
      <c r="FY413" s="246"/>
      <c r="FZ413" s="246"/>
      <c r="GA413" s="246"/>
      <c r="GB413" s="246"/>
      <c r="GC413" s="246"/>
      <c r="GD413" s="246"/>
      <c r="GE413" s="246"/>
      <c r="GF413" s="246"/>
      <c r="GG413" s="246"/>
      <c r="GH413" s="246"/>
      <c r="GI413" s="246"/>
      <c r="GJ413" s="246"/>
      <c r="GK413" s="246"/>
      <c r="GL413" s="246"/>
      <c r="GM413" s="246"/>
      <c r="GN413" s="246"/>
      <c r="GO413" s="246"/>
      <c r="GP413" s="246"/>
      <c r="GQ413" s="246"/>
      <c r="GR413" s="246"/>
      <c r="GS413" s="246"/>
      <c r="GT413" s="246"/>
      <c r="GU413" s="246"/>
      <c r="GV413" s="246"/>
      <c r="GW413" s="246"/>
      <c r="GX413" s="246"/>
      <c r="GY413" s="246"/>
      <c r="GZ413" s="246"/>
      <c r="HA413" s="246"/>
      <c r="HB413" s="246"/>
      <c r="HC413" s="246"/>
      <c r="HD413" s="246"/>
      <c r="HE413" s="246"/>
      <c r="HF413" s="246"/>
      <c r="HG413" s="246"/>
      <c r="HH413" s="246"/>
      <c r="HI413" s="246"/>
      <c r="HJ413" s="246"/>
      <c r="HK413" s="246"/>
      <c r="HL413" s="246"/>
      <c r="HM413" s="246"/>
      <c r="HN413" s="246"/>
      <c r="HO413" s="246"/>
      <c r="HP413" s="246"/>
      <c r="HQ413" s="246"/>
      <c r="HR413" s="246"/>
      <c r="HS413" s="246"/>
      <c r="HT413" s="246"/>
      <c r="HU413" s="246"/>
      <c r="HV413" s="246"/>
      <c r="HW413" s="246"/>
      <c r="HX413" s="246"/>
      <c r="HY413" s="246"/>
      <c r="HZ413" s="246"/>
      <c r="IA413" s="246"/>
      <c r="IB413" s="246"/>
      <c r="IC413" s="246"/>
      <c r="ID413" s="246"/>
      <c r="IE413" s="246"/>
      <c r="IF413" s="246"/>
      <c r="IG413" s="246"/>
      <c r="IH413" s="246"/>
      <c r="II413" s="246"/>
      <c r="IJ413" s="246"/>
      <c r="IK413" s="246"/>
      <c r="IL413" s="246"/>
      <c r="IM413" s="246"/>
      <c r="IN413" s="246"/>
      <c r="IO413" s="246"/>
      <c r="IP413" s="246"/>
      <c r="IQ413" s="246"/>
      <c r="IR413" s="246"/>
      <c r="IS413" s="246"/>
      <c r="IT413" s="246"/>
      <c r="IU413" s="246"/>
      <c r="IV413" s="246"/>
      <c r="IW413" s="246"/>
    </row>
    <row r="414" customFormat="false" ht="12.75" hidden="false" customHeight="false" outlineLevel="0" collapsed="false">
      <c r="A414" s="217"/>
      <c r="B414" s="255"/>
      <c r="C414" s="251"/>
      <c r="D414" s="251"/>
      <c r="E414" s="251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6"/>
      <c r="AT414" s="246"/>
      <c r="AU414" s="246"/>
      <c r="AV414" s="246"/>
      <c r="AW414" s="246"/>
      <c r="AX414" s="246"/>
      <c r="AY414" s="246"/>
      <c r="AZ414" s="246"/>
      <c r="BA414" s="246"/>
      <c r="BB414" s="246"/>
      <c r="BC414" s="246"/>
      <c r="BD414" s="246"/>
      <c r="BE414" s="246"/>
      <c r="BF414" s="246"/>
      <c r="BG414" s="246"/>
      <c r="BH414" s="246"/>
      <c r="BI414" s="246"/>
      <c r="BJ414" s="246"/>
      <c r="BK414" s="246"/>
      <c r="BL414" s="246"/>
      <c r="BM414" s="246"/>
      <c r="BN414" s="246"/>
      <c r="BO414" s="246"/>
      <c r="BP414" s="246"/>
      <c r="BQ414" s="246"/>
      <c r="BR414" s="246"/>
      <c r="BS414" s="246"/>
      <c r="BT414" s="246"/>
      <c r="BU414" s="246"/>
      <c r="BV414" s="246"/>
      <c r="BW414" s="246"/>
      <c r="BX414" s="246"/>
      <c r="BY414" s="246"/>
      <c r="BZ414" s="246"/>
      <c r="CA414" s="246"/>
      <c r="CB414" s="246"/>
      <c r="CC414" s="246"/>
      <c r="CD414" s="246"/>
      <c r="CE414" s="246"/>
      <c r="CF414" s="246"/>
      <c r="CG414" s="246"/>
      <c r="CH414" s="246"/>
      <c r="CI414" s="246"/>
      <c r="CJ414" s="246"/>
      <c r="CK414" s="246"/>
      <c r="CL414" s="246"/>
      <c r="CM414" s="246"/>
      <c r="CN414" s="246"/>
      <c r="CO414" s="246"/>
      <c r="CP414" s="246"/>
      <c r="CQ414" s="246"/>
      <c r="CR414" s="246"/>
      <c r="CS414" s="246"/>
      <c r="CT414" s="246"/>
      <c r="CU414" s="246"/>
      <c r="CV414" s="246"/>
      <c r="CW414" s="246"/>
      <c r="CX414" s="246"/>
      <c r="CY414" s="246"/>
      <c r="CZ414" s="246"/>
      <c r="DA414" s="246"/>
      <c r="DB414" s="246"/>
      <c r="DC414" s="246"/>
      <c r="DD414" s="246"/>
      <c r="DE414" s="246"/>
      <c r="DF414" s="246"/>
      <c r="DG414" s="246"/>
      <c r="DH414" s="246"/>
      <c r="DI414" s="246"/>
      <c r="DJ414" s="246"/>
      <c r="DK414" s="246"/>
      <c r="DL414" s="246"/>
      <c r="DM414" s="246"/>
      <c r="DN414" s="246"/>
      <c r="DO414" s="246"/>
      <c r="DP414" s="246"/>
      <c r="DQ414" s="246"/>
      <c r="DR414" s="246"/>
      <c r="DS414" s="246"/>
      <c r="DT414" s="246"/>
      <c r="DU414" s="246"/>
      <c r="DV414" s="246"/>
      <c r="DW414" s="246"/>
      <c r="DX414" s="246"/>
      <c r="DY414" s="246"/>
      <c r="DZ414" s="246"/>
      <c r="EA414" s="246"/>
      <c r="EB414" s="246"/>
      <c r="EC414" s="246"/>
      <c r="ED414" s="246"/>
      <c r="EE414" s="246"/>
      <c r="EF414" s="246"/>
      <c r="EG414" s="246"/>
      <c r="EH414" s="246"/>
      <c r="EI414" s="246"/>
      <c r="EJ414" s="246"/>
      <c r="EK414" s="246"/>
      <c r="EL414" s="246"/>
      <c r="EM414" s="246"/>
      <c r="EN414" s="246"/>
      <c r="EO414" s="246"/>
      <c r="EP414" s="246"/>
      <c r="EQ414" s="246"/>
      <c r="ER414" s="246"/>
      <c r="ES414" s="246"/>
      <c r="ET414" s="246"/>
      <c r="EU414" s="246"/>
      <c r="EV414" s="246"/>
      <c r="EW414" s="246"/>
      <c r="EX414" s="246"/>
      <c r="EY414" s="246"/>
      <c r="EZ414" s="246"/>
      <c r="FA414" s="246"/>
      <c r="FB414" s="246"/>
      <c r="FC414" s="246"/>
      <c r="FD414" s="246"/>
      <c r="FE414" s="246"/>
      <c r="FF414" s="246"/>
      <c r="FG414" s="246"/>
      <c r="FH414" s="246"/>
      <c r="FI414" s="246"/>
      <c r="FJ414" s="246"/>
      <c r="FK414" s="246"/>
      <c r="FL414" s="246"/>
      <c r="FM414" s="246"/>
      <c r="FN414" s="246"/>
      <c r="FO414" s="246"/>
      <c r="FP414" s="246"/>
      <c r="FQ414" s="246"/>
      <c r="FR414" s="246"/>
      <c r="FS414" s="246"/>
      <c r="FT414" s="246"/>
      <c r="FU414" s="246"/>
      <c r="FV414" s="246"/>
      <c r="FW414" s="246"/>
      <c r="FX414" s="246"/>
      <c r="FY414" s="246"/>
      <c r="FZ414" s="246"/>
      <c r="GA414" s="246"/>
      <c r="GB414" s="246"/>
      <c r="GC414" s="246"/>
      <c r="GD414" s="246"/>
      <c r="GE414" s="246"/>
      <c r="GF414" s="246"/>
      <c r="GG414" s="246"/>
      <c r="GH414" s="246"/>
      <c r="GI414" s="246"/>
      <c r="GJ414" s="246"/>
      <c r="GK414" s="246"/>
      <c r="GL414" s="246"/>
      <c r="GM414" s="246"/>
      <c r="GN414" s="246"/>
      <c r="GO414" s="246"/>
      <c r="GP414" s="246"/>
      <c r="GQ414" s="246"/>
      <c r="GR414" s="246"/>
      <c r="GS414" s="246"/>
      <c r="GT414" s="246"/>
      <c r="GU414" s="246"/>
      <c r="GV414" s="246"/>
      <c r="GW414" s="246"/>
      <c r="GX414" s="246"/>
      <c r="GY414" s="246"/>
      <c r="GZ414" s="246"/>
      <c r="HA414" s="246"/>
      <c r="HB414" s="246"/>
      <c r="HC414" s="246"/>
      <c r="HD414" s="246"/>
      <c r="HE414" s="246"/>
      <c r="HF414" s="246"/>
      <c r="HG414" s="246"/>
      <c r="HH414" s="246"/>
      <c r="HI414" s="246"/>
      <c r="HJ414" s="246"/>
      <c r="HK414" s="246"/>
      <c r="HL414" s="246"/>
      <c r="HM414" s="246"/>
      <c r="HN414" s="246"/>
      <c r="HO414" s="246"/>
      <c r="HP414" s="246"/>
      <c r="HQ414" s="246"/>
      <c r="HR414" s="246"/>
      <c r="HS414" s="246"/>
      <c r="HT414" s="246"/>
      <c r="HU414" s="246"/>
      <c r="HV414" s="246"/>
      <c r="HW414" s="246"/>
      <c r="HX414" s="246"/>
      <c r="HY414" s="246"/>
      <c r="HZ414" s="246"/>
      <c r="IA414" s="246"/>
      <c r="IB414" s="246"/>
      <c r="IC414" s="246"/>
      <c r="ID414" s="246"/>
      <c r="IE414" s="246"/>
      <c r="IF414" s="246"/>
      <c r="IG414" s="246"/>
      <c r="IH414" s="246"/>
      <c r="II414" s="246"/>
      <c r="IJ414" s="246"/>
      <c r="IK414" s="246"/>
      <c r="IL414" s="246"/>
      <c r="IM414" s="246"/>
      <c r="IN414" s="246"/>
      <c r="IO414" s="246"/>
      <c r="IP414" s="246"/>
      <c r="IQ414" s="246"/>
      <c r="IR414" s="246"/>
      <c r="IS414" s="246"/>
      <c r="IT414" s="246"/>
      <c r="IU414" s="246"/>
      <c r="IV414" s="246"/>
      <c r="IW414" s="246"/>
    </row>
    <row r="415" customFormat="false" ht="12.75" hidden="false" customHeight="false" outlineLevel="0" collapsed="false">
      <c r="A415" s="217"/>
      <c r="B415" s="255"/>
      <c r="C415" s="251"/>
      <c r="D415" s="251"/>
      <c r="E415" s="251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6"/>
      <c r="AT415" s="246"/>
      <c r="AU415" s="246"/>
      <c r="AV415" s="246"/>
      <c r="AW415" s="246"/>
      <c r="AX415" s="246"/>
      <c r="AY415" s="246"/>
      <c r="AZ415" s="246"/>
      <c r="BA415" s="246"/>
      <c r="BB415" s="246"/>
      <c r="BC415" s="246"/>
      <c r="BD415" s="246"/>
      <c r="BE415" s="246"/>
      <c r="BF415" s="246"/>
      <c r="BG415" s="246"/>
      <c r="BH415" s="246"/>
      <c r="BI415" s="246"/>
      <c r="BJ415" s="246"/>
      <c r="BK415" s="246"/>
      <c r="BL415" s="246"/>
      <c r="BM415" s="246"/>
      <c r="BN415" s="246"/>
      <c r="BO415" s="246"/>
      <c r="BP415" s="246"/>
      <c r="BQ415" s="246"/>
      <c r="BR415" s="246"/>
      <c r="BS415" s="246"/>
      <c r="BT415" s="246"/>
      <c r="BU415" s="246"/>
      <c r="BV415" s="246"/>
      <c r="BW415" s="246"/>
      <c r="BX415" s="246"/>
      <c r="BY415" s="246"/>
      <c r="BZ415" s="246"/>
      <c r="CA415" s="246"/>
      <c r="CB415" s="246"/>
      <c r="CC415" s="246"/>
      <c r="CD415" s="246"/>
      <c r="CE415" s="246"/>
      <c r="CF415" s="246"/>
      <c r="CG415" s="246"/>
      <c r="CH415" s="246"/>
      <c r="CI415" s="246"/>
      <c r="CJ415" s="246"/>
      <c r="CK415" s="246"/>
      <c r="CL415" s="246"/>
      <c r="CM415" s="246"/>
      <c r="CN415" s="246"/>
      <c r="CO415" s="246"/>
      <c r="CP415" s="246"/>
      <c r="CQ415" s="246"/>
      <c r="CR415" s="246"/>
      <c r="CS415" s="246"/>
      <c r="CT415" s="246"/>
      <c r="CU415" s="246"/>
      <c r="CV415" s="246"/>
      <c r="CW415" s="246"/>
      <c r="CX415" s="246"/>
      <c r="CY415" s="246"/>
      <c r="CZ415" s="246"/>
      <c r="DA415" s="246"/>
      <c r="DB415" s="246"/>
      <c r="DC415" s="246"/>
      <c r="DD415" s="246"/>
      <c r="DE415" s="246"/>
      <c r="DF415" s="246"/>
      <c r="DG415" s="246"/>
      <c r="DH415" s="246"/>
      <c r="DI415" s="246"/>
      <c r="DJ415" s="246"/>
      <c r="DK415" s="246"/>
      <c r="DL415" s="246"/>
      <c r="DM415" s="246"/>
      <c r="DN415" s="246"/>
      <c r="DO415" s="246"/>
      <c r="DP415" s="246"/>
      <c r="DQ415" s="246"/>
      <c r="DR415" s="246"/>
      <c r="DS415" s="246"/>
      <c r="DT415" s="246"/>
      <c r="DU415" s="246"/>
      <c r="DV415" s="246"/>
      <c r="DW415" s="246"/>
      <c r="DX415" s="246"/>
      <c r="DY415" s="246"/>
      <c r="DZ415" s="246"/>
      <c r="EA415" s="246"/>
      <c r="EB415" s="246"/>
      <c r="EC415" s="246"/>
      <c r="ED415" s="246"/>
      <c r="EE415" s="246"/>
      <c r="EF415" s="246"/>
      <c r="EG415" s="246"/>
      <c r="EH415" s="246"/>
      <c r="EI415" s="246"/>
      <c r="EJ415" s="246"/>
      <c r="EK415" s="246"/>
      <c r="EL415" s="246"/>
      <c r="EM415" s="246"/>
      <c r="EN415" s="246"/>
      <c r="EO415" s="246"/>
      <c r="EP415" s="246"/>
      <c r="EQ415" s="246"/>
      <c r="ER415" s="246"/>
      <c r="ES415" s="246"/>
      <c r="ET415" s="246"/>
      <c r="EU415" s="246"/>
      <c r="EV415" s="246"/>
      <c r="EW415" s="246"/>
      <c r="EX415" s="246"/>
      <c r="EY415" s="246"/>
      <c r="EZ415" s="246"/>
      <c r="FA415" s="246"/>
      <c r="FB415" s="246"/>
      <c r="FC415" s="246"/>
      <c r="FD415" s="246"/>
      <c r="FE415" s="246"/>
      <c r="FF415" s="246"/>
      <c r="FG415" s="246"/>
      <c r="FH415" s="246"/>
      <c r="FI415" s="246"/>
      <c r="FJ415" s="246"/>
      <c r="FK415" s="246"/>
      <c r="FL415" s="246"/>
      <c r="FM415" s="246"/>
      <c r="FN415" s="246"/>
      <c r="FO415" s="246"/>
      <c r="FP415" s="246"/>
      <c r="FQ415" s="246"/>
      <c r="FR415" s="246"/>
      <c r="FS415" s="246"/>
      <c r="FT415" s="246"/>
      <c r="FU415" s="246"/>
      <c r="FV415" s="246"/>
      <c r="FW415" s="246"/>
      <c r="FX415" s="246"/>
      <c r="FY415" s="246"/>
      <c r="FZ415" s="246"/>
      <c r="GA415" s="246"/>
      <c r="GB415" s="246"/>
      <c r="GC415" s="246"/>
      <c r="GD415" s="246"/>
      <c r="GE415" s="246"/>
      <c r="GF415" s="246"/>
      <c r="GG415" s="246"/>
      <c r="GH415" s="246"/>
      <c r="GI415" s="246"/>
      <c r="GJ415" s="246"/>
      <c r="GK415" s="246"/>
      <c r="GL415" s="246"/>
      <c r="GM415" s="246"/>
      <c r="GN415" s="246"/>
      <c r="GO415" s="246"/>
      <c r="GP415" s="246"/>
      <c r="GQ415" s="246"/>
      <c r="GR415" s="246"/>
      <c r="GS415" s="246"/>
      <c r="GT415" s="246"/>
      <c r="GU415" s="246"/>
      <c r="GV415" s="246"/>
      <c r="GW415" s="246"/>
      <c r="GX415" s="246"/>
      <c r="GY415" s="246"/>
      <c r="GZ415" s="246"/>
      <c r="HA415" s="246"/>
      <c r="HB415" s="246"/>
      <c r="HC415" s="246"/>
      <c r="HD415" s="246"/>
      <c r="HE415" s="246"/>
      <c r="HF415" s="246"/>
      <c r="HG415" s="246"/>
      <c r="HH415" s="246"/>
      <c r="HI415" s="246"/>
      <c r="HJ415" s="246"/>
      <c r="HK415" s="246"/>
      <c r="HL415" s="246"/>
      <c r="HM415" s="246"/>
      <c r="HN415" s="246"/>
      <c r="HO415" s="246"/>
      <c r="HP415" s="246"/>
      <c r="HQ415" s="246"/>
      <c r="HR415" s="246"/>
      <c r="HS415" s="246"/>
      <c r="HT415" s="246"/>
      <c r="HU415" s="246"/>
      <c r="HV415" s="246"/>
      <c r="HW415" s="246"/>
      <c r="HX415" s="246"/>
      <c r="HY415" s="246"/>
      <c r="HZ415" s="246"/>
      <c r="IA415" s="246"/>
      <c r="IB415" s="246"/>
      <c r="IC415" s="246"/>
      <c r="ID415" s="246"/>
      <c r="IE415" s="246"/>
      <c r="IF415" s="246"/>
      <c r="IG415" s="246"/>
      <c r="IH415" s="246"/>
      <c r="II415" s="246"/>
      <c r="IJ415" s="246"/>
      <c r="IK415" s="246"/>
      <c r="IL415" s="246"/>
      <c r="IM415" s="246"/>
      <c r="IN415" s="246"/>
      <c r="IO415" s="246"/>
      <c r="IP415" s="246"/>
      <c r="IQ415" s="246"/>
      <c r="IR415" s="246"/>
      <c r="IS415" s="246"/>
      <c r="IT415" s="246"/>
      <c r="IU415" s="246"/>
      <c r="IV415" s="246"/>
      <c r="IW415" s="246"/>
    </row>
    <row r="416" customFormat="false" ht="12.75" hidden="false" customHeight="false" outlineLevel="0" collapsed="false">
      <c r="A416" s="217"/>
      <c r="B416" s="255"/>
      <c r="C416" s="251"/>
      <c r="D416" s="251"/>
      <c r="E416" s="251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6"/>
      <c r="AT416" s="246"/>
      <c r="AU416" s="246"/>
      <c r="AV416" s="246"/>
      <c r="AW416" s="246"/>
      <c r="AX416" s="246"/>
      <c r="AY416" s="246"/>
      <c r="AZ416" s="246"/>
      <c r="BA416" s="246"/>
      <c r="BB416" s="246"/>
      <c r="BC416" s="246"/>
      <c r="BD416" s="246"/>
      <c r="BE416" s="246"/>
      <c r="BF416" s="246"/>
      <c r="BG416" s="246"/>
      <c r="BH416" s="246"/>
      <c r="BI416" s="246"/>
      <c r="BJ416" s="246"/>
      <c r="BK416" s="246"/>
      <c r="BL416" s="246"/>
      <c r="BM416" s="246"/>
      <c r="BN416" s="246"/>
      <c r="BO416" s="246"/>
      <c r="BP416" s="246"/>
      <c r="BQ416" s="246"/>
      <c r="BR416" s="246"/>
      <c r="BS416" s="246"/>
      <c r="BT416" s="246"/>
      <c r="BU416" s="246"/>
      <c r="BV416" s="246"/>
      <c r="BW416" s="246"/>
      <c r="BX416" s="246"/>
      <c r="BY416" s="246"/>
      <c r="BZ416" s="246"/>
      <c r="CA416" s="246"/>
      <c r="CB416" s="246"/>
      <c r="CC416" s="246"/>
      <c r="CD416" s="246"/>
      <c r="CE416" s="246"/>
      <c r="CF416" s="246"/>
      <c r="CG416" s="246"/>
      <c r="CH416" s="246"/>
      <c r="CI416" s="246"/>
      <c r="CJ416" s="246"/>
      <c r="CK416" s="246"/>
      <c r="CL416" s="246"/>
      <c r="CM416" s="246"/>
      <c r="CN416" s="246"/>
      <c r="CO416" s="246"/>
      <c r="CP416" s="246"/>
      <c r="CQ416" s="246"/>
      <c r="CR416" s="246"/>
      <c r="CS416" s="246"/>
      <c r="CT416" s="246"/>
      <c r="CU416" s="246"/>
      <c r="CV416" s="246"/>
      <c r="CW416" s="246"/>
      <c r="CX416" s="246"/>
      <c r="CY416" s="246"/>
      <c r="CZ416" s="246"/>
      <c r="DA416" s="246"/>
      <c r="DB416" s="246"/>
      <c r="DC416" s="246"/>
      <c r="DD416" s="246"/>
      <c r="DE416" s="246"/>
      <c r="DF416" s="246"/>
      <c r="DG416" s="246"/>
      <c r="DH416" s="246"/>
      <c r="DI416" s="246"/>
      <c r="DJ416" s="246"/>
      <c r="DK416" s="246"/>
      <c r="DL416" s="246"/>
      <c r="DM416" s="246"/>
      <c r="DN416" s="246"/>
      <c r="DO416" s="246"/>
      <c r="DP416" s="246"/>
      <c r="DQ416" s="246"/>
      <c r="DR416" s="246"/>
      <c r="DS416" s="246"/>
      <c r="DT416" s="246"/>
      <c r="DU416" s="246"/>
      <c r="DV416" s="246"/>
      <c r="DW416" s="246"/>
      <c r="DX416" s="246"/>
      <c r="DY416" s="246"/>
      <c r="DZ416" s="246"/>
      <c r="EA416" s="246"/>
      <c r="EB416" s="246"/>
      <c r="EC416" s="246"/>
      <c r="ED416" s="246"/>
      <c r="EE416" s="246"/>
      <c r="EF416" s="246"/>
      <c r="EG416" s="246"/>
      <c r="EH416" s="246"/>
      <c r="EI416" s="246"/>
      <c r="EJ416" s="246"/>
      <c r="EK416" s="246"/>
      <c r="EL416" s="246"/>
      <c r="EM416" s="246"/>
      <c r="EN416" s="246"/>
      <c r="EO416" s="246"/>
      <c r="EP416" s="246"/>
      <c r="EQ416" s="246"/>
      <c r="ER416" s="246"/>
      <c r="ES416" s="246"/>
      <c r="ET416" s="246"/>
      <c r="EU416" s="246"/>
      <c r="EV416" s="246"/>
      <c r="EW416" s="246"/>
      <c r="EX416" s="246"/>
      <c r="EY416" s="246"/>
      <c r="EZ416" s="246"/>
      <c r="FA416" s="246"/>
      <c r="FB416" s="246"/>
      <c r="FC416" s="246"/>
      <c r="FD416" s="246"/>
      <c r="FE416" s="246"/>
      <c r="FF416" s="246"/>
      <c r="FG416" s="246"/>
      <c r="FH416" s="246"/>
      <c r="FI416" s="246"/>
      <c r="FJ416" s="246"/>
      <c r="FK416" s="246"/>
      <c r="FL416" s="246"/>
      <c r="FM416" s="246"/>
      <c r="FN416" s="246"/>
      <c r="FO416" s="246"/>
      <c r="FP416" s="246"/>
      <c r="FQ416" s="246"/>
      <c r="FR416" s="246"/>
      <c r="FS416" s="246"/>
      <c r="FT416" s="246"/>
      <c r="FU416" s="246"/>
      <c r="FV416" s="246"/>
      <c r="FW416" s="246"/>
      <c r="FX416" s="246"/>
      <c r="FY416" s="246"/>
      <c r="FZ416" s="246"/>
      <c r="GA416" s="246"/>
      <c r="GB416" s="246"/>
      <c r="GC416" s="246"/>
      <c r="GD416" s="246"/>
      <c r="GE416" s="246"/>
      <c r="GF416" s="246"/>
      <c r="GG416" s="246"/>
      <c r="GH416" s="246"/>
      <c r="GI416" s="246"/>
      <c r="GJ416" s="246"/>
      <c r="GK416" s="246"/>
      <c r="GL416" s="246"/>
      <c r="GM416" s="246"/>
      <c r="GN416" s="246"/>
      <c r="GO416" s="246"/>
      <c r="GP416" s="246"/>
      <c r="GQ416" s="246"/>
      <c r="GR416" s="246"/>
      <c r="GS416" s="246"/>
      <c r="GT416" s="246"/>
      <c r="GU416" s="246"/>
      <c r="GV416" s="246"/>
      <c r="GW416" s="246"/>
      <c r="GX416" s="246"/>
      <c r="GY416" s="246"/>
      <c r="GZ416" s="246"/>
      <c r="HA416" s="246"/>
      <c r="HB416" s="246"/>
      <c r="HC416" s="246"/>
      <c r="HD416" s="246"/>
      <c r="HE416" s="246"/>
      <c r="HF416" s="246"/>
      <c r="HG416" s="246"/>
      <c r="HH416" s="246"/>
      <c r="HI416" s="246"/>
      <c r="HJ416" s="246"/>
      <c r="HK416" s="246"/>
      <c r="HL416" s="246"/>
      <c r="HM416" s="246"/>
      <c r="HN416" s="246"/>
      <c r="HO416" s="246"/>
      <c r="HP416" s="246"/>
      <c r="HQ416" s="246"/>
      <c r="HR416" s="246"/>
      <c r="HS416" s="246"/>
      <c r="HT416" s="246"/>
      <c r="HU416" s="246"/>
      <c r="HV416" s="246"/>
      <c r="HW416" s="246"/>
      <c r="HX416" s="246"/>
      <c r="HY416" s="246"/>
      <c r="HZ416" s="246"/>
      <c r="IA416" s="246"/>
      <c r="IB416" s="246"/>
      <c r="IC416" s="246"/>
      <c r="ID416" s="246"/>
      <c r="IE416" s="246"/>
      <c r="IF416" s="246"/>
      <c r="IG416" s="246"/>
      <c r="IH416" s="246"/>
      <c r="II416" s="246"/>
      <c r="IJ416" s="246"/>
      <c r="IK416" s="246"/>
      <c r="IL416" s="246"/>
      <c r="IM416" s="246"/>
      <c r="IN416" s="246"/>
      <c r="IO416" s="246"/>
      <c r="IP416" s="246"/>
      <c r="IQ416" s="246"/>
      <c r="IR416" s="246"/>
      <c r="IS416" s="246"/>
      <c r="IT416" s="246"/>
      <c r="IU416" s="246"/>
      <c r="IV416" s="246"/>
      <c r="IW416" s="246"/>
    </row>
    <row r="417" customFormat="false" ht="12.75" hidden="false" customHeight="false" outlineLevel="0" collapsed="false">
      <c r="A417" s="217"/>
      <c r="B417" s="255"/>
      <c r="C417" s="251"/>
      <c r="D417" s="251"/>
      <c r="E417" s="251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  <c r="AJ417" s="246"/>
      <c r="AK417" s="246"/>
      <c r="AL417" s="246"/>
      <c r="AM417" s="246"/>
      <c r="AN417" s="246"/>
      <c r="AO417" s="246"/>
      <c r="AP417" s="246"/>
      <c r="AQ417" s="246"/>
      <c r="AR417" s="246"/>
      <c r="AS417" s="246"/>
      <c r="AT417" s="246"/>
      <c r="AU417" s="246"/>
      <c r="AV417" s="246"/>
      <c r="AW417" s="246"/>
      <c r="AX417" s="246"/>
      <c r="AY417" s="246"/>
      <c r="AZ417" s="246"/>
      <c r="BA417" s="246"/>
      <c r="BB417" s="246"/>
      <c r="BC417" s="246"/>
      <c r="BD417" s="246"/>
      <c r="BE417" s="246"/>
      <c r="BF417" s="246"/>
      <c r="BG417" s="246"/>
      <c r="BH417" s="246"/>
      <c r="BI417" s="246"/>
      <c r="BJ417" s="246"/>
      <c r="BK417" s="246"/>
      <c r="BL417" s="246"/>
      <c r="BM417" s="246"/>
      <c r="BN417" s="246"/>
      <c r="BO417" s="246"/>
      <c r="BP417" s="246"/>
      <c r="BQ417" s="246"/>
      <c r="BR417" s="246"/>
      <c r="BS417" s="246"/>
      <c r="BT417" s="246"/>
      <c r="BU417" s="246"/>
      <c r="BV417" s="246"/>
      <c r="BW417" s="246"/>
      <c r="BX417" s="246"/>
      <c r="BY417" s="246"/>
      <c r="BZ417" s="246"/>
      <c r="CA417" s="246"/>
      <c r="CB417" s="246"/>
      <c r="CC417" s="246"/>
      <c r="CD417" s="246"/>
      <c r="CE417" s="246"/>
      <c r="CF417" s="246"/>
      <c r="CG417" s="246"/>
      <c r="CH417" s="246"/>
      <c r="CI417" s="246"/>
      <c r="CJ417" s="246"/>
      <c r="CK417" s="246"/>
      <c r="CL417" s="246"/>
      <c r="CM417" s="246"/>
      <c r="CN417" s="246"/>
      <c r="CO417" s="246"/>
      <c r="CP417" s="246"/>
      <c r="CQ417" s="246"/>
      <c r="CR417" s="246"/>
      <c r="CS417" s="246"/>
      <c r="CT417" s="246"/>
      <c r="CU417" s="246"/>
      <c r="CV417" s="246"/>
      <c r="CW417" s="246"/>
      <c r="CX417" s="246"/>
      <c r="CY417" s="246"/>
      <c r="CZ417" s="246"/>
      <c r="DA417" s="246"/>
      <c r="DB417" s="246"/>
      <c r="DC417" s="246"/>
      <c r="DD417" s="246"/>
      <c r="DE417" s="246"/>
      <c r="DF417" s="246"/>
      <c r="DG417" s="246"/>
      <c r="DH417" s="246"/>
      <c r="DI417" s="246"/>
      <c r="DJ417" s="246"/>
      <c r="DK417" s="246"/>
      <c r="DL417" s="246"/>
      <c r="DM417" s="246"/>
      <c r="DN417" s="246"/>
      <c r="DO417" s="246"/>
      <c r="DP417" s="246"/>
      <c r="DQ417" s="246"/>
      <c r="DR417" s="246"/>
      <c r="DS417" s="246"/>
      <c r="DT417" s="246"/>
      <c r="DU417" s="246"/>
      <c r="DV417" s="246"/>
      <c r="DW417" s="246"/>
      <c r="DX417" s="246"/>
      <c r="DY417" s="246"/>
      <c r="DZ417" s="246"/>
      <c r="EA417" s="246"/>
      <c r="EB417" s="246"/>
      <c r="EC417" s="246"/>
      <c r="ED417" s="246"/>
      <c r="EE417" s="246"/>
      <c r="EF417" s="246"/>
      <c r="EG417" s="246"/>
      <c r="EH417" s="246"/>
      <c r="EI417" s="246"/>
      <c r="EJ417" s="246"/>
      <c r="EK417" s="246"/>
      <c r="EL417" s="246"/>
      <c r="EM417" s="246"/>
      <c r="EN417" s="246"/>
      <c r="EO417" s="246"/>
      <c r="EP417" s="246"/>
      <c r="EQ417" s="246"/>
      <c r="ER417" s="246"/>
      <c r="ES417" s="246"/>
      <c r="ET417" s="246"/>
      <c r="EU417" s="246"/>
      <c r="EV417" s="246"/>
      <c r="EW417" s="246"/>
      <c r="EX417" s="246"/>
      <c r="EY417" s="246"/>
      <c r="EZ417" s="246"/>
      <c r="FA417" s="246"/>
      <c r="FB417" s="246"/>
      <c r="FC417" s="246"/>
      <c r="FD417" s="246"/>
      <c r="FE417" s="246"/>
      <c r="FF417" s="246"/>
      <c r="FG417" s="246"/>
      <c r="FH417" s="246"/>
      <c r="FI417" s="246"/>
      <c r="FJ417" s="246"/>
      <c r="FK417" s="246"/>
      <c r="FL417" s="246"/>
      <c r="FM417" s="246"/>
      <c r="FN417" s="246"/>
      <c r="FO417" s="246"/>
      <c r="FP417" s="246"/>
      <c r="FQ417" s="246"/>
      <c r="FR417" s="246"/>
      <c r="FS417" s="246"/>
      <c r="FT417" s="246"/>
      <c r="FU417" s="246"/>
      <c r="FV417" s="246"/>
      <c r="FW417" s="246"/>
      <c r="FX417" s="246"/>
      <c r="FY417" s="246"/>
      <c r="FZ417" s="246"/>
      <c r="GA417" s="246"/>
      <c r="GB417" s="246"/>
      <c r="GC417" s="246"/>
      <c r="GD417" s="246"/>
      <c r="GE417" s="246"/>
      <c r="GF417" s="246"/>
      <c r="GG417" s="246"/>
      <c r="GH417" s="246"/>
      <c r="GI417" s="246"/>
      <c r="GJ417" s="246"/>
      <c r="GK417" s="246"/>
      <c r="GL417" s="246"/>
      <c r="GM417" s="246"/>
      <c r="GN417" s="246"/>
      <c r="GO417" s="246"/>
      <c r="GP417" s="246"/>
      <c r="GQ417" s="246"/>
      <c r="GR417" s="246"/>
      <c r="GS417" s="246"/>
      <c r="GT417" s="246"/>
      <c r="GU417" s="246"/>
      <c r="GV417" s="246"/>
      <c r="GW417" s="246"/>
      <c r="GX417" s="246"/>
      <c r="GY417" s="246"/>
      <c r="GZ417" s="246"/>
      <c r="HA417" s="246"/>
      <c r="HB417" s="246"/>
      <c r="HC417" s="246"/>
      <c r="HD417" s="246"/>
      <c r="HE417" s="246"/>
      <c r="HF417" s="246"/>
      <c r="HG417" s="246"/>
      <c r="HH417" s="246"/>
      <c r="HI417" s="246"/>
      <c r="HJ417" s="246"/>
      <c r="HK417" s="246"/>
      <c r="HL417" s="246"/>
      <c r="HM417" s="246"/>
      <c r="HN417" s="246"/>
      <c r="HO417" s="246"/>
      <c r="HP417" s="246"/>
      <c r="HQ417" s="246"/>
      <c r="HR417" s="246"/>
      <c r="HS417" s="246"/>
      <c r="HT417" s="246"/>
      <c r="HU417" s="246"/>
      <c r="HV417" s="246"/>
      <c r="HW417" s="246"/>
      <c r="HX417" s="246"/>
      <c r="HY417" s="246"/>
      <c r="HZ417" s="246"/>
      <c r="IA417" s="246"/>
      <c r="IB417" s="246"/>
      <c r="IC417" s="246"/>
      <c r="ID417" s="246"/>
      <c r="IE417" s="246"/>
      <c r="IF417" s="246"/>
      <c r="IG417" s="246"/>
      <c r="IH417" s="246"/>
      <c r="II417" s="246"/>
      <c r="IJ417" s="246"/>
      <c r="IK417" s="246"/>
      <c r="IL417" s="246"/>
      <c r="IM417" s="246"/>
      <c r="IN417" s="246"/>
      <c r="IO417" s="246"/>
      <c r="IP417" s="246"/>
      <c r="IQ417" s="246"/>
      <c r="IR417" s="246"/>
      <c r="IS417" s="246"/>
      <c r="IT417" s="246"/>
      <c r="IU417" s="246"/>
      <c r="IV417" s="246"/>
      <c r="IW417" s="246"/>
    </row>
    <row r="418" customFormat="false" ht="12.75" hidden="false" customHeight="false" outlineLevel="0" collapsed="false">
      <c r="A418" s="223"/>
      <c r="B418" s="255"/>
      <c r="C418" s="251"/>
      <c r="D418" s="251"/>
      <c r="E418" s="251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  <c r="AJ418" s="246"/>
      <c r="AK418" s="246"/>
      <c r="AL418" s="246"/>
      <c r="AM418" s="246"/>
      <c r="AN418" s="246"/>
      <c r="AO418" s="246"/>
      <c r="AP418" s="246"/>
      <c r="AQ418" s="246"/>
      <c r="AR418" s="246"/>
      <c r="AS418" s="246"/>
      <c r="AT418" s="246"/>
      <c r="AU418" s="246"/>
      <c r="AV418" s="246"/>
      <c r="AW418" s="246"/>
      <c r="AX418" s="246"/>
      <c r="AY418" s="246"/>
      <c r="AZ418" s="246"/>
      <c r="BA418" s="246"/>
      <c r="BB418" s="246"/>
      <c r="BC418" s="246"/>
      <c r="BD418" s="246"/>
      <c r="BE418" s="246"/>
      <c r="BF418" s="246"/>
      <c r="BG418" s="246"/>
      <c r="BH418" s="246"/>
      <c r="BI418" s="246"/>
      <c r="BJ418" s="246"/>
      <c r="BK418" s="246"/>
      <c r="BL418" s="246"/>
      <c r="BM418" s="246"/>
      <c r="BN418" s="246"/>
      <c r="BO418" s="246"/>
      <c r="BP418" s="246"/>
      <c r="BQ418" s="246"/>
      <c r="BR418" s="246"/>
      <c r="BS418" s="246"/>
      <c r="BT418" s="246"/>
      <c r="BU418" s="246"/>
      <c r="BV418" s="246"/>
      <c r="BW418" s="246"/>
      <c r="BX418" s="246"/>
      <c r="BY418" s="246"/>
      <c r="BZ418" s="246"/>
      <c r="CA418" s="246"/>
      <c r="CB418" s="246"/>
      <c r="CC418" s="246"/>
      <c r="CD418" s="246"/>
      <c r="CE418" s="246"/>
      <c r="CF418" s="246"/>
      <c r="CG418" s="246"/>
      <c r="CH418" s="246"/>
      <c r="CI418" s="246"/>
      <c r="CJ418" s="246"/>
      <c r="CK418" s="246"/>
      <c r="CL418" s="246"/>
      <c r="CM418" s="246"/>
      <c r="CN418" s="246"/>
      <c r="CO418" s="246"/>
      <c r="CP418" s="246"/>
      <c r="CQ418" s="246"/>
      <c r="CR418" s="246"/>
      <c r="CS418" s="246"/>
      <c r="CT418" s="246"/>
      <c r="CU418" s="246"/>
      <c r="CV418" s="246"/>
      <c r="CW418" s="246"/>
      <c r="CX418" s="246"/>
      <c r="CY418" s="246"/>
      <c r="CZ418" s="246"/>
      <c r="DA418" s="246"/>
      <c r="DB418" s="246"/>
      <c r="DC418" s="246"/>
      <c r="DD418" s="246"/>
      <c r="DE418" s="246"/>
      <c r="DF418" s="246"/>
      <c r="DG418" s="246"/>
      <c r="DH418" s="246"/>
      <c r="DI418" s="246"/>
      <c r="DJ418" s="246"/>
      <c r="DK418" s="246"/>
      <c r="DL418" s="246"/>
      <c r="DM418" s="246"/>
      <c r="DN418" s="246"/>
      <c r="DO418" s="246"/>
      <c r="DP418" s="246"/>
      <c r="DQ418" s="246"/>
      <c r="DR418" s="246"/>
      <c r="DS418" s="246"/>
      <c r="DT418" s="246"/>
      <c r="DU418" s="246"/>
      <c r="DV418" s="246"/>
      <c r="DW418" s="246"/>
      <c r="DX418" s="246"/>
      <c r="DY418" s="246"/>
      <c r="DZ418" s="246"/>
      <c r="EA418" s="246"/>
      <c r="EB418" s="246"/>
      <c r="EC418" s="246"/>
      <c r="ED418" s="246"/>
      <c r="EE418" s="246"/>
      <c r="EF418" s="246"/>
      <c r="EG418" s="246"/>
      <c r="EH418" s="246"/>
      <c r="EI418" s="246"/>
      <c r="EJ418" s="246"/>
      <c r="EK418" s="246"/>
      <c r="EL418" s="246"/>
      <c r="EM418" s="246"/>
      <c r="EN418" s="246"/>
      <c r="EO418" s="246"/>
      <c r="EP418" s="246"/>
      <c r="EQ418" s="246"/>
      <c r="ER418" s="246"/>
      <c r="ES418" s="246"/>
      <c r="ET418" s="246"/>
      <c r="EU418" s="246"/>
      <c r="EV418" s="246"/>
      <c r="EW418" s="246"/>
      <c r="EX418" s="246"/>
      <c r="EY418" s="246"/>
      <c r="EZ418" s="246"/>
      <c r="FA418" s="246"/>
      <c r="FB418" s="246"/>
      <c r="FC418" s="246"/>
      <c r="FD418" s="246"/>
      <c r="FE418" s="246"/>
      <c r="FF418" s="246"/>
      <c r="FG418" s="246"/>
      <c r="FH418" s="246"/>
      <c r="FI418" s="246"/>
      <c r="FJ418" s="246"/>
      <c r="FK418" s="246"/>
      <c r="FL418" s="246"/>
      <c r="FM418" s="246"/>
      <c r="FN418" s="246"/>
      <c r="FO418" s="246"/>
      <c r="FP418" s="246"/>
      <c r="FQ418" s="246"/>
      <c r="FR418" s="246"/>
      <c r="FS418" s="246"/>
      <c r="FT418" s="246"/>
      <c r="FU418" s="246"/>
      <c r="FV418" s="246"/>
      <c r="FW418" s="246"/>
      <c r="FX418" s="246"/>
      <c r="FY418" s="246"/>
      <c r="FZ418" s="246"/>
      <c r="GA418" s="246"/>
      <c r="GB418" s="246"/>
      <c r="GC418" s="246"/>
      <c r="GD418" s="246"/>
      <c r="GE418" s="246"/>
      <c r="GF418" s="246"/>
      <c r="GG418" s="246"/>
      <c r="GH418" s="246"/>
      <c r="GI418" s="246"/>
      <c r="GJ418" s="246"/>
      <c r="GK418" s="246"/>
      <c r="GL418" s="246"/>
      <c r="GM418" s="246"/>
      <c r="GN418" s="246"/>
      <c r="GO418" s="246"/>
      <c r="GP418" s="246"/>
      <c r="GQ418" s="246"/>
      <c r="GR418" s="246"/>
      <c r="GS418" s="246"/>
      <c r="GT418" s="246"/>
      <c r="GU418" s="246"/>
      <c r="GV418" s="246"/>
      <c r="GW418" s="246"/>
      <c r="GX418" s="246"/>
      <c r="GY418" s="246"/>
      <c r="GZ418" s="246"/>
      <c r="HA418" s="246"/>
      <c r="HB418" s="246"/>
      <c r="HC418" s="246"/>
      <c r="HD418" s="246"/>
      <c r="HE418" s="246"/>
      <c r="HF418" s="246"/>
      <c r="HG418" s="246"/>
      <c r="HH418" s="246"/>
      <c r="HI418" s="246"/>
      <c r="HJ418" s="246"/>
      <c r="HK418" s="246"/>
      <c r="HL418" s="246"/>
      <c r="HM418" s="246"/>
      <c r="HN418" s="246"/>
      <c r="HO418" s="246"/>
      <c r="HP418" s="246"/>
      <c r="HQ418" s="246"/>
      <c r="HR418" s="246"/>
      <c r="HS418" s="246"/>
      <c r="HT418" s="246"/>
      <c r="HU418" s="246"/>
      <c r="HV418" s="246"/>
      <c r="HW418" s="246"/>
      <c r="HX418" s="246"/>
      <c r="HY418" s="246"/>
      <c r="HZ418" s="246"/>
      <c r="IA418" s="246"/>
      <c r="IB418" s="246"/>
      <c r="IC418" s="246"/>
      <c r="ID418" s="246"/>
      <c r="IE418" s="246"/>
      <c r="IF418" s="246"/>
      <c r="IG418" s="246"/>
      <c r="IH418" s="246"/>
      <c r="II418" s="246"/>
      <c r="IJ418" s="246"/>
      <c r="IK418" s="246"/>
      <c r="IL418" s="246"/>
      <c r="IM418" s="246"/>
      <c r="IN418" s="246"/>
      <c r="IO418" s="246"/>
      <c r="IP418" s="246"/>
      <c r="IQ418" s="246"/>
      <c r="IR418" s="246"/>
      <c r="IS418" s="246"/>
      <c r="IT418" s="246"/>
      <c r="IU418" s="246"/>
      <c r="IV418" s="246"/>
      <c r="IW418" s="246"/>
    </row>
    <row r="419" customFormat="false" ht="12.75" hidden="false" customHeight="false" outlineLevel="0" collapsed="false">
      <c r="A419" s="223"/>
      <c r="B419" s="255"/>
      <c r="C419" s="251"/>
      <c r="D419" s="251"/>
      <c r="E419" s="251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  <c r="AJ419" s="246"/>
      <c r="AK419" s="246"/>
      <c r="AL419" s="246"/>
      <c r="AM419" s="246"/>
      <c r="AN419" s="246"/>
      <c r="AO419" s="246"/>
      <c r="AP419" s="246"/>
      <c r="AQ419" s="246"/>
      <c r="AR419" s="246"/>
      <c r="AS419" s="246"/>
      <c r="AT419" s="246"/>
      <c r="AU419" s="246"/>
      <c r="AV419" s="246"/>
      <c r="AW419" s="246"/>
      <c r="AX419" s="246"/>
      <c r="AY419" s="246"/>
      <c r="AZ419" s="246"/>
      <c r="BA419" s="246"/>
      <c r="BB419" s="246"/>
      <c r="BC419" s="246"/>
      <c r="BD419" s="246"/>
      <c r="BE419" s="246"/>
      <c r="BF419" s="246"/>
      <c r="BG419" s="246"/>
      <c r="BH419" s="246"/>
      <c r="BI419" s="246"/>
      <c r="BJ419" s="246"/>
      <c r="BK419" s="246"/>
      <c r="BL419" s="246"/>
      <c r="BM419" s="246"/>
      <c r="BN419" s="246"/>
      <c r="BO419" s="246"/>
      <c r="BP419" s="246"/>
      <c r="BQ419" s="246"/>
      <c r="BR419" s="246"/>
      <c r="BS419" s="246"/>
      <c r="BT419" s="246"/>
      <c r="BU419" s="246"/>
      <c r="BV419" s="246"/>
      <c r="BW419" s="246"/>
      <c r="BX419" s="246"/>
      <c r="BY419" s="246"/>
      <c r="BZ419" s="246"/>
      <c r="CA419" s="246"/>
      <c r="CB419" s="246"/>
      <c r="CC419" s="246"/>
      <c r="CD419" s="246"/>
      <c r="CE419" s="246"/>
      <c r="CF419" s="246"/>
      <c r="CG419" s="246"/>
      <c r="CH419" s="246"/>
      <c r="CI419" s="246"/>
      <c r="CJ419" s="246"/>
      <c r="CK419" s="246"/>
      <c r="CL419" s="246"/>
      <c r="CM419" s="246"/>
      <c r="CN419" s="246"/>
      <c r="CO419" s="246"/>
      <c r="CP419" s="246"/>
      <c r="CQ419" s="246"/>
      <c r="CR419" s="246"/>
      <c r="CS419" s="246"/>
      <c r="CT419" s="246"/>
      <c r="CU419" s="246"/>
      <c r="CV419" s="246"/>
      <c r="CW419" s="246"/>
      <c r="CX419" s="246"/>
      <c r="CY419" s="246"/>
      <c r="CZ419" s="246"/>
      <c r="DA419" s="246"/>
      <c r="DB419" s="246"/>
      <c r="DC419" s="246"/>
      <c r="DD419" s="246"/>
      <c r="DE419" s="246"/>
      <c r="DF419" s="246"/>
      <c r="DG419" s="246"/>
      <c r="DH419" s="246"/>
      <c r="DI419" s="246"/>
      <c r="DJ419" s="246"/>
      <c r="DK419" s="246"/>
      <c r="DL419" s="246"/>
      <c r="DM419" s="246"/>
      <c r="DN419" s="246"/>
      <c r="DO419" s="246"/>
      <c r="DP419" s="246"/>
      <c r="DQ419" s="246"/>
      <c r="DR419" s="246"/>
      <c r="DS419" s="246"/>
      <c r="DT419" s="246"/>
      <c r="DU419" s="246"/>
      <c r="DV419" s="246"/>
      <c r="DW419" s="246"/>
      <c r="DX419" s="246"/>
      <c r="DY419" s="246"/>
      <c r="DZ419" s="246"/>
      <c r="EA419" s="246"/>
      <c r="EB419" s="246"/>
      <c r="EC419" s="246"/>
      <c r="ED419" s="246"/>
      <c r="EE419" s="246"/>
      <c r="EF419" s="246"/>
      <c r="EG419" s="246"/>
      <c r="EH419" s="246"/>
      <c r="EI419" s="246"/>
      <c r="EJ419" s="246"/>
      <c r="EK419" s="246"/>
      <c r="EL419" s="246"/>
      <c r="EM419" s="246"/>
      <c r="EN419" s="246"/>
      <c r="EO419" s="246"/>
      <c r="EP419" s="246"/>
      <c r="EQ419" s="246"/>
      <c r="ER419" s="246"/>
      <c r="ES419" s="246"/>
      <c r="ET419" s="246"/>
      <c r="EU419" s="246"/>
      <c r="EV419" s="246"/>
      <c r="EW419" s="246"/>
      <c r="EX419" s="246"/>
      <c r="EY419" s="246"/>
      <c r="EZ419" s="246"/>
      <c r="FA419" s="246"/>
      <c r="FB419" s="246"/>
      <c r="FC419" s="246"/>
      <c r="FD419" s="246"/>
      <c r="FE419" s="246"/>
      <c r="FF419" s="246"/>
      <c r="FG419" s="246"/>
      <c r="FH419" s="246"/>
      <c r="FI419" s="246"/>
      <c r="FJ419" s="246"/>
      <c r="FK419" s="246"/>
      <c r="FL419" s="246"/>
      <c r="FM419" s="246"/>
      <c r="FN419" s="246"/>
      <c r="FO419" s="246"/>
      <c r="FP419" s="246"/>
      <c r="FQ419" s="246"/>
      <c r="FR419" s="246"/>
      <c r="FS419" s="246"/>
      <c r="FT419" s="246"/>
      <c r="FU419" s="246"/>
      <c r="FV419" s="246"/>
      <c r="FW419" s="246"/>
      <c r="FX419" s="246"/>
      <c r="FY419" s="246"/>
      <c r="FZ419" s="246"/>
      <c r="GA419" s="246"/>
      <c r="GB419" s="246"/>
      <c r="GC419" s="246"/>
      <c r="GD419" s="246"/>
      <c r="GE419" s="246"/>
      <c r="GF419" s="246"/>
      <c r="GG419" s="246"/>
      <c r="GH419" s="246"/>
      <c r="GI419" s="246"/>
      <c r="GJ419" s="246"/>
      <c r="GK419" s="246"/>
      <c r="GL419" s="246"/>
      <c r="GM419" s="246"/>
      <c r="GN419" s="246"/>
      <c r="GO419" s="246"/>
      <c r="GP419" s="246"/>
      <c r="GQ419" s="246"/>
      <c r="GR419" s="246"/>
      <c r="GS419" s="246"/>
      <c r="GT419" s="246"/>
      <c r="GU419" s="246"/>
      <c r="GV419" s="246"/>
      <c r="GW419" s="246"/>
      <c r="GX419" s="246"/>
      <c r="GY419" s="246"/>
      <c r="GZ419" s="246"/>
      <c r="HA419" s="246"/>
      <c r="HB419" s="246"/>
      <c r="HC419" s="246"/>
      <c r="HD419" s="246"/>
      <c r="HE419" s="246"/>
      <c r="HF419" s="246"/>
      <c r="HG419" s="246"/>
      <c r="HH419" s="246"/>
      <c r="HI419" s="246"/>
      <c r="HJ419" s="246"/>
      <c r="HK419" s="246"/>
      <c r="HL419" s="246"/>
      <c r="HM419" s="246"/>
      <c r="HN419" s="246"/>
      <c r="HO419" s="246"/>
      <c r="HP419" s="246"/>
      <c r="HQ419" s="246"/>
      <c r="HR419" s="246"/>
      <c r="HS419" s="246"/>
      <c r="HT419" s="246"/>
      <c r="HU419" s="246"/>
      <c r="HV419" s="246"/>
      <c r="HW419" s="246"/>
      <c r="HX419" s="246"/>
      <c r="HY419" s="246"/>
      <c r="HZ419" s="246"/>
      <c r="IA419" s="246"/>
      <c r="IB419" s="246"/>
      <c r="IC419" s="246"/>
      <c r="ID419" s="246"/>
      <c r="IE419" s="246"/>
      <c r="IF419" s="246"/>
      <c r="IG419" s="246"/>
      <c r="IH419" s="246"/>
      <c r="II419" s="246"/>
      <c r="IJ419" s="246"/>
      <c r="IK419" s="246"/>
      <c r="IL419" s="246"/>
      <c r="IM419" s="246"/>
      <c r="IN419" s="246"/>
      <c r="IO419" s="246"/>
      <c r="IP419" s="246"/>
      <c r="IQ419" s="246"/>
      <c r="IR419" s="246"/>
      <c r="IS419" s="246"/>
      <c r="IT419" s="246"/>
      <c r="IU419" s="246"/>
      <c r="IV419" s="246"/>
      <c r="IW419" s="246"/>
    </row>
    <row r="420" customFormat="false" ht="12.75" hidden="false" customHeight="false" outlineLevel="0" collapsed="false">
      <c r="A420" s="217"/>
      <c r="B420" s="255"/>
      <c r="C420" s="251"/>
      <c r="D420" s="251"/>
      <c r="E420" s="251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  <c r="AJ420" s="246"/>
      <c r="AK420" s="246"/>
      <c r="AL420" s="246"/>
      <c r="AM420" s="246"/>
      <c r="AN420" s="246"/>
      <c r="AO420" s="246"/>
      <c r="AP420" s="246"/>
      <c r="AQ420" s="246"/>
      <c r="AR420" s="246"/>
      <c r="AS420" s="246"/>
      <c r="AT420" s="246"/>
      <c r="AU420" s="246"/>
      <c r="AV420" s="246"/>
      <c r="AW420" s="246"/>
      <c r="AX420" s="246"/>
      <c r="AY420" s="246"/>
      <c r="AZ420" s="246"/>
      <c r="BA420" s="246"/>
      <c r="BB420" s="246"/>
      <c r="BC420" s="246"/>
      <c r="BD420" s="246"/>
      <c r="BE420" s="246"/>
      <c r="BF420" s="246"/>
      <c r="BG420" s="246"/>
      <c r="BH420" s="246"/>
      <c r="BI420" s="246"/>
      <c r="BJ420" s="246"/>
      <c r="BK420" s="246"/>
      <c r="BL420" s="246"/>
      <c r="BM420" s="246"/>
      <c r="BN420" s="246"/>
      <c r="BO420" s="246"/>
      <c r="BP420" s="246"/>
      <c r="BQ420" s="246"/>
      <c r="BR420" s="246"/>
      <c r="BS420" s="246"/>
      <c r="BT420" s="246"/>
      <c r="BU420" s="246"/>
      <c r="BV420" s="246"/>
      <c r="BW420" s="246"/>
      <c r="BX420" s="246"/>
      <c r="BY420" s="246"/>
      <c r="BZ420" s="246"/>
      <c r="CA420" s="246"/>
      <c r="CB420" s="246"/>
      <c r="CC420" s="246"/>
      <c r="CD420" s="246"/>
      <c r="CE420" s="246"/>
      <c r="CF420" s="246"/>
      <c r="CG420" s="246"/>
      <c r="CH420" s="246"/>
      <c r="CI420" s="246"/>
      <c r="CJ420" s="246"/>
      <c r="CK420" s="246"/>
      <c r="CL420" s="246"/>
      <c r="CM420" s="246"/>
      <c r="CN420" s="246"/>
      <c r="CO420" s="246"/>
      <c r="CP420" s="246"/>
      <c r="CQ420" s="246"/>
      <c r="CR420" s="246"/>
      <c r="CS420" s="246"/>
      <c r="CT420" s="246"/>
      <c r="CU420" s="246"/>
      <c r="CV420" s="246"/>
      <c r="CW420" s="246"/>
      <c r="CX420" s="246"/>
      <c r="CY420" s="246"/>
      <c r="CZ420" s="246"/>
      <c r="DA420" s="246"/>
      <c r="DB420" s="246"/>
      <c r="DC420" s="246"/>
      <c r="DD420" s="246"/>
      <c r="DE420" s="246"/>
      <c r="DF420" s="246"/>
      <c r="DG420" s="246"/>
      <c r="DH420" s="246"/>
      <c r="DI420" s="246"/>
      <c r="DJ420" s="246"/>
      <c r="DK420" s="246"/>
      <c r="DL420" s="246"/>
      <c r="DM420" s="246"/>
      <c r="DN420" s="246"/>
      <c r="DO420" s="246"/>
      <c r="DP420" s="246"/>
      <c r="DQ420" s="246"/>
      <c r="DR420" s="246"/>
      <c r="DS420" s="246"/>
      <c r="DT420" s="246"/>
      <c r="DU420" s="246"/>
      <c r="DV420" s="246"/>
      <c r="DW420" s="246"/>
      <c r="DX420" s="246"/>
      <c r="DY420" s="246"/>
      <c r="DZ420" s="246"/>
      <c r="EA420" s="246"/>
      <c r="EB420" s="246"/>
      <c r="EC420" s="246"/>
      <c r="ED420" s="246"/>
      <c r="EE420" s="246"/>
      <c r="EF420" s="246"/>
      <c r="EG420" s="246"/>
      <c r="EH420" s="246"/>
      <c r="EI420" s="246"/>
      <c r="EJ420" s="246"/>
      <c r="EK420" s="246"/>
      <c r="EL420" s="246"/>
      <c r="EM420" s="246"/>
      <c r="EN420" s="246"/>
      <c r="EO420" s="246"/>
      <c r="EP420" s="246"/>
      <c r="EQ420" s="246"/>
      <c r="ER420" s="246"/>
      <c r="ES420" s="246"/>
      <c r="ET420" s="246"/>
      <c r="EU420" s="246"/>
      <c r="EV420" s="246"/>
      <c r="EW420" s="246"/>
      <c r="EX420" s="246"/>
      <c r="EY420" s="246"/>
      <c r="EZ420" s="246"/>
      <c r="FA420" s="246"/>
      <c r="FB420" s="246"/>
      <c r="FC420" s="246"/>
      <c r="FD420" s="246"/>
      <c r="FE420" s="246"/>
      <c r="FF420" s="246"/>
      <c r="FG420" s="246"/>
      <c r="FH420" s="246"/>
      <c r="FI420" s="246"/>
      <c r="FJ420" s="246"/>
      <c r="FK420" s="246"/>
      <c r="FL420" s="246"/>
      <c r="FM420" s="246"/>
      <c r="FN420" s="246"/>
      <c r="FO420" s="246"/>
      <c r="FP420" s="246"/>
      <c r="FQ420" s="246"/>
      <c r="FR420" s="246"/>
      <c r="FS420" s="246"/>
      <c r="FT420" s="246"/>
      <c r="FU420" s="246"/>
      <c r="FV420" s="246"/>
      <c r="FW420" s="246"/>
      <c r="FX420" s="246"/>
      <c r="FY420" s="246"/>
      <c r="FZ420" s="246"/>
      <c r="GA420" s="246"/>
      <c r="GB420" s="246"/>
      <c r="GC420" s="246"/>
      <c r="GD420" s="246"/>
      <c r="GE420" s="246"/>
      <c r="GF420" s="246"/>
      <c r="GG420" s="246"/>
      <c r="GH420" s="246"/>
      <c r="GI420" s="246"/>
      <c r="GJ420" s="246"/>
      <c r="GK420" s="246"/>
      <c r="GL420" s="246"/>
      <c r="GM420" s="246"/>
      <c r="GN420" s="246"/>
      <c r="GO420" s="246"/>
      <c r="GP420" s="246"/>
      <c r="GQ420" s="246"/>
      <c r="GR420" s="246"/>
      <c r="GS420" s="246"/>
      <c r="GT420" s="246"/>
      <c r="GU420" s="246"/>
      <c r="GV420" s="246"/>
      <c r="GW420" s="246"/>
      <c r="GX420" s="246"/>
      <c r="GY420" s="246"/>
      <c r="GZ420" s="246"/>
      <c r="HA420" s="246"/>
      <c r="HB420" s="246"/>
      <c r="HC420" s="246"/>
      <c r="HD420" s="246"/>
      <c r="HE420" s="246"/>
      <c r="HF420" s="246"/>
      <c r="HG420" s="246"/>
      <c r="HH420" s="246"/>
      <c r="HI420" s="246"/>
      <c r="HJ420" s="246"/>
      <c r="HK420" s="246"/>
      <c r="HL420" s="246"/>
      <c r="HM420" s="246"/>
      <c r="HN420" s="246"/>
      <c r="HO420" s="246"/>
      <c r="HP420" s="246"/>
      <c r="HQ420" s="246"/>
      <c r="HR420" s="246"/>
      <c r="HS420" s="246"/>
      <c r="HT420" s="246"/>
      <c r="HU420" s="246"/>
      <c r="HV420" s="246"/>
      <c r="HW420" s="246"/>
      <c r="HX420" s="246"/>
      <c r="HY420" s="246"/>
      <c r="HZ420" s="246"/>
      <c r="IA420" s="246"/>
      <c r="IB420" s="246"/>
      <c r="IC420" s="246"/>
      <c r="ID420" s="246"/>
      <c r="IE420" s="246"/>
      <c r="IF420" s="246"/>
      <c r="IG420" s="246"/>
      <c r="IH420" s="246"/>
      <c r="II420" s="246"/>
      <c r="IJ420" s="246"/>
      <c r="IK420" s="246"/>
      <c r="IL420" s="246"/>
      <c r="IM420" s="246"/>
      <c r="IN420" s="246"/>
      <c r="IO420" s="246"/>
      <c r="IP420" s="246"/>
      <c r="IQ420" s="246"/>
      <c r="IR420" s="246"/>
      <c r="IS420" s="246"/>
      <c r="IT420" s="246"/>
      <c r="IU420" s="246"/>
      <c r="IV420" s="246"/>
      <c r="IW420" s="246"/>
    </row>
    <row r="421" customFormat="false" ht="12.75" hidden="false" customHeight="false" outlineLevel="0" collapsed="false">
      <c r="A421" s="225"/>
      <c r="B421" s="255"/>
      <c r="C421" s="257"/>
      <c r="D421" s="257"/>
      <c r="E421" s="257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  <c r="AJ421" s="246"/>
      <c r="AK421" s="246"/>
      <c r="AL421" s="246"/>
      <c r="AM421" s="246"/>
      <c r="AN421" s="246"/>
      <c r="AO421" s="246"/>
      <c r="AP421" s="246"/>
      <c r="AQ421" s="246"/>
      <c r="AR421" s="246"/>
      <c r="AS421" s="246"/>
      <c r="AT421" s="246"/>
      <c r="AU421" s="246"/>
      <c r="AV421" s="246"/>
      <c r="AW421" s="246"/>
      <c r="AX421" s="246"/>
      <c r="AY421" s="246"/>
      <c r="AZ421" s="246"/>
      <c r="BA421" s="246"/>
      <c r="BB421" s="246"/>
      <c r="BC421" s="246"/>
      <c r="BD421" s="246"/>
      <c r="BE421" s="246"/>
      <c r="BF421" s="246"/>
      <c r="BG421" s="246"/>
      <c r="BH421" s="246"/>
      <c r="BI421" s="246"/>
      <c r="BJ421" s="246"/>
      <c r="BK421" s="246"/>
      <c r="BL421" s="246"/>
      <c r="BM421" s="246"/>
      <c r="BN421" s="246"/>
      <c r="BO421" s="246"/>
      <c r="BP421" s="246"/>
      <c r="BQ421" s="246"/>
      <c r="BR421" s="246"/>
      <c r="BS421" s="246"/>
      <c r="BT421" s="246"/>
      <c r="BU421" s="246"/>
      <c r="BV421" s="246"/>
      <c r="BW421" s="246"/>
      <c r="BX421" s="246"/>
      <c r="BY421" s="246"/>
      <c r="BZ421" s="246"/>
      <c r="CA421" s="246"/>
      <c r="CB421" s="246"/>
      <c r="CC421" s="246"/>
      <c r="CD421" s="246"/>
      <c r="CE421" s="246"/>
      <c r="CF421" s="246"/>
      <c r="CG421" s="246"/>
      <c r="CH421" s="246"/>
      <c r="CI421" s="246"/>
      <c r="CJ421" s="246"/>
      <c r="CK421" s="246"/>
      <c r="CL421" s="246"/>
      <c r="CM421" s="246"/>
      <c r="CN421" s="246"/>
      <c r="CO421" s="246"/>
      <c r="CP421" s="246"/>
      <c r="CQ421" s="246"/>
      <c r="CR421" s="246"/>
      <c r="CS421" s="246"/>
      <c r="CT421" s="246"/>
      <c r="CU421" s="246"/>
      <c r="CV421" s="246"/>
      <c r="CW421" s="246"/>
      <c r="CX421" s="246"/>
      <c r="CY421" s="246"/>
      <c r="CZ421" s="246"/>
      <c r="DA421" s="246"/>
      <c r="DB421" s="246"/>
      <c r="DC421" s="246"/>
      <c r="DD421" s="246"/>
      <c r="DE421" s="246"/>
      <c r="DF421" s="246"/>
      <c r="DG421" s="246"/>
      <c r="DH421" s="246"/>
      <c r="DI421" s="246"/>
      <c r="DJ421" s="246"/>
      <c r="DK421" s="246"/>
      <c r="DL421" s="246"/>
      <c r="DM421" s="246"/>
      <c r="DN421" s="246"/>
      <c r="DO421" s="246"/>
      <c r="DP421" s="246"/>
      <c r="DQ421" s="246"/>
      <c r="DR421" s="246"/>
      <c r="DS421" s="246"/>
      <c r="DT421" s="246"/>
      <c r="DU421" s="246"/>
      <c r="DV421" s="246"/>
      <c r="DW421" s="246"/>
      <c r="DX421" s="246"/>
      <c r="DY421" s="246"/>
      <c r="DZ421" s="246"/>
      <c r="EA421" s="246"/>
      <c r="EB421" s="246"/>
      <c r="EC421" s="246"/>
      <c r="ED421" s="246"/>
      <c r="EE421" s="246"/>
      <c r="EF421" s="246"/>
      <c r="EG421" s="246"/>
      <c r="EH421" s="246"/>
      <c r="EI421" s="246"/>
      <c r="EJ421" s="246"/>
      <c r="EK421" s="246"/>
      <c r="EL421" s="246"/>
      <c r="EM421" s="246"/>
      <c r="EN421" s="246"/>
      <c r="EO421" s="246"/>
      <c r="EP421" s="246"/>
      <c r="EQ421" s="246"/>
      <c r="ER421" s="246"/>
      <c r="ES421" s="246"/>
      <c r="ET421" s="246"/>
      <c r="EU421" s="246"/>
      <c r="EV421" s="246"/>
      <c r="EW421" s="246"/>
      <c r="EX421" s="246"/>
      <c r="EY421" s="246"/>
      <c r="EZ421" s="246"/>
      <c r="FA421" s="246"/>
      <c r="FB421" s="246"/>
      <c r="FC421" s="246"/>
      <c r="FD421" s="246"/>
      <c r="FE421" s="246"/>
      <c r="FF421" s="246"/>
      <c r="FG421" s="246"/>
      <c r="FH421" s="246"/>
      <c r="FI421" s="246"/>
      <c r="FJ421" s="246"/>
      <c r="FK421" s="246"/>
      <c r="FL421" s="246"/>
      <c r="FM421" s="246"/>
      <c r="FN421" s="246"/>
      <c r="FO421" s="246"/>
      <c r="FP421" s="246"/>
      <c r="FQ421" s="246"/>
      <c r="FR421" s="246"/>
      <c r="FS421" s="246"/>
      <c r="FT421" s="246"/>
      <c r="FU421" s="246"/>
      <c r="FV421" s="246"/>
      <c r="FW421" s="246"/>
      <c r="FX421" s="246"/>
      <c r="FY421" s="246"/>
      <c r="FZ421" s="246"/>
      <c r="GA421" s="246"/>
      <c r="GB421" s="246"/>
      <c r="GC421" s="246"/>
      <c r="GD421" s="246"/>
      <c r="GE421" s="246"/>
      <c r="GF421" s="246"/>
      <c r="GG421" s="246"/>
      <c r="GH421" s="246"/>
      <c r="GI421" s="246"/>
      <c r="GJ421" s="246"/>
      <c r="GK421" s="246"/>
      <c r="GL421" s="246"/>
      <c r="GM421" s="246"/>
      <c r="GN421" s="246"/>
      <c r="GO421" s="246"/>
      <c r="GP421" s="246"/>
      <c r="GQ421" s="246"/>
      <c r="GR421" s="246"/>
      <c r="GS421" s="246"/>
      <c r="GT421" s="246"/>
      <c r="GU421" s="246"/>
      <c r="GV421" s="246"/>
      <c r="GW421" s="246"/>
      <c r="GX421" s="246"/>
      <c r="GY421" s="246"/>
      <c r="GZ421" s="246"/>
      <c r="HA421" s="246"/>
      <c r="HB421" s="246"/>
      <c r="HC421" s="246"/>
      <c r="HD421" s="246"/>
      <c r="HE421" s="246"/>
      <c r="HF421" s="246"/>
      <c r="HG421" s="246"/>
      <c r="HH421" s="246"/>
      <c r="HI421" s="246"/>
      <c r="HJ421" s="246"/>
      <c r="HK421" s="246"/>
      <c r="HL421" s="246"/>
      <c r="HM421" s="246"/>
      <c r="HN421" s="246"/>
      <c r="HO421" s="246"/>
      <c r="HP421" s="246"/>
      <c r="HQ421" s="246"/>
      <c r="HR421" s="246"/>
      <c r="HS421" s="246"/>
      <c r="HT421" s="246"/>
      <c r="HU421" s="246"/>
      <c r="HV421" s="246"/>
      <c r="HW421" s="246"/>
      <c r="HX421" s="246"/>
      <c r="HY421" s="246"/>
      <c r="HZ421" s="246"/>
      <c r="IA421" s="246"/>
      <c r="IB421" s="246"/>
      <c r="IC421" s="246"/>
      <c r="ID421" s="246"/>
      <c r="IE421" s="246"/>
      <c r="IF421" s="246"/>
      <c r="IG421" s="246"/>
      <c r="IH421" s="246"/>
      <c r="II421" s="246"/>
      <c r="IJ421" s="246"/>
      <c r="IK421" s="246"/>
      <c r="IL421" s="246"/>
      <c r="IM421" s="246"/>
      <c r="IN421" s="246"/>
      <c r="IO421" s="246"/>
      <c r="IP421" s="246"/>
      <c r="IQ421" s="246"/>
      <c r="IR421" s="246"/>
      <c r="IS421" s="246"/>
      <c r="IT421" s="246"/>
      <c r="IU421" s="246"/>
      <c r="IV421" s="246"/>
      <c r="IW421" s="246"/>
    </row>
    <row r="422" customFormat="false" ht="12.75" hidden="false" customHeight="false" outlineLevel="0" collapsed="false">
      <c r="A422" s="223"/>
      <c r="B422" s="258"/>
      <c r="C422" s="251"/>
      <c r="D422" s="251"/>
      <c r="E422" s="251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  <c r="AJ422" s="246"/>
      <c r="AK422" s="246"/>
      <c r="AL422" s="246"/>
      <c r="AM422" s="246"/>
      <c r="AN422" s="246"/>
      <c r="AO422" s="246"/>
      <c r="AP422" s="246"/>
      <c r="AQ422" s="246"/>
      <c r="AR422" s="246"/>
      <c r="AS422" s="246"/>
      <c r="AT422" s="246"/>
      <c r="AU422" s="246"/>
      <c r="AV422" s="246"/>
      <c r="AW422" s="246"/>
      <c r="AX422" s="246"/>
      <c r="AY422" s="246"/>
      <c r="AZ422" s="246"/>
      <c r="BA422" s="246"/>
      <c r="BB422" s="246"/>
      <c r="BC422" s="246"/>
      <c r="BD422" s="246"/>
      <c r="BE422" s="246"/>
      <c r="BF422" s="246"/>
      <c r="BG422" s="246"/>
      <c r="BH422" s="246"/>
      <c r="BI422" s="246"/>
      <c r="BJ422" s="246"/>
      <c r="BK422" s="246"/>
      <c r="BL422" s="246"/>
      <c r="BM422" s="246"/>
      <c r="BN422" s="246"/>
      <c r="BO422" s="246"/>
      <c r="BP422" s="246"/>
      <c r="BQ422" s="246"/>
      <c r="BR422" s="246"/>
      <c r="BS422" s="246"/>
      <c r="BT422" s="246"/>
      <c r="BU422" s="246"/>
      <c r="BV422" s="246"/>
      <c r="BW422" s="246"/>
      <c r="BX422" s="246"/>
      <c r="BY422" s="246"/>
      <c r="BZ422" s="246"/>
      <c r="CA422" s="246"/>
      <c r="CB422" s="246"/>
      <c r="CC422" s="246"/>
      <c r="CD422" s="246"/>
      <c r="CE422" s="246"/>
      <c r="CF422" s="246"/>
      <c r="CG422" s="246"/>
      <c r="CH422" s="246"/>
      <c r="CI422" s="246"/>
      <c r="CJ422" s="246"/>
      <c r="CK422" s="246"/>
      <c r="CL422" s="246"/>
      <c r="CM422" s="246"/>
      <c r="CN422" s="246"/>
      <c r="CO422" s="246"/>
      <c r="CP422" s="246"/>
      <c r="CQ422" s="246"/>
      <c r="CR422" s="246"/>
      <c r="CS422" s="246"/>
      <c r="CT422" s="246"/>
      <c r="CU422" s="246"/>
      <c r="CV422" s="246"/>
      <c r="CW422" s="246"/>
      <c r="CX422" s="246"/>
      <c r="CY422" s="246"/>
      <c r="CZ422" s="246"/>
      <c r="DA422" s="246"/>
      <c r="DB422" s="246"/>
      <c r="DC422" s="246"/>
      <c r="DD422" s="246"/>
      <c r="DE422" s="246"/>
      <c r="DF422" s="246"/>
      <c r="DG422" s="246"/>
      <c r="DH422" s="246"/>
      <c r="DI422" s="246"/>
      <c r="DJ422" s="246"/>
      <c r="DK422" s="246"/>
      <c r="DL422" s="246"/>
      <c r="DM422" s="246"/>
      <c r="DN422" s="246"/>
      <c r="DO422" s="246"/>
      <c r="DP422" s="246"/>
      <c r="DQ422" s="246"/>
      <c r="DR422" s="246"/>
      <c r="DS422" s="246"/>
      <c r="DT422" s="246"/>
      <c r="DU422" s="246"/>
      <c r="DV422" s="246"/>
      <c r="DW422" s="246"/>
      <c r="DX422" s="246"/>
      <c r="DY422" s="246"/>
      <c r="DZ422" s="246"/>
      <c r="EA422" s="246"/>
      <c r="EB422" s="246"/>
      <c r="EC422" s="246"/>
      <c r="ED422" s="246"/>
      <c r="EE422" s="246"/>
      <c r="EF422" s="246"/>
      <c r="EG422" s="246"/>
      <c r="EH422" s="246"/>
      <c r="EI422" s="246"/>
      <c r="EJ422" s="246"/>
      <c r="EK422" s="246"/>
      <c r="EL422" s="246"/>
      <c r="EM422" s="246"/>
      <c r="EN422" s="246"/>
      <c r="EO422" s="246"/>
      <c r="EP422" s="246"/>
      <c r="EQ422" s="246"/>
      <c r="ER422" s="246"/>
      <c r="ES422" s="246"/>
      <c r="ET422" s="246"/>
      <c r="EU422" s="246"/>
      <c r="EV422" s="246"/>
      <c r="EW422" s="246"/>
      <c r="EX422" s="246"/>
      <c r="EY422" s="246"/>
      <c r="EZ422" s="246"/>
      <c r="FA422" s="246"/>
      <c r="FB422" s="246"/>
      <c r="FC422" s="246"/>
      <c r="FD422" s="246"/>
      <c r="FE422" s="246"/>
      <c r="FF422" s="246"/>
      <c r="FG422" s="246"/>
      <c r="FH422" s="246"/>
      <c r="FI422" s="246"/>
      <c r="FJ422" s="246"/>
      <c r="FK422" s="246"/>
      <c r="FL422" s="246"/>
      <c r="FM422" s="246"/>
      <c r="FN422" s="246"/>
      <c r="FO422" s="246"/>
      <c r="FP422" s="246"/>
      <c r="FQ422" s="246"/>
      <c r="FR422" s="246"/>
      <c r="FS422" s="246"/>
      <c r="FT422" s="246"/>
      <c r="FU422" s="246"/>
      <c r="FV422" s="246"/>
      <c r="FW422" s="246"/>
      <c r="FX422" s="246"/>
      <c r="FY422" s="246"/>
      <c r="FZ422" s="246"/>
      <c r="GA422" s="246"/>
      <c r="GB422" s="246"/>
      <c r="GC422" s="246"/>
      <c r="GD422" s="246"/>
      <c r="GE422" s="246"/>
      <c r="GF422" s="246"/>
      <c r="GG422" s="246"/>
      <c r="GH422" s="246"/>
      <c r="GI422" s="246"/>
      <c r="GJ422" s="246"/>
      <c r="GK422" s="246"/>
      <c r="GL422" s="246"/>
      <c r="GM422" s="246"/>
      <c r="GN422" s="246"/>
      <c r="GO422" s="246"/>
      <c r="GP422" s="246"/>
      <c r="GQ422" s="246"/>
      <c r="GR422" s="246"/>
      <c r="GS422" s="246"/>
      <c r="GT422" s="246"/>
      <c r="GU422" s="246"/>
      <c r="GV422" s="246"/>
      <c r="GW422" s="246"/>
      <c r="GX422" s="246"/>
      <c r="GY422" s="246"/>
      <c r="GZ422" s="246"/>
      <c r="HA422" s="246"/>
      <c r="HB422" s="246"/>
      <c r="HC422" s="246"/>
      <c r="HD422" s="246"/>
      <c r="HE422" s="246"/>
      <c r="HF422" s="246"/>
      <c r="HG422" s="246"/>
      <c r="HH422" s="246"/>
      <c r="HI422" s="246"/>
      <c r="HJ422" s="246"/>
      <c r="HK422" s="246"/>
      <c r="HL422" s="246"/>
      <c r="HM422" s="246"/>
      <c r="HN422" s="246"/>
      <c r="HO422" s="246"/>
      <c r="HP422" s="246"/>
      <c r="HQ422" s="246"/>
      <c r="HR422" s="246"/>
      <c r="HS422" s="246"/>
      <c r="HT422" s="246"/>
      <c r="HU422" s="246"/>
      <c r="HV422" s="246"/>
      <c r="HW422" s="246"/>
      <c r="HX422" s="246"/>
      <c r="HY422" s="246"/>
      <c r="HZ422" s="246"/>
      <c r="IA422" s="246"/>
      <c r="IB422" s="246"/>
      <c r="IC422" s="246"/>
      <c r="ID422" s="246"/>
      <c r="IE422" s="246"/>
      <c r="IF422" s="246"/>
      <c r="IG422" s="246"/>
      <c r="IH422" s="246"/>
      <c r="II422" s="246"/>
      <c r="IJ422" s="246"/>
      <c r="IK422" s="246"/>
      <c r="IL422" s="246"/>
      <c r="IM422" s="246"/>
      <c r="IN422" s="246"/>
      <c r="IO422" s="246"/>
      <c r="IP422" s="246"/>
      <c r="IQ422" s="246"/>
      <c r="IR422" s="246"/>
      <c r="IS422" s="246"/>
      <c r="IT422" s="246"/>
      <c r="IU422" s="246"/>
      <c r="IV422" s="246"/>
      <c r="IW422" s="246"/>
    </row>
    <row r="423" customFormat="false" ht="13.9" hidden="false" customHeight="true" outlineLevel="0" collapsed="false">
      <c r="A423" s="224"/>
      <c r="B423" s="258"/>
      <c r="C423" s="251"/>
      <c r="D423" s="251"/>
      <c r="E423" s="251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  <c r="AJ423" s="246"/>
      <c r="AK423" s="246"/>
      <c r="AL423" s="246"/>
      <c r="AM423" s="246"/>
      <c r="AN423" s="246"/>
      <c r="AO423" s="246"/>
      <c r="AP423" s="246"/>
      <c r="AQ423" s="246"/>
      <c r="AR423" s="246"/>
      <c r="AS423" s="246"/>
      <c r="AT423" s="246"/>
      <c r="AU423" s="246"/>
      <c r="AV423" s="246"/>
      <c r="AW423" s="246"/>
      <c r="AX423" s="246"/>
      <c r="AY423" s="246"/>
      <c r="AZ423" s="246"/>
      <c r="BA423" s="246"/>
      <c r="BB423" s="246"/>
      <c r="BC423" s="246"/>
      <c r="BD423" s="246"/>
      <c r="BE423" s="246"/>
      <c r="BF423" s="246"/>
      <c r="BG423" s="246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6"/>
      <c r="CA423" s="246"/>
      <c r="CB423" s="246"/>
      <c r="CC423" s="246"/>
      <c r="CD423" s="246"/>
      <c r="CE423" s="246"/>
      <c r="CF423" s="246"/>
      <c r="CG423" s="246"/>
      <c r="CH423" s="246"/>
      <c r="CI423" s="246"/>
      <c r="CJ423" s="246"/>
      <c r="CK423" s="246"/>
      <c r="CL423" s="246"/>
      <c r="CM423" s="246"/>
      <c r="CN423" s="246"/>
      <c r="CO423" s="246"/>
      <c r="CP423" s="246"/>
      <c r="CQ423" s="246"/>
      <c r="CR423" s="246"/>
      <c r="CS423" s="246"/>
      <c r="CT423" s="246"/>
      <c r="CU423" s="246"/>
      <c r="CV423" s="246"/>
      <c r="CW423" s="246"/>
      <c r="CX423" s="246"/>
      <c r="CY423" s="246"/>
      <c r="CZ423" s="246"/>
      <c r="DA423" s="246"/>
      <c r="DB423" s="246"/>
      <c r="DC423" s="246"/>
      <c r="DD423" s="246"/>
      <c r="DE423" s="246"/>
      <c r="DF423" s="246"/>
      <c r="DG423" s="246"/>
      <c r="DH423" s="246"/>
      <c r="DI423" s="246"/>
      <c r="DJ423" s="246"/>
      <c r="DK423" s="246"/>
      <c r="DL423" s="246"/>
      <c r="DM423" s="246"/>
      <c r="DN423" s="246"/>
      <c r="DO423" s="246"/>
      <c r="DP423" s="246"/>
      <c r="DQ423" s="246"/>
      <c r="DR423" s="246"/>
      <c r="DS423" s="246"/>
      <c r="DT423" s="246"/>
      <c r="DU423" s="246"/>
      <c r="DV423" s="246"/>
      <c r="DW423" s="246"/>
      <c r="DX423" s="246"/>
      <c r="DY423" s="246"/>
      <c r="DZ423" s="246"/>
      <c r="EA423" s="246"/>
      <c r="EB423" s="246"/>
      <c r="EC423" s="246"/>
      <c r="ED423" s="246"/>
      <c r="EE423" s="246"/>
      <c r="EF423" s="246"/>
      <c r="EG423" s="246"/>
      <c r="EH423" s="246"/>
      <c r="EI423" s="246"/>
      <c r="EJ423" s="246"/>
      <c r="EK423" s="246"/>
      <c r="EL423" s="246"/>
      <c r="EM423" s="246"/>
      <c r="EN423" s="246"/>
      <c r="EO423" s="246"/>
      <c r="EP423" s="246"/>
      <c r="EQ423" s="246"/>
      <c r="ER423" s="246"/>
      <c r="ES423" s="246"/>
      <c r="ET423" s="246"/>
      <c r="EU423" s="246"/>
      <c r="EV423" s="246"/>
      <c r="EW423" s="246"/>
      <c r="EX423" s="246"/>
      <c r="EY423" s="246"/>
      <c r="EZ423" s="246"/>
      <c r="FA423" s="246"/>
      <c r="FB423" s="246"/>
      <c r="FC423" s="246"/>
      <c r="FD423" s="246"/>
      <c r="FE423" s="246"/>
      <c r="FF423" s="246"/>
      <c r="FG423" s="246"/>
      <c r="FH423" s="246"/>
      <c r="FI423" s="246"/>
      <c r="FJ423" s="246"/>
      <c r="FK423" s="246"/>
      <c r="FL423" s="246"/>
      <c r="FM423" s="246"/>
      <c r="FN423" s="246"/>
      <c r="FO423" s="246"/>
      <c r="FP423" s="246"/>
      <c r="FQ423" s="246"/>
      <c r="FR423" s="246"/>
      <c r="FS423" s="246"/>
      <c r="FT423" s="246"/>
      <c r="FU423" s="246"/>
      <c r="FV423" s="246"/>
      <c r="FW423" s="246"/>
      <c r="FX423" s="246"/>
      <c r="FY423" s="246"/>
      <c r="FZ423" s="246"/>
      <c r="GA423" s="246"/>
      <c r="GB423" s="246"/>
      <c r="GC423" s="246"/>
      <c r="GD423" s="246"/>
      <c r="GE423" s="246"/>
      <c r="GF423" s="246"/>
      <c r="GG423" s="246"/>
      <c r="GH423" s="246"/>
      <c r="GI423" s="246"/>
      <c r="GJ423" s="246"/>
      <c r="GK423" s="246"/>
      <c r="GL423" s="246"/>
      <c r="GM423" s="246"/>
      <c r="GN423" s="246"/>
      <c r="GO423" s="246"/>
      <c r="GP423" s="246"/>
      <c r="GQ423" s="246"/>
      <c r="GR423" s="246"/>
      <c r="GS423" s="246"/>
      <c r="GT423" s="246"/>
      <c r="GU423" s="246"/>
      <c r="GV423" s="246"/>
      <c r="GW423" s="246"/>
      <c r="GX423" s="246"/>
      <c r="GY423" s="246"/>
      <c r="GZ423" s="246"/>
      <c r="HA423" s="246"/>
      <c r="HB423" s="246"/>
      <c r="HC423" s="246"/>
      <c r="HD423" s="246"/>
      <c r="HE423" s="246"/>
      <c r="HF423" s="246"/>
      <c r="HG423" s="246"/>
      <c r="HH423" s="246"/>
      <c r="HI423" s="246"/>
      <c r="HJ423" s="246"/>
      <c r="HK423" s="246"/>
      <c r="HL423" s="246"/>
      <c r="HM423" s="246"/>
      <c r="HN423" s="246"/>
      <c r="HO423" s="246"/>
      <c r="HP423" s="246"/>
      <c r="HQ423" s="246"/>
      <c r="HR423" s="246"/>
      <c r="HS423" s="246"/>
      <c r="HT423" s="246"/>
      <c r="HU423" s="246"/>
      <c r="HV423" s="246"/>
      <c r="HW423" s="246"/>
      <c r="HX423" s="246"/>
      <c r="HY423" s="246"/>
      <c r="HZ423" s="246"/>
      <c r="IA423" s="246"/>
      <c r="IB423" s="246"/>
      <c r="IC423" s="246"/>
      <c r="ID423" s="246"/>
      <c r="IE423" s="246"/>
      <c r="IF423" s="246"/>
      <c r="IG423" s="246"/>
      <c r="IH423" s="246"/>
      <c r="II423" s="246"/>
      <c r="IJ423" s="246"/>
      <c r="IK423" s="246"/>
      <c r="IL423" s="246"/>
      <c r="IM423" s="246"/>
      <c r="IN423" s="246"/>
      <c r="IO423" s="246"/>
      <c r="IP423" s="246"/>
      <c r="IQ423" s="246"/>
      <c r="IR423" s="246"/>
      <c r="IS423" s="246"/>
      <c r="IT423" s="246"/>
      <c r="IU423" s="246"/>
      <c r="IV423" s="246"/>
      <c r="IW423" s="246"/>
    </row>
    <row r="424" customFormat="false" ht="12.75" hidden="false" customHeight="false" outlineLevel="0" collapsed="false">
      <c r="A424" s="259"/>
      <c r="B424" s="260"/>
      <c r="C424" s="251"/>
      <c r="D424" s="251"/>
      <c r="E424" s="251"/>
      <c r="F424" s="261"/>
      <c r="G424" s="261"/>
      <c r="H424" s="261"/>
      <c r="I424" s="261"/>
      <c r="J424" s="261"/>
      <c r="K424" s="261"/>
      <c r="L424" s="261"/>
      <c r="M424" s="261"/>
      <c r="N424" s="261"/>
      <c r="O424" s="261"/>
      <c r="P424" s="261"/>
      <c r="Q424" s="261"/>
      <c r="R424" s="261"/>
      <c r="S424" s="261"/>
      <c r="T424" s="261"/>
      <c r="U424" s="261"/>
      <c r="V424" s="261"/>
      <c r="W424" s="261"/>
      <c r="X424" s="261"/>
      <c r="Y424" s="261"/>
      <c r="Z424" s="261"/>
      <c r="AA424" s="261"/>
      <c r="AB424" s="261"/>
      <c r="AC424" s="261"/>
      <c r="AD424" s="261"/>
      <c r="AE424" s="261"/>
      <c r="AF424" s="261"/>
      <c r="AG424" s="261"/>
      <c r="AH424" s="261"/>
      <c r="AI424" s="261"/>
      <c r="AJ424" s="261"/>
      <c r="AK424" s="261"/>
      <c r="AL424" s="261"/>
      <c r="AM424" s="261"/>
      <c r="AN424" s="261"/>
      <c r="AO424" s="261"/>
      <c r="AP424" s="261"/>
      <c r="AQ424" s="261"/>
      <c r="AR424" s="261"/>
      <c r="AS424" s="261"/>
      <c r="AT424" s="261"/>
      <c r="AU424" s="261"/>
      <c r="AV424" s="261"/>
      <c r="AW424" s="261"/>
      <c r="AX424" s="261"/>
      <c r="AY424" s="261"/>
      <c r="AZ424" s="261"/>
      <c r="BA424" s="261"/>
      <c r="BB424" s="261"/>
      <c r="BC424" s="261"/>
      <c r="BD424" s="261"/>
      <c r="BE424" s="261"/>
      <c r="BF424" s="261"/>
      <c r="BG424" s="261"/>
      <c r="BH424" s="261"/>
      <c r="BI424" s="261"/>
      <c r="BJ424" s="261"/>
      <c r="BK424" s="261"/>
      <c r="BL424" s="261"/>
      <c r="BM424" s="261"/>
      <c r="BN424" s="261"/>
      <c r="BO424" s="261"/>
      <c r="BP424" s="261"/>
      <c r="BQ424" s="261"/>
      <c r="BR424" s="261"/>
      <c r="BS424" s="261"/>
      <c r="BT424" s="261"/>
      <c r="BU424" s="261"/>
      <c r="BV424" s="261"/>
      <c r="BW424" s="261"/>
      <c r="BX424" s="261"/>
      <c r="BY424" s="261"/>
      <c r="BZ424" s="261"/>
      <c r="CA424" s="261"/>
      <c r="CB424" s="261"/>
      <c r="CC424" s="261"/>
      <c r="CD424" s="261"/>
      <c r="CE424" s="261"/>
      <c r="CF424" s="261"/>
      <c r="CG424" s="261"/>
      <c r="CH424" s="261"/>
      <c r="CI424" s="261"/>
      <c r="CJ424" s="261"/>
      <c r="CK424" s="261"/>
      <c r="CL424" s="261"/>
      <c r="CM424" s="261"/>
      <c r="CN424" s="261"/>
      <c r="CO424" s="261"/>
      <c r="CP424" s="261"/>
      <c r="CQ424" s="261"/>
      <c r="CR424" s="261"/>
      <c r="CS424" s="261"/>
      <c r="CT424" s="261"/>
      <c r="CU424" s="261"/>
      <c r="CV424" s="261"/>
      <c r="CW424" s="261"/>
      <c r="CX424" s="261"/>
      <c r="CY424" s="261"/>
      <c r="CZ424" s="261"/>
      <c r="DA424" s="261"/>
      <c r="DB424" s="261"/>
      <c r="DC424" s="261"/>
      <c r="DD424" s="261"/>
      <c r="DE424" s="261"/>
      <c r="DF424" s="261"/>
      <c r="DG424" s="261"/>
      <c r="DH424" s="261"/>
      <c r="DI424" s="261"/>
      <c r="DJ424" s="261"/>
      <c r="DK424" s="261"/>
      <c r="DL424" s="261"/>
      <c r="DM424" s="261"/>
      <c r="DN424" s="261"/>
      <c r="DO424" s="261"/>
      <c r="DP424" s="261"/>
      <c r="DQ424" s="261"/>
      <c r="DR424" s="261"/>
      <c r="DS424" s="261"/>
      <c r="DT424" s="261"/>
      <c r="DU424" s="261"/>
      <c r="DV424" s="261"/>
      <c r="DW424" s="261"/>
      <c r="DX424" s="261"/>
      <c r="DY424" s="261"/>
      <c r="DZ424" s="261"/>
      <c r="EA424" s="261"/>
      <c r="EB424" s="261"/>
      <c r="EC424" s="261"/>
      <c r="ED424" s="261"/>
      <c r="EE424" s="261"/>
      <c r="EF424" s="261"/>
      <c r="EG424" s="261"/>
      <c r="EH424" s="261"/>
      <c r="EI424" s="261"/>
      <c r="EJ424" s="261"/>
      <c r="EK424" s="261"/>
      <c r="EL424" s="261"/>
      <c r="EM424" s="261"/>
      <c r="EN424" s="261"/>
      <c r="EO424" s="261"/>
      <c r="EP424" s="261"/>
      <c r="EQ424" s="261"/>
      <c r="ER424" s="261"/>
      <c r="ES424" s="261"/>
      <c r="ET424" s="261"/>
      <c r="EU424" s="261"/>
      <c r="EV424" s="261"/>
      <c r="EW424" s="261"/>
      <c r="EX424" s="261"/>
      <c r="EY424" s="261"/>
      <c r="EZ424" s="261"/>
      <c r="FA424" s="261"/>
      <c r="FB424" s="261"/>
      <c r="FC424" s="261"/>
      <c r="FD424" s="261"/>
      <c r="FE424" s="261"/>
      <c r="FF424" s="261"/>
      <c r="FG424" s="261"/>
      <c r="FH424" s="261"/>
      <c r="FI424" s="261"/>
      <c r="FJ424" s="261"/>
      <c r="FK424" s="261"/>
      <c r="FL424" s="261"/>
      <c r="FM424" s="261"/>
      <c r="FN424" s="261"/>
      <c r="FO424" s="261"/>
      <c r="FP424" s="261"/>
      <c r="FQ424" s="261"/>
      <c r="FR424" s="261"/>
      <c r="FS424" s="261"/>
      <c r="FT424" s="261"/>
      <c r="FU424" s="261"/>
      <c r="FV424" s="261"/>
      <c r="FW424" s="261"/>
      <c r="FX424" s="261"/>
      <c r="FY424" s="261"/>
      <c r="FZ424" s="261"/>
      <c r="GA424" s="261"/>
      <c r="GB424" s="261"/>
      <c r="GC424" s="261"/>
      <c r="GD424" s="261"/>
      <c r="GE424" s="261"/>
      <c r="GF424" s="261"/>
      <c r="GG424" s="261"/>
      <c r="GH424" s="261"/>
      <c r="GI424" s="261"/>
      <c r="GJ424" s="261"/>
      <c r="GK424" s="261"/>
      <c r="GL424" s="261"/>
      <c r="GM424" s="261"/>
      <c r="GN424" s="261"/>
      <c r="GO424" s="261"/>
      <c r="GP424" s="261"/>
      <c r="GQ424" s="261"/>
      <c r="GR424" s="261"/>
      <c r="GS424" s="261"/>
      <c r="GT424" s="261"/>
      <c r="GU424" s="261"/>
      <c r="GV424" s="261"/>
      <c r="GW424" s="261"/>
      <c r="GX424" s="261"/>
      <c r="GY424" s="261"/>
      <c r="GZ424" s="261"/>
      <c r="HA424" s="261"/>
      <c r="HB424" s="261"/>
      <c r="HC424" s="261"/>
      <c r="HD424" s="261"/>
      <c r="HE424" s="261"/>
      <c r="HF424" s="261"/>
      <c r="HG424" s="261"/>
      <c r="HH424" s="261"/>
      <c r="HI424" s="261"/>
      <c r="HJ424" s="261"/>
      <c r="HK424" s="261"/>
      <c r="HL424" s="261"/>
      <c r="HM424" s="261"/>
      <c r="HN424" s="261"/>
      <c r="HO424" s="261"/>
      <c r="HP424" s="261"/>
      <c r="HQ424" s="261"/>
      <c r="HR424" s="261"/>
      <c r="HS424" s="261"/>
      <c r="HT424" s="261"/>
      <c r="HU424" s="261"/>
      <c r="HV424" s="261"/>
      <c r="HW424" s="261"/>
      <c r="HX424" s="261"/>
      <c r="HY424" s="261"/>
      <c r="HZ424" s="261"/>
      <c r="IA424" s="261"/>
      <c r="IB424" s="261"/>
      <c r="IC424" s="261"/>
      <c r="ID424" s="261"/>
      <c r="IE424" s="261"/>
      <c r="IF424" s="261"/>
      <c r="IG424" s="261"/>
      <c r="IH424" s="261"/>
      <c r="II424" s="261"/>
      <c r="IJ424" s="261"/>
      <c r="IK424" s="261"/>
      <c r="IL424" s="261"/>
      <c r="IM424" s="261"/>
      <c r="IN424" s="261"/>
      <c r="IO424" s="261"/>
      <c r="IP424" s="261"/>
      <c r="IQ424" s="261"/>
      <c r="IR424" s="261"/>
      <c r="IS424" s="261"/>
      <c r="IT424" s="261"/>
      <c r="IU424" s="261"/>
      <c r="IV424" s="261"/>
      <c r="IW424" s="261"/>
    </row>
    <row r="425" customFormat="false" ht="12.75" hidden="false" customHeight="false" outlineLevel="0" collapsed="false">
      <c r="A425" s="224"/>
      <c r="B425" s="252"/>
      <c r="C425" s="251"/>
      <c r="D425" s="251"/>
      <c r="E425" s="251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  <c r="AJ425" s="246"/>
      <c r="AK425" s="246"/>
      <c r="AL425" s="246"/>
      <c r="AM425" s="246"/>
      <c r="AN425" s="246"/>
      <c r="AO425" s="246"/>
      <c r="AP425" s="246"/>
      <c r="AQ425" s="246"/>
      <c r="AR425" s="246"/>
      <c r="AS425" s="246"/>
      <c r="AT425" s="246"/>
      <c r="AU425" s="246"/>
      <c r="AV425" s="246"/>
      <c r="AW425" s="246"/>
      <c r="AX425" s="246"/>
      <c r="AY425" s="246"/>
      <c r="AZ425" s="246"/>
      <c r="BA425" s="246"/>
      <c r="BB425" s="246"/>
      <c r="BC425" s="246"/>
      <c r="BD425" s="246"/>
      <c r="BE425" s="246"/>
      <c r="BF425" s="246"/>
      <c r="BG425" s="246"/>
      <c r="BH425" s="246"/>
      <c r="BI425" s="246"/>
      <c r="BJ425" s="246"/>
      <c r="BK425" s="246"/>
      <c r="BL425" s="246"/>
      <c r="BM425" s="246"/>
      <c r="BN425" s="246"/>
      <c r="BO425" s="246"/>
      <c r="BP425" s="246"/>
      <c r="BQ425" s="246"/>
      <c r="BR425" s="246"/>
      <c r="BS425" s="246"/>
      <c r="BT425" s="246"/>
      <c r="BU425" s="246"/>
      <c r="BV425" s="246"/>
      <c r="BW425" s="246"/>
      <c r="BX425" s="246"/>
      <c r="BY425" s="246"/>
      <c r="BZ425" s="246"/>
      <c r="CA425" s="246"/>
      <c r="CB425" s="246"/>
      <c r="CC425" s="246"/>
      <c r="CD425" s="246"/>
      <c r="CE425" s="246"/>
      <c r="CF425" s="246"/>
      <c r="CG425" s="246"/>
      <c r="CH425" s="246"/>
      <c r="CI425" s="246"/>
      <c r="CJ425" s="246"/>
      <c r="CK425" s="246"/>
      <c r="CL425" s="246"/>
      <c r="CM425" s="246"/>
      <c r="CN425" s="246"/>
      <c r="CO425" s="246"/>
      <c r="CP425" s="246"/>
      <c r="CQ425" s="246"/>
      <c r="CR425" s="246"/>
      <c r="CS425" s="246"/>
      <c r="CT425" s="246"/>
      <c r="CU425" s="246"/>
      <c r="CV425" s="246"/>
      <c r="CW425" s="246"/>
      <c r="CX425" s="246"/>
      <c r="CY425" s="246"/>
      <c r="CZ425" s="246"/>
      <c r="DA425" s="246"/>
      <c r="DB425" s="246"/>
      <c r="DC425" s="246"/>
      <c r="DD425" s="246"/>
      <c r="DE425" s="246"/>
      <c r="DF425" s="246"/>
      <c r="DG425" s="246"/>
      <c r="DH425" s="246"/>
      <c r="DI425" s="246"/>
      <c r="DJ425" s="246"/>
      <c r="DK425" s="246"/>
      <c r="DL425" s="246"/>
      <c r="DM425" s="246"/>
      <c r="DN425" s="246"/>
      <c r="DO425" s="246"/>
      <c r="DP425" s="246"/>
      <c r="DQ425" s="246"/>
      <c r="DR425" s="246"/>
      <c r="DS425" s="246"/>
      <c r="DT425" s="246"/>
      <c r="DU425" s="246"/>
      <c r="DV425" s="246"/>
      <c r="DW425" s="246"/>
      <c r="DX425" s="246"/>
      <c r="DY425" s="246"/>
      <c r="DZ425" s="246"/>
      <c r="EA425" s="246"/>
      <c r="EB425" s="246"/>
      <c r="EC425" s="246"/>
      <c r="ED425" s="246"/>
      <c r="EE425" s="246"/>
      <c r="EF425" s="246"/>
      <c r="EG425" s="246"/>
      <c r="EH425" s="246"/>
      <c r="EI425" s="246"/>
      <c r="EJ425" s="246"/>
      <c r="EK425" s="246"/>
      <c r="EL425" s="246"/>
      <c r="EM425" s="246"/>
      <c r="EN425" s="246"/>
      <c r="EO425" s="246"/>
      <c r="EP425" s="246"/>
      <c r="EQ425" s="246"/>
      <c r="ER425" s="246"/>
      <c r="ES425" s="246"/>
      <c r="ET425" s="246"/>
      <c r="EU425" s="246"/>
      <c r="EV425" s="246"/>
      <c r="EW425" s="246"/>
      <c r="EX425" s="246"/>
      <c r="EY425" s="246"/>
      <c r="EZ425" s="246"/>
      <c r="FA425" s="246"/>
      <c r="FB425" s="246"/>
      <c r="FC425" s="246"/>
      <c r="FD425" s="246"/>
      <c r="FE425" s="246"/>
      <c r="FF425" s="246"/>
      <c r="FG425" s="246"/>
      <c r="FH425" s="246"/>
      <c r="FI425" s="246"/>
      <c r="FJ425" s="246"/>
      <c r="FK425" s="246"/>
      <c r="FL425" s="246"/>
      <c r="FM425" s="246"/>
      <c r="FN425" s="246"/>
      <c r="FO425" s="246"/>
      <c r="FP425" s="246"/>
      <c r="FQ425" s="246"/>
      <c r="FR425" s="246"/>
      <c r="FS425" s="246"/>
      <c r="FT425" s="246"/>
      <c r="FU425" s="246"/>
      <c r="FV425" s="246"/>
      <c r="FW425" s="246"/>
      <c r="FX425" s="246"/>
      <c r="FY425" s="246"/>
      <c r="FZ425" s="246"/>
      <c r="GA425" s="246"/>
      <c r="GB425" s="246"/>
      <c r="GC425" s="246"/>
      <c r="GD425" s="246"/>
      <c r="GE425" s="246"/>
      <c r="GF425" s="246"/>
      <c r="GG425" s="246"/>
      <c r="GH425" s="246"/>
      <c r="GI425" s="246"/>
      <c r="GJ425" s="246"/>
      <c r="GK425" s="246"/>
      <c r="GL425" s="246"/>
      <c r="GM425" s="246"/>
      <c r="GN425" s="246"/>
      <c r="GO425" s="246"/>
      <c r="GP425" s="246"/>
      <c r="GQ425" s="246"/>
      <c r="GR425" s="246"/>
      <c r="GS425" s="246"/>
      <c r="GT425" s="246"/>
      <c r="GU425" s="246"/>
      <c r="GV425" s="246"/>
      <c r="GW425" s="246"/>
      <c r="GX425" s="246"/>
      <c r="GY425" s="246"/>
      <c r="GZ425" s="246"/>
      <c r="HA425" s="246"/>
      <c r="HB425" s="246"/>
      <c r="HC425" s="246"/>
      <c r="HD425" s="246"/>
      <c r="HE425" s="246"/>
      <c r="HF425" s="246"/>
      <c r="HG425" s="246"/>
      <c r="HH425" s="246"/>
      <c r="HI425" s="246"/>
      <c r="HJ425" s="246"/>
      <c r="HK425" s="246"/>
      <c r="HL425" s="246"/>
      <c r="HM425" s="246"/>
      <c r="HN425" s="246"/>
      <c r="HO425" s="246"/>
      <c r="HP425" s="246"/>
      <c r="HQ425" s="246"/>
      <c r="HR425" s="246"/>
      <c r="HS425" s="246"/>
      <c r="HT425" s="246"/>
      <c r="HU425" s="246"/>
      <c r="HV425" s="246"/>
      <c r="HW425" s="246"/>
      <c r="HX425" s="246"/>
      <c r="HY425" s="246"/>
      <c r="HZ425" s="246"/>
      <c r="IA425" s="246"/>
      <c r="IB425" s="246"/>
      <c r="IC425" s="246"/>
      <c r="ID425" s="246"/>
      <c r="IE425" s="246"/>
      <c r="IF425" s="246"/>
      <c r="IG425" s="246"/>
      <c r="IH425" s="246"/>
      <c r="II425" s="246"/>
      <c r="IJ425" s="246"/>
      <c r="IK425" s="246"/>
      <c r="IL425" s="246"/>
      <c r="IM425" s="246"/>
      <c r="IN425" s="246"/>
      <c r="IO425" s="246"/>
      <c r="IP425" s="246"/>
      <c r="IQ425" s="246"/>
      <c r="IR425" s="246"/>
      <c r="IS425" s="246"/>
      <c r="IT425" s="246"/>
      <c r="IU425" s="246"/>
      <c r="IV425" s="246"/>
      <c r="IW425" s="246"/>
    </row>
    <row r="426" customFormat="false" ht="12.75" hidden="false" customHeight="false" outlineLevel="0" collapsed="false">
      <c r="A426" s="223"/>
      <c r="B426" s="252"/>
      <c r="C426" s="251"/>
      <c r="D426" s="251"/>
      <c r="E426" s="251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  <c r="AJ426" s="246"/>
      <c r="AK426" s="246"/>
      <c r="AL426" s="246"/>
      <c r="AM426" s="246"/>
      <c r="AN426" s="246"/>
      <c r="AO426" s="246"/>
      <c r="AP426" s="246"/>
      <c r="AQ426" s="246"/>
      <c r="AR426" s="246"/>
      <c r="AS426" s="246"/>
      <c r="AT426" s="246"/>
      <c r="AU426" s="246"/>
      <c r="AV426" s="246"/>
      <c r="AW426" s="246"/>
      <c r="AX426" s="246"/>
      <c r="AY426" s="246"/>
      <c r="AZ426" s="246"/>
      <c r="BA426" s="246"/>
      <c r="BB426" s="246"/>
      <c r="BC426" s="246"/>
      <c r="BD426" s="246"/>
      <c r="BE426" s="246"/>
      <c r="BF426" s="246"/>
      <c r="BG426" s="246"/>
      <c r="BH426" s="246"/>
      <c r="BI426" s="246"/>
      <c r="BJ426" s="246"/>
      <c r="BK426" s="246"/>
      <c r="BL426" s="246"/>
      <c r="BM426" s="246"/>
      <c r="BN426" s="246"/>
      <c r="BO426" s="246"/>
      <c r="BP426" s="246"/>
      <c r="BQ426" s="246"/>
      <c r="BR426" s="246"/>
      <c r="BS426" s="246"/>
      <c r="BT426" s="246"/>
      <c r="BU426" s="246"/>
      <c r="BV426" s="246"/>
      <c r="BW426" s="246"/>
      <c r="BX426" s="246"/>
      <c r="BY426" s="246"/>
      <c r="BZ426" s="246"/>
      <c r="CA426" s="246"/>
      <c r="CB426" s="246"/>
      <c r="CC426" s="246"/>
      <c r="CD426" s="246"/>
      <c r="CE426" s="246"/>
      <c r="CF426" s="246"/>
      <c r="CG426" s="246"/>
      <c r="CH426" s="246"/>
      <c r="CI426" s="246"/>
      <c r="CJ426" s="246"/>
      <c r="CK426" s="246"/>
      <c r="CL426" s="246"/>
      <c r="CM426" s="246"/>
      <c r="CN426" s="246"/>
      <c r="CO426" s="246"/>
      <c r="CP426" s="246"/>
      <c r="CQ426" s="246"/>
      <c r="CR426" s="246"/>
      <c r="CS426" s="246"/>
      <c r="CT426" s="246"/>
      <c r="CU426" s="246"/>
      <c r="CV426" s="246"/>
      <c r="CW426" s="246"/>
      <c r="CX426" s="246"/>
      <c r="CY426" s="246"/>
      <c r="CZ426" s="246"/>
      <c r="DA426" s="246"/>
      <c r="DB426" s="246"/>
      <c r="DC426" s="246"/>
      <c r="DD426" s="246"/>
      <c r="DE426" s="246"/>
      <c r="DF426" s="246"/>
      <c r="DG426" s="246"/>
      <c r="DH426" s="246"/>
      <c r="DI426" s="246"/>
      <c r="DJ426" s="246"/>
      <c r="DK426" s="246"/>
      <c r="DL426" s="246"/>
      <c r="DM426" s="246"/>
      <c r="DN426" s="246"/>
      <c r="DO426" s="246"/>
      <c r="DP426" s="246"/>
      <c r="DQ426" s="246"/>
      <c r="DR426" s="246"/>
      <c r="DS426" s="246"/>
      <c r="DT426" s="246"/>
      <c r="DU426" s="246"/>
      <c r="DV426" s="246"/>
      <c r="DW426" s="246"/>
      <c r="DX426" s="246"/>
      <c r="DY426" s="246"/>
      <c r="DZ426" s="246"/>
      <c r="EA426" s="246"/>
      <c r="EB426" s="246"/>
      <c r="EC426" s="246"/>
      <c r="ED426" s="246"/>
      <c r="EE426" s="246"/>
      <c r="EF426" s="246"/>
      <c r="EG426" s="246"/>
      <c r="EH426" s="246"/>
      <c r="EI426" s="246"/>
      <c r="EJ426" s="246"/>
      <c r="EK426" s="246"/>
      <c r="EL426" s="246"/>
      <c r="EM426" s="246"/>
      <c r="EN426" s="246"/>
      <c r="EO426" s="246"/>
      <c r="EP426" s="246"/>
      <c r="EQ426" s="246"/>
      <c r="ER426" s="246"/>
      <c r="ES426" s="246"/>
      <c r="ET426" s="246"/>
      <c r="EU426" s="246"/>
      <c r="EV426" s="246"/>
      <c r="EW426" s="246"/>
      <c r="EX426" s="246"/>
      <c r="EY426" s="246"/>
      <c r="EZ426" s="246"/>
      <c r="FA426" s="246"/>
      <c r="FB426" s="246"/>
      <c r="FC426" s="246"/>
      <c r="FD426" s="246"/>
      <c r="FE426" s="246"/>
      <c r="FF426" s="246"/>
      <c r="FG426" s="246"/>
      <c r="FH426" s="246"/>
      <c r="FI426" s="246"/>
      <c r="FJ426" s="246"/>
      <c r="FK426" s="246"/>
      <c r="FL426" s="246"/>
      <c r="FM426" s="246"/>
      <c r="FN426" s="246"/>
      <c r="FO426" s="246"/>
      <c r="FP426" s="246"/>
      <c r="FQ426" s="246"/>
      <c r="FR426" s="246"/>
      <c r="FS426" s="246"/>
      <c r="FT426" s="246"/>
      <c r="FU426" s="246"/>
      <c r="FV426" s="246"/>
      <c r="FW426" s="246"/>
      <c r="FX426" s="246"/>
      <c r="FY426" s="246"/>
      <c r="FZ426" s="246"/>
      <c r="GA426" s="246"/>
      <c r="GB426" s="246"/>
      <c r="GC426" s="246"/>
      <c r="GD426" s="246"/>
      <c r="GE426" s="246"/>
      <c r="GF426" s="246"/>
      <c r="GG426" s="246"/>
      <c r="GH426" s="246"/>
      <c r="GI426" s="246"/>
      <c r="GJ426" s="246"/>
      <c r="GK426" s="246"/>
      <c r="GL426" s="246"/>
      <c r="GM426" s="246"/>
      <c r="GN426" s="246"/>
      <c r="GO426" s="246"/>
      <c r="GP426" s="246"/>
      <c r="GQ426" s="246"/>
      <c r="GR426" s="246"/>
      <c r="GS426" s="246"/>
      <c r="GT426" s="246"/>
      <c r="GU426" s="246"/>
      <c r="GV426" s="246"/>
      <c r="GW426" s="246"/>
      <c r="GX426" s="246"/>
      <c r="GY426" s="246"/>
      <c r="GZ426" s="246"/>
      <c r="HA426" s="246"/>
      <c r="HB426" s="246"/>
      <c r="HC426" s="246"/>
      <c r="HD426" s="246"/>
      <c r="HE426" s="246"/>
      <c r="HF426" s="246"/>
      <c r="HG426" s="246"/>
      <c r="HH426" s="246"/>
      <c r="HI426" s="246"/>
      <c r="HJ426" s="246"/>
      <c r="HK426" s="246"/>
      <c r="HL426" s="246"/>
      <c r="HM426" s="246"/>
      <c r="HN426" s="246"/>
      <c r="HO426" s="246"/>
      <c r="HP426" s="246"/>
      <c r="HQ426" s="246"/>
      <c r="HR426" s="246"/>
      <c r="HS426" s="246"/>
      <c r="HT426" s="246"/>
      <c r="HU426" s="246"/>
      <c r="HV426" s="246"/>
      <c r="HW426" s="246"/>
      <c r="HX426" s="246"/>
      <c r="HY426" s="246"/>
      <c r="HZ426" s="246"/>
      <c r="IA426" s="246"/>
      <c r="IB426" s="246"/>
      <c r="IC426" s="246"/>
      <c r="ID426" s="246"/>
      <c r="IE426" s="246"/>
      <c r="IF426" s="246"/>
      <c r="IG426" s="246"/>
      <c r="IH426" s="246"/>
      <c r="II426" s="246"/>
      <c r="IJ426" s="246"/>
      <c r="IK426" s="246"/>
      <c r="IL426" s="246"/>
      <c r="IM426" s="246"/>
      <c r="IN426" s="246"/>
      <c r="IO426" s="246"/>
      <c r="IP426" s="246"/>
      <c r="IQ426" s="246"/>
      <c r="IR426" s="246"/>
      <c r="IS426" s="246"/>
      <c r="IT426" s="246"/>
      <c r="IU426" s="246"/>
      <c r="IV426" s="246"/>
      <c r="IW426" s="246"/>
    </row>
    <row r="427" customFormat="false" ht="12.75" hidden="false" customHeight="false" outlineLevel="0" collapsed="false">
      <c r="A427" s="223"/>
      <c r="B427" s="262"/>
      <c r="C427" s="251"/>
      <c r="D427" s="251"/>
      <c r="E427" s="251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  <c r="AJ427" s="246"/>
      <c r="AK427" s="246"/>
      <c r="AL427" s="246"/>
      <c r="AM427" s="246"/>
      <c r="AN427" s="246"/>
      <c r="AO427" s="246"/>
      <c r="AP427" s="246"/>
      <c r="AQ427" s="246"/>
      <c r="AR427" s="246"/>
      <c r="AS427" s="246"/>
      <c r="AT427" s="246"/>
      <c r="AU427" s="246"/>
      <c r="AV427" s="246"/>
      <c r="AW427" s="246"/>
      <c r="AX427" s="246"/>
      <c r="AY427" s="246"/>
      <c r="AZ427" s="246"/>
      <c r="BA427" s="246"/>
      <c r="BB427" s="246"/>
      <c r="BC427" s="246"/>
      <c r="BD427" s="246"/>
      <c r="BE427" s="246"/>
      <c r="BF427" s="246"/>
      <c r="BG427" s="246"/>
      <c r="BH427" s="246"/>
      <c r="BI427" s="246"/>
      <c r="BJ427" s="246"/>
      <c r="BK427" s="246"/>
      <c r="BL427" s="246"/>
      <c r="BM427" s="246"/>
      <c r="BN427" s="246"/>
      <c r="BO427" s="246"/>
      <c r="BP427" s="246"/>
      <c r="BQ427" s="246"/>
      <c r="BR427" s="246"/>
      <c r="BS427" s="246"/>
      <c r="BT427" s="246"/>
      <c r="BU427" s="246"/>
      <c r="BV427" s="246"/>
      <c r="BW427" s="246"/>
      <c r="BX427" s="246"/>
      <c r="BY427" s="246"/>
      <c r="BZ427" s="246"/>
      <c r="CA427" s="246"/>
      <c r="CB427" s="246"/>
      <c r="CC427" s="246"/>
      <c r="CD427" s="246"/>
      <c r="CE427" s="246"/>
      <c r="CF427" s="246"/>
      <c r="CG427" s="246"/>
      <c r="CH427" s="246"/>
      <c r="CI427" s="246"/>
      <c r="CJ427" s="246"/>
      <c r="CK427" s="246"/>
      <c r="CL427" s="246"/>
      <c r="CM427" s="246"/>
      <c r="CN427" s="246"/>
      <c r="CO427" s="246"/>
      <c r="CP427" s="246"/>
      <c r="CQ427" s="246"/>
      <c r="CR427" s="246"/>
      <c r="CS427" s="246"/>
      <c r="CT427" s="246"/>
      <c r="CU427" s="246"/>
      <c r="CV427" s="246"/>
      <c r="CW427" s="246"/>
      <c r="CX427" s="246"/>
      <c r="CY427" s="246"/>
      <c r="CZ427" s="246"/>
      <c r="DA427" s="246"/>
      <c r="DB427" s="246"/>
      <c r="DC427" s="246"/>
      <c r="DD427" s="246"/>
      <c r="DE427" s="246"/>
      <c r="DF427" s="246"/>
      <c r="DG427" s="246"/>
      <c r="DH427" s="246"/>
      <c r="DI427" s="246"/>
      <c r="DJ427" s="246"/>
      <c r="DK427" s="246"/>
      <c r="DL427" s="246"/>
      <c r="DM427" s="246"/>
      <c r="DN427" s="246"/>
      <c r="DO427" s="246"/>
      <c r="DP427" s="246"/>
      <c r="DQ427" s="246"/>
      <c r="DR427" s="246"/>
      <c r="DS427" s="246"/>
      <c r="DT427" s="246"/>
      <c r="DU427" s="246"/>
      <c r="DV427" s="246"/>
      <c r="DW427" s="246"/>
      <c r="DX427" s="246"/>
      <c r="DY427" s="246"/>
      <c r="DZ427" s="246"/>
      <c r="EA427" s="246"/>
      <c r="EB427" s="246"/>
      <c r="EC427" s="246"/>
      <c r="ED427" s="246"/>
      <c r="EE427" s="246"/>
      <c r="EF427" s="246"/>
      <c r="EG427" s="246"/>
      <c r="EH427" s="246"/>
      <c r="EI427" s="246"/>
      <c r="EJ427" s="246"/>
      <c r="EK427" s="246"/>
      <c r="EL427" s="246"/>
      <c r="EM427" s="246"/>
      <c r="EN427" s="246"/>
      <c r="EO427" s="246"/>
      <c r="EP427" s="246"/>
      <c r="EQ427" s="246"/>
      <c r="ER427" s="246"/>
      <c r="ES427" s="246"/>
      <c r="ET427" s="246"/>
      <c r="EU427" s="246"/>
      <c r="EV427" s="246"/>
      <c r="EW427" s="246"/>
      <c r="EX427" s="246"/>
      <c r="EY427" s="246"/>
      <c r="EZ427" s="246"/>
      <c r="FA427" s="246"/>
      <c r="FB427" s="246"/>
      <c r="FC427" s="246"/>
      <c r="FD427" s="246"/>
      <c r="FE427" s="246"/>
      <c r="FF427" s="246"/>
      <c r="FG427" s="246"/>
      <c r="FH427" s="246"/>
      <c r="FI427" s="246"/>
      <c r="FJ427" s="246"/>
      <c r="FK427" s="246"/>
      <c r="FL427" s="246"/>
      <c r="FM427" s="246"/>
      <c r="FN427" s="246"/>
      <c r="FO427" s="246"/>
      <c r="FP427" s="246"/>
      <c r="FQ427" s="246"/>
      <c r="FR427" s="246"/>
      <c r="FS427" s="246"/>
      <c r="FT427" s="246"/>
      <c r="FU427" s="246"/>
      <c r="FV427" s="246"/>
      <c r="FW427" s="246"/>
      <c r="FX427" s="246"/>
      <c r="FY427" s="246"/>
      <c r="FZ427" s="246"/>
      <c r="GA427" s="246"/>
      <c r="GB427" s="246"/>
      <c r="GC427" s="246"/>
      <c r="GD427" s="246"/>
      <c r="GE427" s="246"/>
      <c r="GF427" s="246"/>
      <c r="GG427" s="246"/>
      <c r="GH427" s="246"/>
      <c r="GI427" s="246"/>
      <c r="GJ427" s="246"/>
      <c r="GK427" s="246"/>
      <c r="GL427" s="246"/>
      <c r="GM427" s="246"/>
      <c r="GN427" s="246"/>
      <c r="GO427" s="246"/>
      <c r="GP427" s="246"/>
      <c r="GQ427" s="246"/>
      <c r="GR427" s="246"/>
      <c r="GS427" s="246"/>
      <c r="GT427" s="246"/>
      <c r="GU427" s="246"/>
      <c r="GV427" s="246"/>
      <c r="GW427" s="246"/>
      <c r="GX427" s="246"/>
      <c r="GY427" s="246"/>
      <c r="GZ427" s="246"/>
      <c r="HA427" s="246"/>
      <c r="HB427" s="246"/>
      <c r="HC427" s="246"/>
      <c r="HD427" s="246"/>
      <c r="HE427" s="246"/>
      <c r="HF427" s="246"/>
      <c r="HG427" s="246"/>
      <c r="HH427" s="246"/>
      <c r="HI427" s="246"/>
      <c r="HJ427" s="246"/>
      <c r="HK427" s="246"/>
      <c r="HL427" s="246"/>
      <c r="HM427" s="246"/>
      <c r="HN427" s="246"/>
      <c r="HO427" s="246"/>
      <c r="HP427" s="246"/>
      <c r="HQ427" s="246"/>
      <c r="HR427" s="246"/>
      <c r="HS427" s="246"/>
      <c r="HT427" s="246"/>
      <c r="HU427" s="246"/>
      <c r="HV427" s="246"/>
      <c r="HW427" s="246"/>
      <c r="HX427" s="246"/>
      <c r="HY427" s="246"/>
      <c r="HZ427" s="246"/>
      <c r="IA427" s="246"/>
      <c r="IB427" s="246"/>
      <c r="IC427" s="246"/>
      <c r="ID427" s="246"/>
      <c r="IE427" s="246"/>
      <c r="IF427" s="246"/>
      <c r="IG427" s="246"/>
      <c r="IH427" s="246"/>
      <c r="II427" s="246"/>
      <c r="IJ427" s="246"/>
      <c r="IK427" s="246"/>
      <c r="IL427" s="246"/>
      <c r="IM427" s="246"/>
      <c r="IN427" s="246"/>
      <c r="IO427" s="246"/>
      <c r="IP427" s="246"/>
      <c r="IQ427" s="246"/>
      <c r="IR427" s="246"/>
      <c r="IS427" s="246"/>
      <c r="IT427" s="246"/>
      <c r="IU427" s="246"/>
      <c r="IV427" s="246"/>
      <c r="IW427" s="246"/>
    </row>
    <row r="428" customFormat="false" ht="12.75" hidden="false" customHeight="false" outlineLevel="0" collapsed="false">
      <c r="A428" s="223"/>
      <c r="B428" s="262"/>
      <c r="C428" s="251"/>
      <c r="D428" s="251"/>
      <c r="E428" s="251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  <c r="AJ428" s="246"/>
      <c r="AK428" s="246"/>
      <c r="AL428" s="246"/>
      <c r="AM428" s="246"/>
      <c r="AN428" s="246"/>
      <c r="AO428" s="246"/>
      <c r="AP428" s="246"/>
      <c r="AQ428" s="246"/>
      <c r="AR428" s="246"/>
      <c r="AS428" s="246"/>
      <c r="AT428" s="246"/>
      <c r="AU428" s="246"/>
      <c r="AV428" s="246"/>
      <c r="AW428" s="246"/>
      <c r="AX428" s="246"/>
      <c r="AY428" s="246"/>
      <c r="AZ428" s="246"/>
      <c r="BA428" s="246"/>
      <c r="BB428" s="246"/>
      <c r="BC428" s="246"/>
      <c r="BD428" s="246"/>
      <c r="BE428" s="246"/>
      <c r="BF428" s="246"/>
      <c r="BG428" s="246"/>
      <c r="BH428" s="246"/>
      <c r="BI428" s="246"/>
      <c r="BJ428" s="246"/>
      <c r="BK428" s="246"/>
      <c r="BL428" s="246"/>
      <c r="BM428" s="246"/>
      <c r="BN428" s="246"/>
      <c r="BO428" s="246"/>
      <c r="BP428" s="246"/>
      <c r="BQ428" s="246"/>
      <c r="BR428" s="246"/>
      <c r="BS428" s="246"/>
      <c r="BT428" s="246"/>
      <c r="BU428" s="246"/>
      <c r="BV428" s="246"/>
      <c r="BW428" s="246"/>
      <c r="BX428" s="246"/>
      <c r="BY428" s="246"/>
      <c r="BZ428" s="246"/>
      <c r="CA428" s="246"/>
      <c r="CB428" s="246"/>
      <c r="CC428" s="246"/>
      <c r="CD428" s="246"/>
      <c r="CE428" s="246"/>
      <c r="CF428" s="246"/>
      <c r="CG428" s="246"/>
      <c r="CH428" s="246"/>
      <c r="CI428" s="246"/>
      <c r="CJ428" s="246"/>
      <c r="CK428" s="246"/>
      <c r="CL428" s="246"/>
      <c r="CM428" s="246"/>
      <c r="CN428" s="246"/>
      <c r="CO428" s="246"/>
      <c r="CP428" s="246"/>
      <c r="CQ428" s="246"/>
      <c r="CR428" s="246"/>
      <c r="CS428" s="246"/>
      <c r="CT428" s="246"/>
      <c r="CU428" s="246"/>
      <c r="CV428" s="246"/>
      <c r="CW428" s="246"/>
      <c r="CX428" s="246"/>
      <c r="CY428" s="246"/>
      <c r="CZ428" s="246"/>
      <c r="DA428" s="246"/>
      <c r="DB428" s="246"/>
      <c r="DC428" s="246"/>
      <c r="DD428" s="246"/>
      <c r="DE428" s="246"/>
      <c r="DF428" s="246"/>
      <c r="DG428" s="246"/>
      <c r="DH428" s="246"/>
      <c r="DI428" s="246"/>
      <c r="DJ428" s="246"/>
      <c r="DK428" s="246"/>
      <c r="DL428" s="246"/>
      <c r="DM428" s="246"/>
      <c r="DN428" s="246"/>
      <c r="DO428" s="246"/>
      <c r="DP428" s="246"/>
      <c r="DQ428" s="246"/>
      <c r="DR428" s="246"/>
      <c r="DS428" s="246"/>
      <c r="DT428" s="246"/>
      <c r="DU428" s="246"/>
      <c r="DV428" s="246"/>
      <c r="DW428" s="246"/>
      <c r="DX428" s="246"/>
      <c r="DY428" s="246"/>
      <c r="DZ428" s="246"/>
      <c r="EA428" s="246"/>
      <c r="EB428" s="246"/>
      <c r="EC428" s="246"/>
      <c r="ED428" s="246"/>
      <c r="EE428" s="246"/>
      <c r="EF428" s="246"/>
      <c r="EG428" s="246"/>
      <c r="EH428" s="246"/>
      <c r="EI428" s="246"/>
      <c r="EJ428" s="246"/>
      <c r="EK428" s="246"/>
      <c r="EL428" s="246"/>
      <c r="EM428" s="246"/>
      <c r="EN428" s="246"/>
      <c r="EO428" s="246"/>
      <c r="EP428" s="246"/>
      <c r="EQ428" s="246"/>
      <c r="ER428" s="246"/>
      <c r="ES428" s="246"/>
      <c r="ET428" s="246"/>
      <c r="EU428" s="246"/>
      <c r="EV428" s="246"/>
      <c r="EW428" s="246"/>
      <c r="EX428" s="246"/>
      <c r="EY428" s="246"/>
      <c r="EZ428" s="246"/>
      <c r="FA428" s="246"/>
      <c r="FB428" s="246"/>
      <c r="FC428" s="246"/>
      <c r="FD428" s="246"/>
      <c r="FE428" s="246"/>
      <c r="FF428" s="246"/>
      <c r="FG428" s="246"/>
      <c r="FH428" s="246"/>
      <c r="FI428" s="246"/>
      <c r="FJ428" s="246"/>
      <c r="FK428" s="246"/>
      <c r="FL428" s="246"/>
      <c r="FM428" s="246"/>
      <c r="FN428" s="246"/>
      <c r="FO428" s="246"/>
      <c r="FP428" s="246"/>
      <c r="FQ428" s="246"/>
      <c r="FR428" s="246"/>
      <c r="FS428" s="246"/>
      <c r="FT428" s="246"/>
      <c r="FU428" s="246"/>
      <c r="FV428" s="246"/>
      <c r="FW428" s="246"/>
      <c r="FX428" s="246"/>
      <c r="FY428" s="246"/>
      <c r="FZ428" s="246"/>
      <c r="GA428" s="246"/>
      <c r="GB428" s="246"/>
      <c r="GC428" s="246"/>
      <c r="GD428" s="246"/>
      <c r="GE428" s="246"/>
      <c r="GF428" s="246"/>
      <c r="GG428" s="246"/>
      <c r="GH428" s="246"/>
      <c r="GI428" s="246"/>
      <c r="GJ428" s="246"/>
      <c r="GK428" s="246"/>
      <c r="GL428" s="246"/>
      <c r="GM428" s="246"/>
      <c r="GN428" s="246"/>
      <c r="GO428" s="246"/>
      <c r="GP428" s="246"/>
      <c r="GQ428" s="246"/>
      <c r="GR428" s="246"/>
      <c r="GS428" s="246"/>
      <c r="GT428" s="246"/>
      <c r="GU428" s="246"/>
      <c r="GV428" s="246"/>
      <c r="GW428" s="246"/>
      <c r="GX428" s="246"/>
      <c r="GY428" s="246"/>
      <c r="GZ428" s="246"/>
      <c r="HA428" s="246"/>
      <c r="HB428" s="246"/>
      <c r="HC428" s="246"/>
      <c r="HD428" s="246"/>
      <c r="HE428" s="246"/>
      <c r="HF428" s="246"/>
      <c r="HG428" s="246"/>
      <c r="HH428" s="246"/>
      <c r="HI428" s="246"/>
      <c r="HJ428" s="246"/>
      <c r="HK428" s="246"/>
      <c r="HL428" s="246"/>
      <c r="HM428" s="246"/>
      <c r="HN428" s="246"/>
      <c r="HO428" s="246"/>
      <c r="HP428" s="246"/>
      <c r="HQ428" s="246"/>
      <c r="HR428" s="246"/>
      <c r="HS428" s="246"/>
      <c r="HT428" s="246"/>
      <c r="HU428" s="246"/>
      <c r="HV428" s="246"/>
      <c r="HW428" s="246"/>
      <c r="HX428" s="246"/>
      <c r="HY428" s="246"/>
      <c r="HZ428" s="246"/>
      <c r="IA428" s="246"/>
      <c r="IB428" s="246"/>
      <c r="IC428" s="246"/>
      <c r="ID428" s="246"/>
      <c r="IE428" s="246"/>
      <c r="IF428" s="246"/>
      <c r="IG428" s="246"/>
      <c r="IH428" s="246"/>
      <c r="II428" s="246"/>
      <c r="IJ428" s="246"/>
      <c r="IK428" s="246"/>
      <c r="IL428" s="246"/>
      <c r="IM428" s="246"/>
      <c r="IN428" s="246"/>
      <c r="IO428" s="246"/>
      <c r="IP428" s="246"/>
      <c r="IQ428" s="246"/>
      <c r="IR428" s="246"/>
      <c r="IS428" s="246"/>
      <c r="IT428" s="246"/>
      <c r="IU428" s="246"/>
      <c r="IV428" s="246"/>
      <c r="IW428" s="246"/>
    </row>
    <row r="429" customFormat="false" ht="12.75" hidden="false" customHeight="false" outlineLevel="0" collapsed="false">
      <c r="A429" s="223"/>
      <c r="B429" s="262"/>
      <c r="C429" s="251"/>
      <c r="D429" s="251"/>
      <c r="E429" s="251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  <c r="AJ429" s="246"/>
      <c r="AK429" s="246"/>
      <c r="AL429" s="246"/>
      <c r="AM429" s="246"/>
      <c r="AN429" s="246"/>
      <c r="AO429" s="246"/>
      <c r="AP429" s="246"/>
      <c r="AQ429" s="246"/>
      <c r="AR429" s="246"/>
      <c r="AS429" s="246"/>
      <c r="AT429" s="246"/>
      <c r="AU429" s="246"/>
      <c r="AV429" s="246"/>
      <c r="AW429" s="246"/>
      <c r="AX429" s="246"/>
      <c r="AY429" s="246"/>
      <c r="AZ429" s="246"/>
      <c r="BA429" s="246"/>
      <c r="BB429" s="246"/>
      <c r="BC429" s="246"/>
      <c r="BD429" s="246"/>
      <c r="BE429" s="246"/>
      <c r="BF429" s="246"/>
      <c r="BG429" s="246"/>
      <c r="BH429" s="246"/>
      <c r="BI429" s="246"/>
      <c r="BJ429" s="246"/>
      <c r="BK429" s="246"/>
      <c r="BL429" s="246"/>
      <c r="BM429" s="246"/>
      <c r="BN429" s="246"/>
      <c r="BO429" s="246"/>
      <c r="BP429" s="246"/>
      <c r="BQ429" s="246"/>
      <c r="BR429" s="246"/>
      <c r="BS429" s="246"/>
      <c r="BT429" s="246"/>
      <c r="BU429" s="246"/>
      <c r="BV429" s="246"/>
      <c r="BW429" s="246"/>
      <c r="BX429" s="246"/>
      <c r="BY429" s="246"/>
      <c r="BZ429" s="246"/>
      <c r="CA429" s="246"/>
      <c r="CB429" s="246"/>
      <c r="CC429" s="246"/>
      <c r="CD429" s="246"/>
      <c r="CE429" s="246"/>
      <c r="CF429" s="246"/>
      <c r="CG429" s="246"/>
      <c r="CH429" s="246"/>
      <c r="CI429" s="246"/>
      <c r="CJ429" s="246"/>
      <c r="CK429" s="246"/>
      <c r="CL429" s="246"/>
      <c r="CM429" s="246"/>
      <c r="CN429" s="246"/>
      <c r="CO429" s="246"/>
      <c r="CP429" s="246"/>
      <c r="CQ429" s="246"/>
      <c r="CR429" s="246"/>
      <c r="CS429" s="246"/>
      <c r="CT429" s="246"/>
      <c r="CU429" s="246"/>
      <c r="CV429" s="246"/>
      <c r="CW429" s="246"/>
      <c r="CX429" s="246"/>
      <c r="CY429" s="246"/>
      <c r="CZ429" s="246"/>
      <c r="DA429" s="246"/>
      <c r="DB429" s="246"/>
      <c r="DC429" s="246"/>
      <c r="DD429" s="246"/>
      <c r="DE429" s="246"/>
      <c r="DF429" s="246"/>
      <c r="DG429" s="246"/>
      <c r="DH429" s="246"/>
      <c r="DI429" s="246"/>
      <c r="DJ429" s="246"/>
      <c r="DK429" s="246"/>
      <c r="DL429" s="246"/>
      <c r="DM429" s="246"/>
      <c r="DN429" s="246"/>
      <c r="DO429" s="246"/>
      <c r="DP429" s="246"/>
      <c r="DQ429" s="246"/>
      <c r="DR429" s="246"/>
      <c r="DS429" s="246"/>
      <c r="DT429" s="246"/>
      <c r="DU429" s="246"/>
      <c r="DV429" s="246"/>
      <c r="DW429" s="246"/>
      <c r="DX429" s="246"/>
      <c r="DY429" s="246"/>
      <c r="DZ429" s="246"/>
      <c r="EA429" s="246"/>
      <c r="EB429" s="246"/>
      <c r="EC429" s="246"/>
      <c r="ED429" s="246"/>
      <c r="EE429" s="246"/>
      <c r="EF429" s="246"/>
      <c r="EG429" s="246"/>
      <c r="EH429" s="246"/>
      <c r="EI429" s="246"/>
      <c r="EJ429" s="246"/>
      <c r="EK429" s="246"/>
      <c r="EL429" s="246"/>
      <c r="EM429" s="246"/>
      <c r="EN429" s="246"/>
      <c r="EO429" s="246"/>
      <c r="EP429" s="246"/>
      <c r="EQ429" s="246"/>
      <c r="ER429" s="246"/>
      <c r="ES429" s="246"/>
      <c r="ET429" s="246"/>
      <c r="EU429" s="246"/>
      <c r="EV429" s="246"/>
      <c r="EW429" s="246"/>
      <c r="EX429" s="246"/>
      <c r="EY429" s="246"/>
      <c r="EZ429" s="246"/>
      <c r="FA429" s="246"/>
      <c r="FB429" s="246"/>
      <c r="FC429" s="246"/>
      <c r="FD429" s="246"/>
      <c r="FE429" s="246"/>
      <c r="FF429" s="246"/>
      <c r="FG429" s="246"/>
      <c r="FH429" s="246"/>
      <c r="FI429" s="246"/>
      <c r="FJ429" s="246"/>
      <c r="FK429" s="246"/>
      <c r="FL429" s="246"/>
      <c r="FM429" s="246"/>
      <c r="FN429" s="246"/>
      <c r="FO429" s="246"/>
      <c r="FP429" s="246"/>
      <c r="FQ429" s="246"/>
      <c r="FR429" s="246"/>
      <c r="FS429" s="246"/>
      <c r="FT429" s="246"/>
      <c r="FU429" s="246"/>
      <c r="FV429" s="246"/>
      <c r="FW429" s="246"/>
      <c r="FX429" s="246"/>
      <c r="FY429" s="246"/>
      <c r="FZ429" s="246"/>
      <c r="GA429" s="246"/>
      <c r="GB429" s="246"/>
      <c r="GC429" s="246"/>
      <c r="GD429" s="246"/>
      <c r="GE429" s="246"/>
      <c r="GF429" s="246"/>
      <c r="GG429" s="246"/>
      <c r="GH429" s="246"/>
      <c r="GI429" s="246"/>
      <c r="GJ429" s="246"/>
      <c r="GK429" s="246"/>
      <c r="GL429" s="246"/>
      <c r="GM429" s="246"/>
      <c r="GN429" s="246"/>
      <c r="GO429" s="246"/>
      <c r="GP429" s="246"/>
      <c r="GQ429" s="246"/>
      <c r="GR429" s="246"/>
      <c r="GS429" s="246"/>
      <c r="GT429" s="246"/>
      <c r="GU429" s="246"/>
      <c r="GV429" s="246"/>
      <c r="GW429" s="246"/>
      <c r="GX429" s="246"/>
      <c r="GY429" s="246"/>
      <c r="GZ429" s="246"/>
      <c r="HA429" s="246"/>
      <c r="HB429" s="246"/>
      <c r="HC429" s="246"/>
      <c r="HD429" s="246"/>
      <c r="HE429" s="246"/>
      <c r="HF429" s="246"/>
      <c r="HG429" s="246"/>
      <c r="HH429" s="246"/>
      <c r="HI429" s="246"/>
      <c r="HJ429" s="246"/>
      <c r="HK429" s="246"/>
      <c r="HL429" s="246"/>
      <c r="HM429" s="246"/>
      <c r="HN429" s="246"/>
      <c r="HO429" s="246"/>
      <c r="HP429" s="246"/>
      <c r="HQ429" s="246"/>
      <c r="HR429" s="246"/>
      <c r="HS429" s="246"/>
      <c r="HT429" s="246"/>
      <c r="HU429" s="246"/>
      <c r="HV429" s="246"/>
      <c r="HW429" s="246"/>
      <c r="HX429" s="246"/>
      <c r="HY429" s="246"/>
      <c r="HZ429" s="246"/>
      <c r="IA429" s="246"/>
      <c r="IB429" s="246"/>
      <c r="IC429" s="246"/>
      <c r="ID429" s="246"/>
      <c r="IE429" s="246"/>
      <c r="IF429" s="246"/>
      <c r="IG429" s="246"/>
      <c r="IH429" s="246"/>
      <c r="II429" s="246"/>
      <c r="IJ429" s="246"/>
      <c r="IK429" s="246"/>
      <c r="IL429" s="246"/>
      <c r="IM429" s="246"/>
      <c r="IN429" s="246"/>
      <c r="IO429" s="246"/>
      <c r="IP429" s="246"/>
      <c r="IQ429" s="246"/>
      <c r="IR429" s="246"/>
      <c r="IS429" s="246"/>
      <c r="IT429" s="246"/>
      <c r="IU429" s="246"/>
      <c r="IV429" s="246"/>
      <c r="IW429" s="246"/>
    </row>
    <row r="430" customFormat="false" ht="12.75" hidden="false" customHeight="false" outlineLevel="0" collapsed="false">
      <c r="A430" s="217"/>
      <c r="B430" s="246"/>
      <c r="C430" s="251"/>
      <c r="D430" s="251"/>
      <c r="E430" s="251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  <c r="AJ430" s="246"/>
      <c r="AK430" s="246"/>
      <c r="AL430" s="246"/>
      <c r="AM430" s="246"/>
      <c r="AN430" s="246"/>
      <c r="AO430" s="246"/>
      <c r="AP430" s="246"/>
      <c r="AQ430" s="246"/>
      <c r="AR430" s="246"/>
      <c r="AS430" s="246"/>
      <c r="AT430" s="246"/>
      <c r="AU430" s="246"/>
      <c r="AV430" s="246"/>
      <c r="AW430" s="246"/>
      <c r="AX430" s="246"/>
      <c r="AY430" s="246"/>
      <c r="AZ430" s="246"/>
      <c r="BA430" s="246"/>
      <c r="BB430" s="246"/>
      <c r="BC430" s="246"/>
      <c r="BD430" s="246"/>
      <c r="BE430" s="246"/>
      <c r="BF430" s="246"/>
      <c r="BG430" s="246"/>
      <c r="BH430" s="246"/>
      <c r="BI430" s="246"/>
      <c r="BJ430" s="246"/>
      <c r="BK430" s="246"/>
      <c r="BL430" s="246"/>
      <c r="BM430" s="246"/>
      <c r="BN430" s="246"/>
      <c r="BO430" s="246"/>
      <c r="BP430" s="246"/>
      <c r="BQ430" s="246"/>
      <c r="BR430" s="246"/>
      <c r="BS430" s="246"/>
      <c r="BT430" s="246"/>
      <c r="BU430" s="246"/>
      <c r="BV430" s="246"/>
      <c r="BW430" s="246"/>
      <c r="BX430" s="246"/>
      <c r="BY430" s="246"/>
      <c r="BZ430" s="246"/>
      <c r="CA430" s="246"/>
      <c r="CB430" s="246"/>
      <c r="CC430" s="246"/>
      <c r="CD430" s="246"/>
      <c r="CE430" s="246"/>
      <c r="CF430" s="246"/>
      <c r="CG430" s="246"/>
      <c r="CH430" s="246"/>
      <c r="CI430" s="246"/>
      <c r="CJ430" s="246"/>
      <c r="CK430" s="246"/>
      <c r="CL430" s="246"/>
      <c r="CM430" s="246"/>
      <c r="CN430" s="246"/>
      <c r="CO430" s="246"/>
      <c r="CP430" s="246"/>
      <c r="CQ430" s="246"/>
      <c r="CR430" s="246"/>
      <c r="CS430" s="246"/>
      <c r="CT430" s="246"/>
      <c r="CU430" s="246"/>
      <c r="CV430" s="246"/>
      <c r="CW430" s="246"/>
      <c r="CX430" s="246"/>
      <c r="CY430" s="246"/>
      <c r="CZ430" s="246"/>
      <c r="DA430" s="246"/>
      <c r="DB430" s="246"/>
      <c r="DC430" s="246"/>
      <c r="DD430" s="246"/>
      <c r="DE430" s="246"/>
      <c r="DF430" s="246"/>
      <c r="DG430" s="246"/>
      <c r="DH430" s="246"/>
      <c r="DI430" s="246"/>
      <c r="DJ430" s="246"/>
      <c r="DK430" s="246"/>
      <c r="DL430" s="246"/>
      <c r="DM430" s="246"/>
      <c r="DN430" s="246"/>
      <c r="DO430" s="246"/>
      <c r="DP430" s="246"/>
      <c r="DQ430" s="246"/>
      <c r="DR430" s="246"/>
      <c r="DS430" s="246"/>
      <c r="DT430" s="246"/>
      <c r="DU430" s="246"/>
      <c r="DV430" s="246"/>
      <c r="DW430" s="246"/>
      <c r="DX430" s="246"/>
      <c r="DY430" s="246"/>
      <c r="DZ430" s="246"/>
      <c r="EA430" s="246"/>
      <c r="EB430" s="246"/>
      <c r="EC430" s="246"/>
      <c r="ED430" s="246"/>
      <c r="EE430" s="246"/>
      <c r="EF430" s="246"/>
      <c r="EG430" s="246"/>
      <c r="EH430" s="246"/>
      <c r="EI430" s="246"/>
      <c r="EJ430" s="246"/>
      <c r="EK430" s="246"/>
      <c r="EL430" s="246"/>
      <c r="EM430" s="246"/>
      <c r="EN430" s="246"/>
      <c r="EO430" s="246"/>
      <c r="EP430" s="246"/>
      <c r="EQ430" s="246"/>
      <c r="ER430" s="246"/>
      <c r="ES430" s="246"/>
      <c r="ET430" s="246"/>
      <c r="EU430" s="246"/>
      <c r="EV430" s="246"/>
      <c r="EW430" s="246"/>
      <c r="EX430" s="246"/>
      <c r="EY430" s="246"/>
      <c r="EZ430" s="246"/>
      <c r="FA430" s="246"/>
      <c r="FB430" s="246"/>
      <c r="FC430" s="246"/>
      <c r="FD430" s="246"/>
      <c r="FE430" s="246"/>
      <c r="FF430" s="246"/>
      <c r="FG430" s="246"/>
      <c r="FH430" s="246"/>
      <c r="FI430" s="246"/>
      <c r="FJ430" s="246"/>
      <c r="FK430" s="246"/>
      <c r="FL430" s="246"/>
      <c r="FM430" s="246"/>
      <c r="FN430" s="246"/>
      <c r="FO430" s="246"/>
      <c r="FP430" s="246"/>
      <c r="FQ430" s="246"/>
      <c r="FR430" s="246"/>
      <c r="FS430" s="246"/>
      <c r="FT430" s="246"/>
      <c r="FU430" s="246"/>
      <c r="FV430" s="246"/>
      <c r="FW430" s="246"/>
      <c r="FX430" s="246"/>
      <c r="FY430" s="246"/>
      <c r="FZ430" s="246"/>
      <c r="GA430" s="246"/>
      <c r="GB430" s="246"/>
      <c r="GC430" s="246"/>
      <c r="GD430" s="246"/>
      <c r="GE430" s="246"/>
      <c r="GF430" s="246"/>
      <c r="GG430" s="246"/>
      <c r="GH430" s="246"/>
      <c r="GI430" s="246"/>
      <c r="GJ430" s="246"/>
      <c r="GK430" s="246"/>
      <c r="GL430" s="246"/>
      <c r="GM430" s="246"/>
      <c r="GN430" s="246"/>
      <c r="GO430" s="246"/>
      <c r="GP430" s="246"/>
      <c r="GQ430" s="246"/>
      <c r="GR430" s="246"/>
      <c r="GS430" s="246"/>
      <c r="GT430" s="246"/>
      <c r="GU430" s="246"/>
      <c r="GV430" s="246"/>
      <c r="GW430" s="246"/>
      <c r="GX430" s="246"/>
      <c r="GY430" s="246"/>
      <c r="GZ430" s="246"/>
      <c r="HA430" s="246"/>
      <c r="HB430" s="246"/>
      <c r="HC430" s="246"/>
      <c r="HD430" s="246"/>
      <c r="HE430" s="246"/>
      <c r="HF430" s="246"/>
      <c r="HG430" s="246"/>
      <c r="HH430" s="246"/>
      <c r="HI430" s="246"/>
      <c r="HJ430" s="246"/>
      <c r="HK430" s="246"/>
      <c r="HL430" s="246"/>
      <c r="HM430" s="246"/>
      <c r="HN430" s="246"/>
      <c r="HO430" s="246"/>
      <c r="HP430" s="246"/>
      <c r="HQ430" s="246"/>
      <c r="HR430" s="246"/>
      <c r="HS430" s="246"/>
      <c r="HT430" s="246"/>
      <c r="HU430" s="246"/>
      <c r="HV430" s="246"/>
      <c r="HW430" s="246"/>
      <c r="HX430" s="246"/>
      <c r="HY430" s="246"/>
      <c r="HZ430" s="246"/>
      <c r="IA430" s="246"/>
      <c r="IB430" s="246"/>
      <c r="IC430" s="246"/>
      <c r="ID430" s="246"/>
      <c r="IE430" s="246"/>
      <c r="IF430" s="246"/>
      <c r="IG430" s="246"/>
      <c r="IH430" s="246"/>
      <c r="II430" s="246"/>
      <c r="IJ430" s="246"/>
      <c r="IK430" s="246"/>
      <c r="IL430" s="246"/>
      <c r="IM430" s="246"/>
      <c r="IN430" s="246"/>
      <c r="IO430" s="246"/>
      <c r="IP430" s="246"/>
      <c r="IQ430" s="246"/>
      <c r="IR430" s="246"/>
      <c r="IS430" s="246"/>
      <c r="IT430" s="246"/>
      <c r="IU430" s="246"/>
      <c r="IV430" s="246"/>
      <c r="IW430" s="246"/>
    </row>
    <row r="431" customFormat="false" ht="12.75" hidden="false" customHeight="false" outlineLevel="0" collapsed="false">
      <c r="A431" s="263"/>
      <c r="B431" s="264"/>
      <c r="C431" s="251"/>
      <c r="D431" s="251"/>
      <c r="E431" s="251"/>
      <c r="F431" s="261"/>
      <c r="G431" s="261"/>
      <c r="H431" s="261"/>
      <c r="I431" s="261"/>
      <c r="J431" s="261"/>
      <c r="K431" s="261"/>
      <c r="L431" s="261"/>
      <c r="M431" s="261"/>
      <c r="N431" s="261"/>
      <c r="O431" s="261"/>
      <c r="P431" s="261"/>
      <c r="Q431" s="261"/>
      <c r="R431" s="261"/>
      <c r="S431" s="261"/>
      <c r="T431" s="261"/>
      <c r="U431" s="261"/>
      <c r="V431" s="261"/>
      <c r="W431" s="261"/>
      <c r="X431" s="261"/>
      <c r="Y431" s="261"/>
      <c r="Z431" s="261"/>
      <c r="AA431" s="261"/>
      <c r="AB431" s="261"/>
      <c r="AC431" s="261"/>
      <c r="AD431" s="261"/>
      <c r="AE431" s="261"/>
      <c r="AF431" s="261"/>
      <c r="AG431" s="261"/>
      <c r="AH431" s="261"/>
      <c r="AI431" s="261"/>
      <c r="AJ431" s="261"/>
      <c r="AK431" s="261"/>
      <c r="AL431" s="261"/>
      <c r="AM431" s="261"/>
      <c r="AN431" s="261"/>
      <c r="AO431" s="261"/>
      <c r="AP431" s="261"/>
      <c r="AQ431" s="261"/>
      <c r="AR431" s="261"/>
      <c r="AS431" s="261"/>
      <c r="AT431" s="261"/>
      <c r="AU431" s="261"/>
      <c r="AV431" s="261"/>
      <c r="AW431" s="261"/>
      <c r="AX431" s="261"/>
      <c r="AY431" s="261"/>
      <c r="AZ431" s="261"/>
      <c r="BA431" s="261"/>
      <c r="BB431" s="261"/>
      <c r="BC431" s="261"/>
      <c r="BD431" s="261"/>
      <c r="BE431" s="261"/>
      <c r="BF431" s="261"/>
      <c r="BG431" s="261"/>
      <c r="BH431" s="261"/>
      <c r="BI431" s="261"/>
      <c r="BJ431" s="261"/>
      <c r="BK431" s="261"/>
      <c r="BL431" s="261"/>
      <c r="BM431" s="261"/>
      <c r="BN431" s="261"/>
      <c r="BO431" s="261"/>
      <c r="BP431" s="261"/>
      <c r="BQ431" s="261"/>
      <c r="BR431" s="261"/>
      <c r="BS431" s="261"/>
      <c r="BT431" s="261"/>
      <c r="BU431" s="261"/>
      <c r="BV431" s="261"/>
      <c r="BW431" s="261"/>
      <c r="BX431" s="261"/>
      <c r="BY431" s="261"/>
      <c r="BZ431" s="261"/>
      <c r="CA431" s="261"/>
      <c r="CB431" s="261"/>
      <c r="CC431" s="261"/>
      <c r="CD431" s="261"/>
      <c r="CE431" s="261"/>
      <c r="CF431" s="261"/>
      <c r="CG431" s="261"/>
      <c r="CH431" s="261"/>
      <c r="CI431" s="261"/>
      <c r="CJ431" s="261"/>
      <c r="CK431" s="261"/>
      <c r="CL431" s="261"/>
      <c r="CM431" s="261"/>
      <c r="CN431" s="261"/>
      <c r="CO431" s="261"/>
      <c r="CP431" s="261"/>
      <c r="CQ431" s="261"/>
      <c r="CR431" s="261"/>
      <c r="CS431" s="261"/>
      <c r="CT431" s="261"/>
      <c r="CU431" s="261"/>
      <c r="CV431" s="261"/>
      <c r="CW431" s="261"/>
      <c r="CX431" s="261"/>
      <c r="CY431" s="261"/>
      <c r="CZ431" s="261"/>
      <c r="DA431" s="261"/>
      <c r="DB431" s="261"/>
      <c r="DC431" s="261"/>
      <c r="DD431" s="261"/>
      <c r="DE431" s="261"/>
      <c r="DF431" s="261"/>
      <c r="DG431" s="261"/>
      <c r="DH431" s="261"/>
      <c r="DI431" s="261"/>
      <c r="DJ431" s="261"/>
      <c r="DK431" s="261"/>
      <c r="DL431" s="261"/>
      <c r="DM431" s="261"/>
      <c r="DN431" s="261"/>
      <c r="DO431" s="261"/>
      <c r="DP431" s="261"/>
      <c r="DQ431" s="261"/>
      <c r="DR431" s="261"/>
      <c r="DS431" s="261"/>
      <c r="DT431" s="261"/>
      <c r="DU431" s="261"/>
      <c r="DV431" s="261"/>
      <c r="DW431" s="261"/>
      <c r="DX431" s="261"/>
      <c r="DY431" s="261"/>
      <c r="DZ431" s="261"/>
      <c r="EA431" s="261"/>
      <c r="EB431" s="261"/>
      <c r="EC431" s="261"/>
      <c r="ED431" s="261"/>
      <c r="EE431" s="261"/>
      <c r="EF431" s="261"/>
      <c r="EG431" s="261"/>
      <c r="EH431" s="261"/>
      <c r="EI431" s="261"/>
      <c r="EJ431" s="261"/>
      <c r="EK431" s="261"/>
      <c r="EL431" s="261"/>
      <c r="EM431" s="261"/>
      <c r="EN431" s="261"/>
      <c r="EO431" s="261"/>
      <c r="EP431" s="261"/>
      <c r="EQ431" s="261"/>
      <c r="ER431" s="261"/>
      <c r="ES431" s="261"/>
      <c r="ET431" s="261"/>
      <c r="EU431" s="261"/>
      <c r="EV431" s="261"/>
      <c r="EW431" s="261"/>
      <c r="EX431" s="261"/>
      <c r="EY431" s="261"/>
      <c r="EZ431" s="261"/>
      <c r="FA431" s="261"/>
      <c r="FB431" s="261"/>
      <c r="FC431" s="261"/>
      <c r="FD431" s="261"/>
      <c r="FE431" s="261"/>
      <c r="FF431" s="261"/>
      <c r="FG431" s="261"/>
      <c r="FH431" s="261"/>
      <c r="FI431" s="261"/>
      <c r="FJ431" s="261"/>
      <c r="FK431" s="261"/>
      <c r="FL431" s="261"/>
      <c r="FM431" s="261"/>
      <c r="FN431" s="261"/>
      <c r="FO431" s="261"/>
      <c r="FP431" s="261"/>
      <c r="FQ431" s="261"/>
      <c r="FR431" s="261"/>
      <c r="FS431" s="261"/>
      <c r="FT431" s="261"/>
      <c r="FU431" s="261"/>
      <c r="FV431" s="261"/>
      <c r="FW431" s="261"/>
      <c r="FX431" s="261"/>
      <c r="FY431" s="261"/>
      <c r="FZ431" s="261"/>
      <c r="GA431" s="261"/>
      <c r="GB431" s="261"/>
      <c r="GC431" s="261"/>
      <c r="GD431" s="261"/>
      <c r="GE431" s="261"/>
      <c r="GF431" s="261"/>
      <c r="GG431" s="261"/>
      <c r="GH431" s="261"/>
      <c r="GI431" s="261"/>
      <c r="GJ431" s="261"/>
      <c r="GK431" s="261"/>
      <c r="GL431" s="261"/>
      <c r="GM431" s="261"/>
      <c r="GN431" s="261"/>
      <c r="GO431" s="261"/>
      <c r="GP431" s="261"/>
      <c r="GQ431" s="261"/>
      <c r="GR431" s="261"/>
      <c r="GS431" s="261"/>
      <c r="GT431" s="261"/>
      <c r="GU431" s="261"/>
      <c r="GV431" s="261"/>
      <c r="GW431" s="261"/>
      <c r="GX431" s="261"/>
      <c r="GY431" s="261"/>
      <c r="GZ431" s="261"/>
      <c r="HA431" s="261"/>
      <c r="HB431" s="261"/>
      <c r="HC431" s="261"/>
      <c r="HD431" s="261"/>
      <c r="HE431" s="261"/>
      <c r="HF431" s="261"/>
      <c r="HG431" s="261"/>
      <c r="HH431" s="261"/>
      <c r="HI431" s="261"/>
      <c r="HJ431" s="261"/>
      <c r="HK431" s="261"/>
      <c r="HL431" s="261"/>
      <c r="HM431" s="261"/>
      <c r="HN431" s="261"/>
      <c r="HO431" s="261"/>
      <c r="HP431" s="261"/>
      <c r="HQ431" s="261"/>
      <c r="HR431" s="261"/>
      <c r="HS431" s="261"/>
      <c r="HT431" s="261"/>
      <c r="HU431" s="261"/>
      <c r="HV431" s="261"/>
      <c r="HW431" s="261"/>
      <c r="HX431" s="261"/>
      <c r="HY431" s="261"/>
      <c r="HZ431" s="261"/>
      <c r="IA431" s="261"/>
      <c r="IB431" s="261"/>
      <c r="IC431" s="261"/>
      <c r="ID431" s="261"/>
      <c r="IE431" s="261"/>
      <c r="IF431" s="261"/>
      <c r="IG431" s="261"/>
      <c r="IH431" s="261"/>
      <c r="II431" s="261"/>
      <c r="IJ431" s="261"/>
      <c r="IK431" s="261"/>
      <c r="IL431" s="261"/>
      <c r="IM431" s="261"/>
      <c r="IN431" s="261"/>
      <c r="IO431" s="261"/>
      <c r="IP431" s="261"/>
      <c r="IQ431" s="261"/>
      <c r="IR431" s="261"/>
      <c r="IS431" s="261"/>
      <c r="IT431" s="261"/>
      <c r="IU431" s="261"/>
      <c r="IV431" s="261"/>
      <c r="IW431" s="261"/>
    </row>
    <row r="432" customFormat="false" ht="12.75" hidden="false" customHeight="false" outlineLevel="0" collapsed="false">
      <c r="A432" s="223"/>
      <c r="B432" s="245"/>
      <c r="C432" s="251"/>
      <c r="D432" s="251"/>
      <c r="E432" s="251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  <c r="AJ432" s="246"/>
      <c r="AK432" s="246"/>
      <c r="AL432" s="246"/>
      <c r="AM432" s="246"/>
      <c r="AN432" s="246"/>
      <c r="AO432" s="246"/>
      <c r="AP432" s="246"/>
      <c r="AQ432" s="246"/>
      <c r="AR432" s="246"/>
      <c r="AS432" s="246"/>
      <c r="AT432" s="246"/>
      <c r="AU432" s="246"/>
      <c r="AV432" s="246"/>
      <c r="AW432" s="246"/>
      <c r="AX432" s="246"/>
      <c r="AY432" s="246"/>
      <c r="AZ432" s="246"/>
      <c r="BA432" s="246"/>
      <c r="BB432" s="246"/>
      <c r="BC432" s="246"/>
      <c r="BD432" s="246"/>
      <c r="BE432" s="246"/>
      <c r="BF432" s="246"/>
      <c r="BG432" s="246"/>
      <c r="BH432" s="246"/>
      <c r="BI432" s="246"/>
      <c r="BJ432" s="246"/>
      <c r="BK432" s="246"/>
      <c r="BL432" s="246"/>
      <c r="BM432" s="246"/>
      <c r="BN432" s="246"/>
      <c r="BO432" s="246"/>
      <c r="BP432" s="246"/>
      <c r="BQ432" s="246"/>
      <c r="BR432" s="246"/>
      <c r="BS432" s="246"/>
      <c r="BT432" s="246"/>
      <c r="BU432" s="246"/>
      <c r="BV432" s="246"/>
      <c r="BW432" s="246"/>
      <c r="BX432" s="246"/>
      <c r="BY432" s="246"/>
      <c r="BZ432" s="246"/>
      <c r="CA432" s="246"/>
      <c r="CB432" s="246"/>
      <c r="CC432" s="246"/>
      <c r="CD432" s="246"/>
      <c r="CE432" s="246"/>
      <c r="CF432" s="246"/>
      <c r="CG432" s="246"/>
      <c r="CH432" s="246"/>
      <c r="CI432" s="246"/>
      <c r="CJ432" s="246"/>
      <c r="CK432" s="246"/>
      <c r="CL432" s="246"/>
      <c r="CM432" s="246"/>
      <c r="CN432" s="246"/>
      <c r="CO432" s="246"/>
      <c r="CP432" s="246"/>
      <c r="CQ432" s="246"/>
      <c r="CR432" s="246"/>
      <c r="CS432" s="246"/>
      <c r="CT432" s="246"/>
      <c r="CU432" s="246"/>
      <c r="CV432" s="246"/>
      <c r="CW432" s="246"/>
      <c r="CX432" s="246"/>
      <c r="CY432" s="246"/>
      <c r="CZ432" s="246"/>
      <c r="DA432" s="246"/>
      <c r="DB432" s="246"/>
      <c r="DC432" s="246"/>
      <c r="DD432" s="246"/>
      <c r="DE432" s="246"/>
      <c r="DF432" s="246"/>
      <c r="DG432" s="246"/>
      <c r="DH432" s="246"/>
      <c r="DI432" s="246"/>
      <c r="DJ432" s="246"/>
      <c r="DK432" s="246"/>
      <c r="DL432" s="246"/>
      <c r="DM432" s="246"/>
      <c r="DN432" s="246"/>
      <c r="DO432" s="246"/>
      <c r="DP432" s="246"/>
      <c r="DQ432" s="246"/>
      <c r="DR432" s="246"/>
      <c r="DS432" s="246"/>
      <c r="DT432" s="246"/>
      <c r="DU432" s="246"/>
      <c r="DV432" s="246"/>
      <c r="DW432" s="246"/>
      <c r="DX432" s="246"/>
      <c r="DY432" s="246"/>
      <c r="DZ432" s="246"/>
      <c r="EA432" s="246"/>
      <c r="EB432" s="246"/>
      <c r="EC432" s="246"/>
      <c r="ED432" s="246"/>
      <c r="EE432" s="246"/>
      <c r="EF432" s="246"/>
      <c r="EG432" s="246"/>
      <c r="EH432" s="246"/>
      <c r="EI432" s="246"/>
      <c r="EJ432" s="246"/>
      <c r="EK432" s="246"/>
      <c r="EL432" s="246"/>
      <c r="EM432" s="246"/>
      <c r="EN432" s="246"/>
      <c r="EO432" s="246"/>
      <c r="EP432" s="246"/>
      <c r="EQ432" s="246"/>
      <c r="ER432" s="246"/>
      <c r="ES432" s="246"/>
      <c r="ET432" s="246"/>
      <c r="EU432" s="246"/>
      <c r="EV432" s="246"/>
      <c r="EW432" s="246"/>
      <c r="EX432" s="246"/>
      <c r="EY432" s="246"/>
      <c r="EZ432" s="246"/>
      <c r="FA432" s="246"/>
      <c r="FB432" s="246"/>
      <c r="FC432" s="246"/>
      <c r="FD432" s="246"/>
      <c r="FE432" s="246"/>
      <c r="FF432" s="246"/>
      <c r="FG432" s="246"/>
      <c r="FH432" s="246"/>
      <c r="FI432" s="246"/>
      <c r="FJ432" s="246"/>
      <c r="FK432" s="246"/>
      <c r="FL432" s="246"/>
      <c r="FM432" s="246"/>
      <c r="FN432" s="246"/>
      <c r="FO432" s="246"/>
      <c r="FP432" s="246"/>
      <c r="FQ432" s="246"/>
      <c r="FR432" s="246"/>
      <c r="FS432" s="246"/>
      <c r="FT432" s="246"/>
      <c r="FU432" s="246"/>
      <c r="FV432" s="246"/>
      <c r="FW432" s="246"/>
      <c r="FX432" s="246"/>
      <c r="FY432" s="246"/>
      <c r="FZ432" s="246"/>
      <c r="GA432" s="246"/>
      <c r="GB432" s="246"/>
      <c r="GC432" s="246"/>
      <c r="GD432" s="246"/>
      <c r="GE432" s="246"/>
      <c r="GF432" s="246"/>
      <c r="GG432" s="246"/>
      <c r="GH432" s="246"/>
      <c r="GI432" s="246"/>
      <c r="GJ432" s="246"/>
      <c r="GK432" s="246"/>
      <c r="GL432" s="246"/>
      <c r="GM432" s="246"/>
      <c r="GN432" s="246"/>
      <c r="GO432" s="246"/>
      <c r="GP432" s="246"/>
      <c r="GQ432" s="246"/>
      <c r="GR432" s="246"/>
      <c r="GS432" s="246"/>
      <c r="GT432" s="246"/>
      <c r="GU432" s="246"/>
      <c r="GV432" s="246"/>
      <c r="GW432" s="246"/>
      <c r="GX432" s="246"/>
      <c r="GY432" s="246"/>
      <c r="GZ432" s="246"/>
      <c r="HA432" s="246"/>
      <c r="HB432" s="246"/>
      <c r="HC432" s="246"/>
      <c r="HD432" s="246"/>
      <c r="HE432" s="246"/>
      <c r="HF432" s="246"/>
      <c r="HG432" s="246"/>
      <c r="HH432" s="246"/>
      <c r="HI432" s="246"/>
      <c r="HJ432" s="246"/>
      <c r="HK432" s="246"/>
      <c r="HL432" s="246"/>
      <c r="HM432" s="246"/>
      <c r="HN432" s="246"/>
      <c r="HO432" s="246"/>
      <c r="HP432" s="246"/>
      <c r="HQ432" s="246"/>
      <c r="HR432" s="246"/>
      <c r="HS432" s="246"/>
      <c r="HT432" s="246"/>
      <c r="HU432" s="246"/>
      <c r="HV432" s="246"/>
      <c r="HW432" s="246"/>
      <c r="HX432" s="246"/>
      <c r="HY432" s="246"/>
      <c r="HZ432" s="246"/>
      <c r="IA432" s="246"/>
      <c r="IB432" s="246"/>
      <c r="IC432" s="246"/>
      <c r="ID432" s="246"/>
      <c r="IE432" s="246"/>
      <c r="IF432" s="246"/>
      <c r="IG432" s="246"/>
      <c r="IH432" s="246"/>
      <c r="II432" s="246"/>
      <c r="IJ432" s="246"/>
      <c r="IK432" s="246"/>
      <c r="IL432" s="246"/>
      <c r="IM432" s="246"/>
      <c r="IN432" s="246"/>
      <c r="IO432" s="246"/>
      <c r="IP432" s="246"/>
      <c r="IQ432" s="246"/>
      <c r="IR432" s="246"/>
      <c r="IS432" s="246"/>
      <c r="IT432" s="246"/>
      <c r="IU432" s="246"/>
      <c r="IV432" s="246"/>
      <c r="IW432" s="246"/>
    </row>
    <row r="433" customFormat="false" ht="12.75" hidden="false" customHeight="false" outlineLevel="0" collapsed="false">
      <c r="A433" s="225"/>
      <c r="B433" s="245"/>
      <c r="C433" s="251"/>
      <c r="D433" s="251"/>
      <c r="E433" s="251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  <c r="AJ433" s="246"/>
      <c r="AK433" s="246"/>
      <c r="AL433" s="246"/>
      <c r="AM433" s="246"/>
      <c r="AN433" s="246"/>
      <c r="AO433" s="246"/>
      <c r="AP433" s="246"/>
      <c r="AQ433" s="246"/>
      <c r="AR433" s="246"/>
      <c r="AS433" s="246"/>
      <c r="AT433" s="246"/>
      <c r="AU433" s="246"/>
      <c r="AV433" s="246"/>
      <c r="AW433" s="246"/>
      <c r="AX433" s="246"/>
      <c r="AY433" s="246"/>
      <c r="AZ433" s="246"/>
      <c r="BA433" s="246"/>
      <c r="BB433" s="246"/>
      <c r="BC433" s="246"/>
      <c r="BD433" s="246"/>
      <c r="BE433" s="246"/>
      <c r="BF433" s="246"/>
      <c r="BG433" s="246"/>
      <c r="BH433" s="246"/>
      <c r="BI433" s="246"/>
      <c r="BJ433" s="246"/>
      <c r="BK433" s="246"/>
      <c r="BL433" s="246"/>
      <c r="BM433" s="246"/>
      <c r="BN433" s="246"/>
      <c r="BO433" s="246"/>
      <c r="BP433" s="246"/>
      <c r="BQ433" s="246"/>
      <c r="BR433" s="246"/>
      <c r="BS433" s="246"/>
      <c r="BT433" s="246"/>
      <c r="BU433" s="246"/>
      <c r="BV433" s="246"/>
      <c r="BW433" s="246"/>
      <c r="BX433" s="246"/>
      <c r="BY433" s="246"/>
      <c r="BZ433" s="246"/>
      <c r="CA433" s="246"/>
      <c r="CB433" s="246"/>
      <c r="CC433" s="246"/>
      <c r="CD433" s="246"/>
      <c r="CE433" s="246"/>
      <c r="CF433" s="246"/>
      <c r="CG433" s="246"/>
      <c r="CH433" s="246"/>
      <c r="CI433" s="246"/>
      <c r="CJ433" s="246"/>
      <c r="CK433" s="246"/>
      <c r="CL433" s="246"/>
      <c r="CM433" s="246"/>
      <c r="CN433" s="246"/>
      <c r="CO433" s="246"/>
      <c r="CP433" s="246"/>
      <c r="CQ433" s="246"/>
      <c r="CR433" s="246"/>
      <c r="CS433" s="246"/>
      <c r="CT433" s="246"/>
      <c r="CU433" s="246"/>
      <c r="CV433" s="246"/>
      <c r="CW433" s="246"/>
      <c r="CX433" s="246"/>
      <c r="CY433" s="246"/>
      <c r="CZ433" s="246"/>
      <c r="DA433" s="246"/>
      <c r="DB433" s="246"/>
      <c r="DC433" s="246"/>
      <c r="DD433" s="246"/>
      <c r="DE433" s="246"/>
      <c r="DF433" s="246"/>
      <c r="DG433" s="246"/>
      <c r="DH433" s="246"/>
      <c r="DI433" s="246"/>
      <c r="DJ433" s="246"/>
      <c r="DK433" s="246"/>
      <c r="DL433" s="246"/>
      <c r="DM433" s="246"/>
      <c r="DN433" s="246"/>
      <c r="DO433" s="246"/>
      <c r="DP433" s="246"/>
      <c r="DQ433" s="246"/>
      <c r="DR433" s="246"/>
      <c r="DS433" s="246"/>
      <c r="DT433" s="246"/>
      <c r="DU433" s="246"/>
      <c r="DV433" s="246"/>
      <c r="DW433" s="246"/>
      <c r="DX433" s="246"/>
      <c r="DY433" s="246"/>
      <c r="DZ433" s="246"/>
      <c r="EA433" s="246"/>
      <c r="EB433" s="246"/>
      <c r="EC433" s="246"/>
      <c r="ED433" s="246"/>
      <c r="EE433" s="246"/>
      <c r="EF433" s="246"/>
      <c r="EG433" s="246"/>
      <c r="EH433" s="246"/>
      <c r="EI433" s="246"/>
      <c r="EJ433" s="246"/>
      <c r="EK433" s="246"/>
      <c r="EL433" s="246"/>
      <c r="EM433" s="246"/>
      <c r="EN433" s="246"/>
      <c r="EO433" s="246"/>
      <c r="EP433" s="246"/>
      <c r="EQ433" s="246"/>
      <c r="ER433" s="246"/>
      <c r="ES433" s="246"/>
      <c r="ET433" s="246"/>
      <c r="EU433" s="246"/>
      <c r="EV433" s="246"/>
      <c r="EW433" s="246"/>
      <c r="EX433" s="246"/>
      <c r="EY433" s="246"/>
      <c r="EZ433" s="246"/>
      <c r="FA433" s="246"/>
      <c r="FB433" s="246"/>
      <c r="FC433" s="246"/>
      <c r="FD433" s="246"/>
      <c r="FE433" s="246"/>
      <c r="FF433" s="246"/>
      <c r="FG433" s="246"/>
      <c r="FH433" s="246"/>
      <c r="FI433" s="246"/>
      <c r="FJ433" s="246"/>
      <c r="FK433" s="246"/>
      <c r="FL433" s="246"/>
      <c r="FM433" s="246"/>
      <c r="FN433" s="246"/>
      <c r="FO433" s="246"/>
      <c r="FP433" s="246"/>
      <c r="FQ433" s="246"/>
      <c r="FR433" s="246"/>
      <c r="FS433" s="246"/>
      <c r="FT433" s="246"/>
      <c r="FU433" s="246"/>
      <c r="FV433" s="246"/>
      <c r="FW433" s="246"/>
      <c r="FX433" s="246"/>
      <c r="FY433" s="246"/>
      <c r="FZ433" s="246"/>
      <c r="GA433" s="246"/>
      <c r="GB433" s="246"/>
      <c r="GC433" s="246"/>
      <c r="GD433" s="246"/>
      <c r="GE433" s="246"/>
      <c r="GF433" s="246"/>
      <c r="GG433" s="246"/>
      <c r="GH433" s="246"/>
      <c r="GI433" s="246"/>
      <c r="GJ433" s="246"/>
      <c r="GK433" s="246"/>
      <c r="GL433" s="246"/>
      <c r="GM433" s="246"/>
      <c r="GN433" s="246"/>
      <c r="GO433" s="246"/>
      <c r="GP433" s="246"/>
      <c r="GQ433" s="246"/>
      <c r="GR433" s="246"/>
      <c r="GS433" s="246"/>
      <c r="GT433" s="246"/>
      <c r="GU433" s="246"/>
      <c r="GV433" s="246"/>
      <c r="GW433" s="246"/>
      <c r="GX433" s="246"/>
      <c r="GY433" s="246"/>
      <c r="GZ433" s="246"/>
      <c r="HA433" s="246"/>
      <c r="HB433" s="246"/>
      <c r="HC433" s="246"/>
      <c r="HD433" s="246"/>
      <c r="HE433" s="246"/>
      <c r="HF433" s="246"/>
      <c r="HG433" s="246"/>
      <c r="HH433" s="246"/>
      <c r="HI433" s="246"/>
      <c r="HJ433" s="246"/>
      <c r="HK433" s="246"/>
      <c r="HL433" s="246"/>
      <c r="HM433" s="246"/>
      <c r="HN433" s="246"/>
      <c r="HO433" s="246"/>
      <c r="HP433" s="246"/>
      <c r="HQ433" s="246"/>
      <c r="HR433" s="246"/>
      <c r="HS433" s="246"/>
      <c r="HT433" s="246"/>
      <c r="HU433" s="246"/>
      <c r="HV433" s="246"/>
      <c r="HW433" s="246"/>
      <c r="HX433" s="246"/>
      <c r="HY433" s="246"/>
      <c r="HZ433" s="246"/>
      <c r="IA433" s="246"/>
      <c r="IB433" s="246"/>
      <c r="IC433" s="246"/>
      <c r="ID433" s="246"/>
      <c r="IE433" s="246"/>
      <c r="IF433" s="246"/>
      <c r="IG433" s="246"/>
      <c r="IH433" s="246"/>
      <c r="II433" s="246"/>
      <c r="IJ433" s="246"/>
      <c r="IK433" s="246"/>
      <c r="IL433" s="246"/>
      <c r="IM433" s="246"/>
      <c r="IN433" s="246"/>
      <c r="IO433" s="246"/>
      <c r="IP433" s="246"/>
      <c r="IQ433" s="246"/>
      <c r="IR433" s="246"/>
      <c r="IS433" s="246"/>
      <c r="IT433" s="246"/>
      <c r="IU433" s="246"/>
      <c r="IV433" s="246"/>
      <c r="IW433" s="246"/>
    </row>
    <row r="434" customFormat="false" ht="12.75" hidden="false" customHeight="false" outlineLevel="0" collapsed="false">
      <c r="A434" s="225"/>
      <c r="B434" s="245"/>
      <c r="C434" s="251"/>
      <c r="D434" s="251"/>
      <c r="E434" s="251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  <c r="AJ434" s="246"/>
      <c r="AK434" s="246"/>
      <c r="AL434" s="246"/>
      <c r="AM434" s="246"/>
      <c r="AN434" s="246"/>
      <c r="AO434" s="246"/>
      <c r="AP434" s="246"/>
      <c r="AQ434" s="246"/>
      <c r="AR434" s="246"/>
      <c r="AS434" s="246"/>
      <c r="AT434" s="246"/>
      <c r="AU434" s="246"/>
      <c r="AV434" s="246"/>
      <c r="AW434" s="246"/>
      <c r="AX434" s="246"/>
      <c r="AY434" s="246"/>
      <c r="AZ434" s="246"/>
      <c r="BA434" s="246"/>
      <c r="BB434" s="246"/>
      <c r="BC434" s="246"/>
      <c r="BD434" s="246"/>
      <c r="BE434" s="246"/>
      <c r="BF434" s="246"/>
      <c r="BG434" s="246"/>
      <c r="BH434" s="246"/>
      <c r="BI434" s="246"/>
      <c r="BJ434" s="246"/>
      <c r="BK434" s="246"/>
      <c r="BL434" s="246"/>
      <c r="BM434" s="246"/>
      <c r="BN434" s="246"/>
      <c r="BO434" s="246"/>
      <c r="BP434" s="246"/>
      <c r="BQ434" s="246"/>
      <c r="BR434" s="246"/>
      <c r="BS434" s="246"/>
      <c r="BT434" s="246"/>
      <c r="BU434" s="246"/>
      <c r="BV434" s="246"/>
      <c r="BW434" s="246"/>
      <c r="BX434" s="246"/>
      <c r="BY434" s="246"/>
      <c r="BZ434" s="246"/>
      <c r="CA434" s="246"/>
      <c r="CB434" s="246"/>
      <c r="CC434" s="246"/>
      <c r="CD434" s="246"/>
      <c r="CE434" s="246"/>
      <c r="CF434" s="246"/>
      <c r="CG434" s="246"/>
      <c r="CH434" s="246"/>
      <c r="CI434" s="246"/>
      <c r="CJ434" s="246"/>
      <c r="CK434" s="246"/>
      <c r="CL434" s="246"/>
      <c r="CM434" s="246"/>
      <c r="CN434" s="246"/>
      <c r="CO434" s="246"/>
      <c r="CP434" s="246"/>
      <c r="CQ434" s="246"/>
      <c r="CR434" s="246"/>
      <c r="CS434" s="246"/>
      <c r="CT434" s="246"/>
      <c r="CU434" s="246"/>
      <c r="CV434" s="246"/>
      <c r="CW434" s="246"/>
      <c r="CX434" s="246"/>
      <c r="CY434" s="246"/>
      <c r="CZ434" s="246"/>
      <c r="DA434" s="246"/>
      <c r="DB434" s="246"/>
      <c r="DC434" s="246"/>
      <c r="DD434" s="246"/>
      <c r="DE434" s="246"/>
      <c r="DF434" s="246"/>
      <c r="DG434" s="246"/>
      <c r="DH434" s="246"/>
      <c r="DI434" s="246"/>
      <c r="DJ434" s="246"/>
      <c r="DK434" s="246"/>
      <c r="DL434" s="246"/>
      <c r="DM434" s="246"/>
      <c r="DN434" s="246"/>
      <c r="DO434" s="246"/>
      <c r="DP434" s="246"/>
      <c r="DQ434" s="246"/>
      <c r="DR434" s="246"/>
      <c r="DS434" s="246"/>
      <c r="DT434" s="246"/>
      <c r="DU434" s="246"/>
      <c r="DV434" s="246"/>
      <c r="DW434" s="246"/>
      <c r="DX434" s="246"/>
      <c r="DY434" s="246"/>
      <c r="DZ434" s="246"/>
      <c r="EA434" s="246"/>
      <c r="EB434" s="246"/>
      <c r="EC434" s="246"/>
      <c r="ED434" s="246"/>
      <c r="EE434" s="246"/>
      <c r="EF434" s="246"/>
      <c r="EG434" s="246"/>
      <c r="EH434" s="246"/>
      <c r="EI434" s="246"/>
      <c r="EJ434" s="246"/>
      <c r="EK434" s="246"/>
      <c r="EL434" s="246"/>
      <c r="EM434" s="246"/>
      <c r="EN434" s="246"/>
      <c r="EO434" s="246"/>
      <c r="EP434" s="246"/>
      <c r="EQ434" s="246"/>
      <c r="ER434" s="246"/>
      <c r="ES434" s="246"/>
      <c r="ET434" s="246"/>
      <c r="EU434" s="246"/>
      <c r="EV434" s="246"/>
      <c r="EW434" s="246"/>
      <c r="EX434" s="246"/>
      <c r="EY434" s="246"/>
      <c r="EZ434" s="246"/>
      <c r="FA434" s="246"/>
      <c r="FB434" s="246"/>
      <c r="FC434" s="246"/>
      <c r="FD434" s="246"/>
      <c r="FE434" s="246"/>
      <c r="FF434" s="246"/>
      <c r="FG434" s="246"/>
      <c r="FH434" s="246"/>
      <c r="FI434" s="246"/>
      <c r="FJ434" s="246"/>
      <c r="FK434" s="246"/>
      <c r="FL434" s="246"/>
      <c r="FM434" s="246"/>
      <c r="FN434" s="246"/>
      <c r="FO434" s="246"/>
      <c r="FP434" s="246"/>
      <c r="FQ434" s="246"/>
      <c r="FR434" s="246"/>
      <c r="FS434" s="246"/>
      <c r="FT434" s="246"/>
      <c r="FU434" s="246"/>
      <c r="FV434" s="246"/>
      <c r="FW434" s="246"/>
      <c r="FX434" s="246"/>
      <c r="FY434" s="246"/>
      <c r="FZ434" s="246"/>
      <c r="GA434" s="246"/>
      <c r="GB434" s="246"/>
      <c r="GC434" s="246"/>
      <c r="GD434" s="246"/>
      <c r="GE434" s="246"/>
      <c r="GF434" s="246"/>
      <c r="GG434" s="246"/>
      <c r="GH434" s="246"/>
      <c r="GI434" s="246"/>
      <c r="GJ434" s="246"/>
      <c r="GK434" s="246"/>
      <c r="GL434" s="246"/>
      <c r="GM434" s="246"/>
      <c r="GN434" s="246"/>
      <c r="GO434" s="246"/>
      <c r="GP434" s="246"/>
      <c r="GQ434" s="246"/>
      <c r="GR434" s="246"/>
      <c r="GS434" s="246"/>
      <c r="GT434" s="246"/>
      <c r="GU434" s="246"/>
      <c r="GV434" s="246"/>
      <c r="GW434" s="246"/>
      <c r="GX434" s="246"/>
      <c r="GY434" s="246"/>
      <c r="GZ434" s="246"/>
      <c r="HA434" s="246"/>
      <c r="HB434" s="246"/>
      <c r="HC434" s="246"/>
      <c r="HD434" s="246"/>
      <c r="HE434" s="246"/>
      <c r="HF434" s="246"/>
      <c r="HG434" s="246"/>
      <c r="HH434" s="246"/>
      <c r="HI434" s="246"/>
      <c r="HJ434" s="246"/>
      <c r="HK434" s="246"/>
      <c r="HL434" s="246"/>
      <c r="HM434" s="246"/>
      <c r="HN434" s="246"/>
      <c r="HO434" s="246"/>
      <c r="HP434" s="246"/>
      <c r="HQ434" s="246"/>
      <c r="HR434" s="246"/>
      <c r="HS434" s="246"/>
      <c r="HT434" s="246"/>
      <c r="HU434" s="246"/>
      <c r="HV434" s="246"/>
      <c r="HW434" s="246"/>
      <c r="HX434" s="246"/>
      <c r="HY434" s="246"/>
      <c r="HZ434" s="246"/>
      <c r="IA434" s="246"/>
      <c r="IB434" s="246"/>
      <c r="IC434" s="246"/>
      <c r="ID434" s="246"/>
      <c r="IE434" s="246"/>
      <c r="IF434" s="246"/>
      <c r="IG434" s="246"/>
      <c r="IH434" s="246"/>
      <c r="II434" s="246"/>
      <c r="IJ434" s="246"/>
      <c r="IK434" s="246"/>
      <c r="IL434" s="246"/>
      <c r="IM434" s="246"/>
      <c r="IN434" s="246"/>
      <c r="IO434" s="246"/>
      <c r="IP434" s="246"/>
      <c r="IQ434" s="246"/>
      <c r="IR434" s="246"/>
      <c r="IS434" s="246"/>
      <c r="IT434" s="246"/>
      <c r="IU434" s="246"/>
      <c r="IV434" s="246"/>
      <c r="IW434" s="246"/>
    </row>
    <row r="435" customFormat="false" ht="12.75" hidden="false" customHeight="false" outlineLevel="0" collapsed="false">
      <c r="A435" s="225"/>
      <c r="B435" s="245"/>
      <c r="C435" s="251"/>
      <c r="D435" s="251"/>
      <c r="E435" s="251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  <c r="AJ435" s="246"/>
      <c r="AK435" s="246"/>
      <c r="AL435" s="246"/>
      <c r="AM435" s="246"/>
      <c r="AN435" s="246"/>
      <c r="AO435" s="246"/>
      <c r="AP435" s="246"/>
      <c r="AQ435" s="246"/>
      <c r="AR435" s="246"/>
      <c r="AS435" s="246"/>
      <c r="AT435" s="246"/>
      <c r="AU435" s="246"/>
      <c r="AV435" s="246"/>
      <c r="AW435" s="246"/>
      <c r="AX435" s="246"/>
      <c r="AY435" s="246"/>
      <c r="AZ435" s="246"/>
      <c r="BA435" s="246"/>
      <c r="BB435" s="246"/>
      <c r="BC435" s="246"/>
      <c r="BD435" s="246"/>
      <c r="BE435" s="246"/>
      <c r="BF435" s="246"/>
      <c r="BG435" s="246"/>
      <c r="BH435" s="246"/>
      <c r="BI435" s="246"/>
      <c r="BJ435" s="246"/>
      <c r="BK435" s="246"/>
      <c r="BL435" s="246"/>
      <c r="BM435" s="246"/>
      <c r="BN435" s="246"/>
      <c r="BO435" s="246"/>
      <c r="BP435" s="246"/>
      <c r="BQ435" s="246"/>
      <c r="BR435" s="246"/>
      <c r="BS435" s="246"/>
      <c r="BT435" s="246"/>
      <c r="BU435" s="246"/>
      <c r="BV435" s="246"/>
      <c r="BW435" s="246"/>
      <c r="BX435" s="246"/>
      <c r="BY435" s="246"/>
      <c r="BZ435" s="246"/>
      <c r="CA435" s="246"/>
      <c r="CB435" s="246"/>
      <c r="CC435" s="246"/>
      <c r="CD435" s="246"/>
      <c r="CE435" s="246"/>
      <c r="CF435" s="246"/>
      <c r="CG435" s="246"/>
      <c r="CH435" s="246"/>
      <c r="CI435" s="246"/>
      <c r="CJ435" s="246"/>
      <c r="CK435" s="246"/>
      <c r="CL435" s="246"/>
      <c r="CM435" s="246"/>
      <c r="CN435" s="246"/>
      <c r="CO435" s="246"/>
      <c r="CP435" s="246"/>
      <c r="CQ435" s="246"/>
      <c r="CR435" s="246"/>
      <c r="CS435" s="246"/>
      <c r="CT435" s="246"/>
      <c r="CU435" s="246"/>
      <c r="CV435" s="246"/>
      <c r="CW435" s="246"/>
      <c r="CX435" s="246"/>
      <c r="CY435" s="246"/>
      <c r="CZ435" s="246"/>
      <c r="DA435" s="246"/>
      <c r="DB435" s="246"/>
      <c r="DC435" s="246"/>
      <c r="DD435" s="246"/>
      <c r="DE435" s="246"/>
      <c r="DF435" s="246"/>
      <c r="DG435" s="246"/>
      <c r="DH435" s="246"/>
      <c r="DI435" s="246"/>
      <c r="DJ435" s="246"/>
      <c r="DK435" s="246"/>
      <c r="DL435" s="246"/>
      <c r="DM435" s="246"/>
      <c r="DN435" s="246"/>
      <c r="DO435" s="246"/>
      <c r="DP435" s="246"/>
      <c r="DQ435" s="246"/>
      <c r="DR435" s="246"/>
      <c r="DS435" s="246"/>
      <c r="DT435" s="246"/>
      <c r="DU435" s="246"/>
      <c r="DV435" s="246"/>
      <c r="DW435" s="246"/>
      <c r="DX435" s="246"/>
      <c r="DY435" s="246"/>
      <c r="DZ435" s="246"/>
      <c r="EA435" s="246"/>
      <c r="EB435" s="246"/>
      <c r="EC435" s="246"/>
      <c r="ED435" s="246"/>
      <c r="EE435" s="246"/>
      <c r="EF435" s="246"/>
      <c r="EG435" s="246"/>
      <c r="EH435" s="246"/>
      <c r="EI435" s="246"/>
      <c r="EJ435" s="246"/>
      <c r="EK435" s="246"/>
      <c r="EL435" s="246"/>
      <c r="EM435" s="246"/>
      <c r="EN435" s="246"/>
      <c r="EO435" s="246"/>
      <c r="EP435" s="246"/>
      <c r="EQ435" s="246"/>
      <c r="ER435" s="246"/>
      <c r="ES435" s="246"/>
      <c r="ET435" s="246"/>
      <c r="EU435" s="246"/>
      <c r="EV435" s="246"/>
      <c r="EW435" s="246"/>
      <c r="EX435" s="246"/>
      <c r="EY435" s="246"/>
      <c r="EZ435" s="246"/>
      <c r="FA435" s="246"/>
      <c r="FB435" s="246"/>
      <c r="FC435" s="246"/>
      <c r="FD435" s="246"/>
      <c r="FE435" s="246"/>
      <c r="FF435" s="246"/>
      <c r="FG435" s="246"/>
      <c r="FH435" s="246"/>
      <c r="FI435" s="246"/>
      <c r="FJ435" s="246"/>
      <c r="FK435" s="246"/>
      <c r="FL435" s="246"/>
      <c r="FM435" s="246"/>
      <c r="FN435" s="246"/>
      <c r="FO435" s="246"/>
      <c r="FP435" s="246"/>
      <c r="FQ435" s="246"/>
      <c r="FR435" s="246"/>
      <c r="FS435" s="246"/>
      <c r="FT435" s="246"/>
      <c r="FU435" s="246"/>
      <c r="FV435" s="246"/>
      <c r="FW435" s="246"/>
      <c r="FX435" s="246"/>
      <c r="FY435" s="246"/>
      <c r="FZ435" s="246"/>
      <c r="GA435" s="246"/>
      <c r="GB435" s="246"/>
      <c r="GC435" s="246"/>
      <c r="GD435" s="246"/>
      <c r="GE435" s="246"/>
      <c r="GF435" s="246"/>
      <c r="GG435" s="246"/>
      <c r="GH435" s="246"/>
      <c r="GI435" s="246"/>
      <c r="GJ435" s="246"/>
      <c r="GK435" s="246"/>
      <c r="GL435" s="246"/>
      <c r="GM435" s="246"/>
      <c r="GN435" s="246"/>
      <c r="GO435" s="246"/>
      <c r="GP435" s="246"/>
      <c r="GQ435" s="246"/>
      <c r="GR435" s="246"/>
      <c r="GS435" s="246"/>
      <c r="GT435" s="246"/>
      <c r="GU435" s="246"/>
      <c r="GV435" s="246"/>
      <c r="GW435" s="246"/>
      <c r="GX435" s="246"/>
      <c r="GY435" s="246"/>
      <c r="GZ435" s="246"/>
      <c r="HA435" s="246"/>
      <c r="HB435" s="246"/>
      <c r="HC435" s="246"/>
      <c r="HD435" s="246"/>
      <c r="HE435" s="246"/>
      <c r="HF435" s="246"/>
      <c r="HG435" s="246"/>
      <c r="HH435" s="246"/>
      <c r="HI435" s="246"/>
      <c r="HJ435" s="246"/>
      <c r="HK435" s="246"/>
      <c r="HL435" s="246"/>
      <c r="HM435" s="246"/>
      <c r="HN435" s="246"/>
      <c r="HO435" s="246"/>
      <c r="HP435" s="246"/>
      <c r="HQ435" s="246"/>
      <c r="HR435" s="246"/>
      <c r="HS435" s="246"/>
      <c r="HT435" s="246"/>
      <c r="HU435" s="246"/>
      <c r="HV435" s="246"/>
      <c r="HW435" s="246"/>
      <c r="HX435" s="246"/>
      <c r="HY435" s="246"/>
      <c r="HZ435" s="246"/>
      <c r="IA435" s="246"/>
      <c r="IB435" s="246"/>
      <c r="IC435" s="246"/>
      <c r="ID435" s="246"/>
      <c r="IE435" s="246"/>
      <c r="IF435" s="246"/>
      <c r="IG435" s="246"/>
      <c r="IH435" s="246"/>
      <c r="II435" s="246"/>
      <c r="IJ435" s="246"/>
      <c r="IK435" s="246"/>
      <c r="IL435" s="246"/>
      <c r="IM435" s="246"/>
      <c r="IN435" s="246"/>
      <c r="IO435" s="246"/>
      <c r="IP435" s="246"/>
      <c r="IQ435" s="246"/>
      <c r="IR435" s="246"/>
      <c r="IS435" s="246"/>
      <c r="IT435" s="246"/>
      <c r="IU435" s="246"/>
      <c r="IV435" s="246"/>
      <c r="IW435" s="246"/>
    </row>
    <row r="436" customFormat="false" ht="12.75" hidden="false" customHeight="false" outlineLevel="0" collapsed="false">
      <c r="A436" s="223"/>
      <c r="B436" s="245"/>
      <c r="C436" s="251"/>
      <c r="D436" s="251"/>
      <c r="E436" s="251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  <c r="AJ436" s="246"/>
      <c r="AK436" s="246"/>
      <c r="AL436" s="246"/>
      <c r="AM436" s="246"/>
      <c r="AN436" s="246"/>
      <c r="AO436" s="246"/>
      <c r="AP436" s="246"/>
      <c r="AQ436" s="246"/>
      <c r="AR436" s="246"/>
      <c r="AS436" s="246"/>
      <c r="AT436" s="246"/>
      <c r="AU436" s="246"/>
      <c r="AV436" s="246"/>
      <c r="AW436" s="246"/>
      <c r="AX436" s="246"/>
      <c r="AY436" s="246"/>
      <c r="AZ436" s="246"/>
      <c r="BA436" s="246"/>
      <c r="BB436" s="246"/>
      <c r="BC436" s="246"/>
      <c r="BD436" s="246"/>
      <c r="BE436" s="246"/>
      <c r="BF436" s="246"/>
      <c r="BG436" s="246"/>
      <c r="BH436" s="246"/>
      <c r="BI436" s="246"/>
      <c r="BJ436" s="246"/>
      <c r="BK436" s="246"/>
      <c r="BL436" s="246"/>
      <c r="BM436" s="246"/>
      <c r="BN436" s="246"/>
      <c r="BO436" s="246"/>
      <c r="BP436" s="246"/>
      <c r="BQ436" s="246"/>
      <c r="BR436" s="246"/>
      <c r="BS436" s="246"/>
      <c r="BT436" s="246"/>
      <c r="BU436" s="246"/>
      <c r="BV436" s="246"/>
      <c r="BW436" s="246"/>
      <c r="BX436" s="246"/>
      <c r="BY436" s="246"/>
      <c r="BZ436" s="246"/>
      <c r="CA436" s="246"/>
      <c r="CB436" s="246"/>
      <c r="CC436" s="246"/>
      <c r="CD436" s="246"/>
      <c r="CE436" s="246"/>
      <c r="CF436" s="246"/>
      <c r="CG436" s="246"/>
      <c r="CH436" s="246"/>
      <c r="CI436" s="246"/>
      <c r="CJ436" s="246"/>
      <c r="CK436" s="246"/>
      <c r="CL436" s="246"/>
      <c r="CM436" s="246"/>
      <c r="CN436" s="246"/>
      <c r="CO436" s="246"/>
      <c r="CP436" s="246"/>
      <c r="CQ436" s="246"/>
      <c r="CR436" s="246"/>
      <c r="CS436" s="246"/>
      <c r="CT436" s="246"/>
      <c r="CU436" s="246"/>
      <c r="CV436" s="246"/>
      <c r="CW436" s="246"/>
      <c r="CX436" s="246"/>
      <c r="CY436" s="246"/>
      <c r="CZ436" s="246"/>
      <c r="DA436" s="246"/>
      <c r="DB436" s="246"/>
      <c r="DC436" s="246"/>
      <c r="DD436" s="246"/>
      <c r="DE436" s="246"/>
      <c r="DF436" s="246"/>
      <c r="DG436" s="246"/>
      <c r="DH436" s="246"/>
      <c r="DI436" s="246"/>
      <c r="DJ436" s="246"/>
      <c r="DK436" s="246"/>
      <c r="DL436" s="246"/>
      <c r="DM436" s="246"/>
      <c r="DN436" s="246"/>
      <c r="DO436" s="246"/>
      <c r="DP436" s="246"/>
      <c r="DQ436" s="246"/>
      <c r="DR436" s="246"/>
      <c r="DS436" s="246"/>
      <c r="DT436" s="246"/>
      <c r="DU436" s="246"/>
      <c r="DV436" s="246"/>
      <c r="DW436" s="246"/>
      <c r="DX436" s="246"/>
      <c r="DY436" s="246"/>
      <c r="DZ436" s="246"/>
      <c r="EA436" s="246"/>
      <c r="EB436" s="246"/>
      <c r="EC436" s="246"/>
      <c r="ED436" s="246"/>
      <c r="EE436" s="246"/>
      <c r="EF436" s="246"/>
      <c r="EG436" s="246"/>
      <c r="EH436" s="246"/>
      <c r="EI436" s="246"/>
      <c r="EJ436" s="246"/>
      <c r="EK436" s="246"/>
      <c r="EL436" s="246"/>
      <c r="EM436" s="246"/>
      <c r="EN436" s="246"/>
      <c r="EO436" s="246"/>
      <c r="EP436" s="246"/>
      <c r="EQ436" s="246"/>
      <c r="ER436" s="246"/>
      <c r="ES436" s="246"/>
      <c r="ET436" s="246"/>
      <c r="EU436" s="246"/>
      <c r="EV436" s="246"/>
      <c r="EW436" s="246"/>
      <c r="EX436" s="246"/>
      <c r="EY436" s="246"/>
      <c r="EZ436" s="246"/>
      <c r="FA436" s="246"/>
      <c r="FB436" s="246"/>
      <c r="FC436" s="246"/>
      <c r="FD436" s="246"/>
      <c r="FE436" s="246"/>
      <c r="FF436" s="246"/>
      <c r="FG436" s="246"/>
      <c r="FH436" s="246"/>
      <c r="FI436" s="246"/>
      <c r="FJ436" s="246"/>
      <c r="FK436" s="246"/>
      <c r="FL436" s="246"/>
      <c r="FM436" s="246"/>
      <c r="FN436" s="246"/>
      <c r="FO436" s="246"/>
      <c r="FP436" s="246"/>
      <c r="FQ436" s="246"/>
      <c r="FR436" s="246"/>
      <c r="FS436" s="246"/>
      <c r="FT436" s="246"/>
      <c r="FU436" s="246"/>
      <c r="FV436" s="246"/>
      <c r="FW436" s="246"/>
      <c r="FX436" s="246"/>
      <c r="FY436" s="246"/>
      <c r="FZ436" s="246"/>
      <c r="GA436" s="246"/>
      <c r="GB436" s="246"/>
      <c r="GC436" s="246"/>
      <c r="GD436" s="246"/>
      <c r="GE436" s="246"/>
      <c r="GF436" s="246"/>
      <c r="GG436" s="246"/>
      <c r="GH436" s="246"/>
      <c r="GI436" s="246"/>
      <c r="GJ436" s="246"/>
      <c r="GK436" s="246"/>
      <c r="GL436" s="246"/>
      <c r="GM436" s="246"/>
      <c r="GN436" s="246"/>
      <c r="GO436" s="246"/>
      <c r="GP436" s="246"/>
      <c r="GQ436" s="246"/>
      <c r="GR436" s="246"/>
      <c r="GS436" s="246"/>
      <c r="GT436" s="246"/>
      <c r="GU436" s="246"/>
      <c r="GV436" s="246"/>
      <c r="GW436" s="246"/>
      <c r="GX436" s="246"/>
      <c r="GY436" s="246"/>
      <c r="GZ436" s="246"/>
      <c r="HA436" s="246"/>
      <c r="HB436" s="246"/>
      <c r="HC436" s="246"/>
      <c r="HD436" s="246"/>
      <c r="HE436" s="246"/>
      <c r="HF436" s="246"/>
      <c r="HG436" s="246"/>
      <c r="HH436" s="246"/>
      <c r="HI436" s="246"/>
      <c r="HJ436" s="246"/>
      <c r="HK436" s="246"/>
      <c r="HL436" s="246"/>
      <c r="HM436" s="246"/>
      <c r="HN436" s="246"/>
      <c r="HO436" s="246"/>
      <c r="HP436" s="246"/>
      <c r="HQ436" s="246"/>
      <c r="HR436" s="246"/>
      <c r="HS436" s="246"/>
      <c r="HT436" s="246"/>
      <c r="HU436" s="246"/>
      <c r="HV436" s="246"/>
      <c r="HW436" s="246"/>
      <c r="HX436" s="246"/>
      <c r="HY436" s="246"/>
      <c r="HZ436" s="246"/>
      <c r="IA436" s="246"/>
      <c r="IB436" s="246"/>
      <c r="IC436" s="246"/>
      <c r="ID436" s="246"/>
      <c r="IE436" s="246"/>
      <c r="IF436" s="246"/>
      <c r="IG436" s="246"/>
      <c r="IH436" s="246"/>
      <c r="II436" s="246"/>
      <c r="IJ436" s="246"/>
      <c r="IK436" s="246"/>
      <c r="IL436" s="246"/>
      <c r="IM436" s="246"/>
      <c r="IN436" s="246"/>
      <c r="IO436" s="246"/>
      <c r="IP436" s="246"/>
      <c r="IQ436" s="246"/>
      <c r="IR436" s="246"/>
      <c r="IS436" s="246"/>
      <c r="IT436" s="246"/>
      <c r="IU436" s="246"/>
      <c r="IV436" s="246"/>
      <c r="IW436" s="246"/>
    </row>
    <row r="437" customFormat="false" ht="12.75" hidden="false" customHeight="false" outlineLevel="0" collapsed="false">
      <c r="A437" s="259"/>
      <c r="B437" s="264"/>
      <c r="C437" s="251"/>
      <c r="D437" s="251"/>
      <c r="E437" s="251"/>
      <c r="F437" s="261"/>
      <c r="G437" s="261"/>
      <c r="H437" s="261"/>
      <c r="I437" s="261"/>
      <c r="J437" s="261"/>
      <c r="K437" s="261"/>
      <c r="L437" s="261"/>
      <c r="M437" s="261"/>
      <c r="N437" s="261"/>
      <c r="O437" s="261"/>
      <c r="P437" s="261"/>
      <c r="Q437" s="261"/>
      <c r="R437" s="261"/>
      <c r="S437" s="261"/>
      <c r="T437" s="261"/>
      <c r="U437" s="261"/>
      <c r="V437" s="261"/>
      <c r="W437" s="261"/>
      <c r="X437" s="261"/>
      <c r="Y437" s="261"/>
      <c r="Z437" s="261"/>
      <c r="AA437" s="261"/>
      <c r="AB437" s="261"/>
      <c r="AC437" s="261"/>
      <c r="AD437" s="261"/>
      <c r="AE437" s="261"/>
      <c r="AF437" s="261"/>
      <c r="AG437" s="261"/>
      <c r="AH437" s="261"/>
      <c r="AI437" s="261"/>
      <c r="AJ437" s="261"/>
      <c r="AK437" s="261"/>
      <c r="AL437" s="261"/>
      <c r="AM437" s="261"/>
      <c r="AN437" s="261"/>
      <c r="AO437" s="261"/>
      <c r="AP437" s="261"/>
      <c r="AQ437" s="261"/>
      <c r="AR437" s="261"/>
      <c r="AS437" s="261"/>
      <c r="AT437" s="261"/>
      <c r="AU437" s="261"/>
      <c r="AV437" s="261"/>
      <c r="AW437" s="261"/>
      <c r="AX437" s="261"/>
      <c r="AY437" s="261"/>
      <c r="AZ437" s="261"/>
      <c r="BA437" s="261"/>
      <c r="BB437" s="261"/>
      <c r="BC437" s="261"/>
      <c r="BD437" s="261"/>
      <c r="BE437" s="261"/>
      <c r="BF437" s="261"/>
      <c r="BG437" s="261"/>
      <c r="BH437" s="261"/>
      <c r="BI437" s="261"/>
      <c r="BJ437" s="261"/>
      <c r="BK437" s="261"/>
      <c r="BL437" s="261"/>
      <c r="BM437" s="261"/>
      <c r="BN437" s="261"/>
      <c r="BO437" s="261"/>
      <c r="BP437" s="261"/>
      <c r="BQ437" s="261"/>
      <c r="BR437" s="261"/>
      <c r="BS437" s="261"/>
      <c r="BT437" s="261"/>
      <c r="BU437" s="261"/>
      <c r="BV437" s="261"/>
      <c r="BW437" s="261"/>
      <c r="BX437" s="261"/>
      <c r="BY437" s="261"/>
      <c r="BZ437" s="261"/>
      <c r="CA437" s="261"/>
      <c r="CB437" s="261"/>
      <c r="CC437" s="261"/>
      <c r="CD437" s="261"/>
      <c r="CE437" s="261"/>
      <c r="CF437" s="261"/>
      <c r="CG437" s="261"/>
      <c r="CH437" s="261"/>
      <c r="CI437" s="261"/>
      <c r="CJ437" s="261"/>
      <c r="CK437" s="261"/>
      <c r="CL437" s="261"/>
      <c r="CM437" s="261"/>
      <c r="CN437" s="261"/>
      <c r="CO437" s="261"/>
      <c r="CP437" s="261"/>
      <c r="CQ437" s="261"/>
      <c r="CR437" s="261"/>
      <c r="CS437" s="261"/>
      <c r="CT437" s="261"/>
      <c r="CU437" s="261"/>
      <c r="CV437" s="261"/>
      <c r="CW437" s="261"/>
      <c r="CX437" s="261"/>
      <c r="CY437" s="261"/>
      <c r="CZ437" s="261"/>
      <c r="DA437" s="261"/>
      <c r="DB437" s="261"/>
      <c r="DC437" s="261"/>
      <c r="DD437" s="261"/>
      <c r="DE437" s="261"/>
      <c r="DF437" s="261"/>
      <c r="DG437" s="261"/>
      <c r="DH437" s="261"/>
      <c r="DI437" s="261"/>
      <c r="DJ437" s="261"/>
      <c r="DK437" s="261"/>
      <c r="DL437" s="261"/>
      <c r="DM437" s="261"/>
      <c r="DN437" s="261"/>
      <c r="DO437" s="261"/>
      <c r="DP437" s="261"/>
      <c r="DQ437" s="261"/>
      <c r="DR437" s="261"/>
      <c r="DS437" s="261"/>
      <c r="DT437" s="261"/>
      <c r="DU437" s="261"/>
      <c r="DV437" s="261"/>
      <c r="DW437" s="261"/>
      <c r="DX437" s="261"/>
      <c r="DY437" s="261"/>
      <c r="DZ437" s="261"/>
      <c r="EA437" s="261"/>
      <c r="EB437" s="261"/>
      <c r="EC437" s="261"/>
      <c r="ED437" s="261"/>
      <c r="EE437" s="261"/>
      <c r="EF437" s="261"/>
      <c r="EG437" s="261"/>
      <c r="EH437" s="261"/>
      <c r="EI437" s="261"/>
      <c r="EJ437" s="261"/>
      <c r="EK437" s="261"/>
      <c r="EL437" s="261"/>
      <c r="EM437" s="261"/>
      <c r="EN437" s="261"/>
      <c r="EO437" s="261"/>
      <c r="EP437" s="261"/>
      <c r="EQ437" s="261"/>
      <c r="ER437" s="261"/>
      <c r="ES437" s="261"/>
      <c r="ET437" s="261"/>
      <c r="EU437" s="261"/>
      <c r="EV437" s="261"/>
      <c r="EW437" s="261"/>
      <c r="EX437" s="261"/>
      <c r="EY437" s="261"/>
      <c r="EZ437" s="261"/>
      <c r="FA437" s="261"/>
      <c r="FB437" s="261"/>
      <c r="FC437" s="261"/>
      <c r="FD437" s="261"/>
      <c r="FE437" s="261"/>
      <c r="FF437" s="261"/>
      <c r="FG437" s="261"/>
      <c r="FH437" s="261"/>
      <c r="FI437" s="261"/>
      <c r="FJ437" s="261"/>
      <c r="FK437" s="261"/>
      <c r="FL437" s="261"/>
      <c r="FM437" s="261"/>
      <c r="FN437" s="261"/>
      <c r="FO437" s="261"/>
      <c r="FP437" s="261"/>
      <c r="FQ437" s="261"/>
      <c r="FR437" s="261"/>
      <c r="FS437" s="261"/>
      <c r="FT437" s="261"/>
      <c r="FU437" s="261"/>
      <c r="FV437" s="261"/>
      <c r="FW437" s="261"/>
      <c r="FX437" s="261"/>
      <c r="FY437" s="261"/>
      <c r="FZ437" s="261"/>
      <c r="GA437" s="261"/>
      <c r="GB437" s="261"/>
      <c r="GC437" s="261"/>
      <c r="GD437" s="261"/>
      <c r="GE437" s="261"/>
      <c r="GF437" s="261"/>
      <c r="GG437" s="261"/>
      <c r="GH437" s="261"/>
      <c r="GI437" s="261"/>
      <c r="GJ437" s="261"/>
      <c r="GK437" s="261"/>
      <c r="GL437" s="261"/>
      <c r="GM437" s="261"/>
      <c r="GN437" s="261"/>
      <c r="GO437" s="261"/>
      <c r="GP437" s="261"/>
      <c r="GQ437" s="261"/>
      <c r="GR437" s="261"/>
      <c r="GS437" s="261"/>
      <c r="GT437" s="261"/>
      <c r="GU437" s="261"/>
      <c r="GV437" s="261"/>
      <c r="GW437" s="261"/>
      <c r="GX437" s="261"/>
      <c r="GY437" s="261"/>
      <c r="GZ437" s="261"/>
      <c r="HA437" s="261"/>
      <c r="HB437" s="261"/>
      <c r="HC437" s="261"/>
      <c r="HD437" s="261"/>
      <c r="HE437" s="261"/>
      <c r="HF437" s="261"/>
      <c r="HG437" s="261"/>
      <c r="HH437" s="261"/>
      <c r="HI437" s="261"/>
      <c r="HJ437" s="261"/>
      <c r="HK437" s="261"/>
      <c r="HL437" s="261"/>
      <c r="HM437" s="261"/>
      <c r="HN437" s="261"/>
      <c r="HO437" s="261"/>
      <c r="HP437" s="261"/>
      <c r="HQ437" s="261"/>
      <c r="HR437" s="261"/>
      <c r="HS437" s="261"/>
      <c r="HT437" s="261"/>
      <c r="HU437" s="261"/>
      <c r="HV437" s="261"/>
      <c r="HW437" s="261"/>
      <c r="HX437" s="261"/>
      <c r="HY437" s="261"/>
      <c r="HZ437" s="261"/>
      <c r="IA437" s="261"/>
      <c r="IB437" s="261"/>
      <c r="IC437" s="261"/>
      <c r="ID437" s="261"/>
      <c r="IE437" s="261"/>
      <c r="IF437" s="261"/>
      <c r="IG437" s="261"/>
      <c r="IH437" s="261"/>
      <c r="II437" s="261"/>
      <c r="IJ437" s="261"/>
      <c r="IK437" s="261"/>
      <c r="IL437" s="261"/>
      <c r="IM437" s="261"/>
      <c r="IN437" s="261"/>
      <c r="IO437" s="261"/>
      <c r="IP437" s="261"/>
      <c r="IQ437" s="261"/>
      <c r="IR437" s="261"/>
      <c r="IS437" s="261"/>
      <c r="IT437" s="261"/>
      <c r="IU437" s="261"/>
      <c r="IV437" s="261"/>
      <c r="IW437" s="261"/>
    </row>
    <row r="438" customFormat="false" ht="12.75" hidden="false" customHeight="false" outlineLevel="0" collapsed="false">
      <c r="A438" s="223"/>
      <c r="B438" s="265"/>
      <c r="C438" s="251"/>
      <c r="D438" s="251"/>
      <c r="E438" s="251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  <c r="AJ438" s="246"/>
      <c r="AK438" s="246"/>
      <c r="AL438" s="246"/>
      <c r="AM438" s="246"/>
      <c r="AN438" s="246"/>
      <c r="AO438" s="246"/>
      <c r="AP438" s="246"/>
      <c r="AQ438" s="246"/>
      <c r="AR438" s="246"/>
      <c r="AS438" s="246"/>
      <c r="AT438" s="246"/>
      <c r="AU438" s="246"/>
      <c r="AV438" s="246"/>
      <c r="AW438" s="246"/>
      <c r="AX438" s="246"/>
      <c r="AY438" s="246"/>
      <c r="AZ438" s="246"/>
      <c r="BA438" s="246"/>
      <c r="BB438" s="246"/>
      <c r="BC438" s="246"/>
      <c r="BD438" s="246"/>
      <c r="BE438" s="246"/>
      <c r="BF438" s="246"/>
      <c r="BG438" s="246"/>
      <c r="BH438" s="246"/>
      <c r="BI438" s="246"/>
      <c r="BJ438" s="246"/>
      <c r="BK438" s="246"/>
      <c r="BL438" s="246"/>
      <c r="BM438" s="246"/>
      <c r="BN438" s="246"/>
      <c r="BO438" s="246"/>
      <c r="BP438" s="246"/>
      <c r="BQ438" s="246"/>
      <c r="BR438" s="246"/>
      <c r="BS438" s="246"/>
      <c r="BT438" s="246"/>
      <c r="BU438" s="246"/>
      <c r="BV438" s="246"/>
      <c r="BW438" s="246"/>
      <c r="BX438" s="246"/>
      <c r="BY438" s="246"/>
      <c r="BZ438" s="246"/>
      <c r="CA438" s="246"/>
      <c r="CB438" s="246"/>
      <c r="CC438" s="246"/>
      <c r="CD438" s="246"/>
      <c r="CE438" s="246"/>
      <c r="CF438" s="246"/>
      <c r="CG438" s="246"/>
      <c r="CH438" s="246"/>
      <c r="CI438" s="246"/>
      <c r="CJ438" s="246"/>
      <c r="CK438" s="246"/>
      <c r="CL438" s="246"/>
      <c r="CM438" s="246"/>
      <c r="CN438" s="246"/>
      <c r="CO438" s="246"/>
      <c r="CP438" s="246"/>
      <c r="CQ438" s="246"/>
      <c r="CR438" s="246"/>
      <c r="CS438" s="246"/>
      <c r="CT438" s="246"/>
      <c r="CU438" s="246"/>
      <c r="CV438" s="246"/>
      <c r="CW438" s="246"/>
      <c r="CX438" s="246"/>
      <c r="CY438" s="246"/>
      <c r="CZ438" s="246"/>
      <c r="DA438" s="246"/>
      <c r="DB438" s="246"/>
      <c r="DC438" s="246"/>
      <c r="DD438" s="246"/>
      <c r="DE438" s="246"/>
      <c r="DF438" s="246"/>
      <c r="DG438" s="246"/>
      <c r="DH438" s="246"/>
      <c r="DI438" s="246"/>
      <c r="DJ438" s="246"/>
      <c r="DK438" s="246"/>
      <c r="DL438" s="246"/>
      <c r="DM438" s="246"/>
      <c r="DN438" s="246"/>
      <c r="DO438" s="246"/>
      <c r="DP438" s="246"/>
      <c r="DQ438" s="246"/>
      <c r="DR438" s="246"/>
      <c r="DS438" s="246"/>
      <c r="DT438" s="246"/>
      <c r="DU438" s="246"/>
      <c r="DV438" s="246"/>
      <c r="DW438" s="246"/>
      <c r="DX438" s="246"/>
      <c r="DY438" s="246"/>
      <c r="DZ438" s="246"/>
      <c r="EA438" s="246"/>
      <c r="EB438" s="246"/>
      <c r="EC438" s="246"/>
      <c r="ED438" s="246"/>
      <c r="EE438" s="246"/>
      <c r="EF438" s="246"/>
      <c r="EG438" s="246"/>
      <c r="EH438" s="246"/>
      <c r="EI438" s="246"/>
      <c r="EJ438" s="246"/>
      <c r="EK438" s="246"/>
      <c r="EL438" s="246"/>
      <c r="EM438" s="246"/>
      <c r="EN438" s="246"/>
      <c r="EO438" s="246"/>
      <c r="EP438" s="246"/>
      <c r="EQ438" s="246"/>
      <c r="ER438" s="246"/>
      <c r="ES438" s="246"/>
      <c r="ET438" s="246"/>
      <c r="EU438" s="246"/>
      <c r="EV438" s="246"/>
      <c r="EW438" s="246"/>
      <c r="EX438" s="246"/>
      <c r="EY438" s="246"/>
      <c r="EZ438" s="246"/>
      <c r="FA438" s="246"/>
      <c r="FB438" s="246"/>
      <c r="FC438" s="246"/>
      <c r="FD438" s="246"/>
      <c r="FE438" s="246"/>
      <c r="FF438" s="246"/>
      <c r="FG438" s="246"/>
      <c r="FH438" s="246"/>
      <c r="FI438" s="246"/>
      <c r="FJ438" s="246"/>
      <c r="FK438" s="246"/>
      <c r="FL438" s="246"/>
      <c r="FM438" s="246"/>
      <c r="FN438" s="246"/>
      <c r="FO438" s="246"/>
      <c r="FP438" s="246"/>
      <c r="FQ438" s="246"/>
      <c r="FR438" s="246"/>
      <c r="FS438" s="246"/>
      <c r="FT438" s="246"/>
      <c r="FU438" s="246"/>
      <c r="FV438" s="246"/>
      <c r="FW438" s="246"/>
      <c r="FX438" s="246"/>
      <c r="FY438" s="246"/>
      <c r="FZ438" s="246"/>
      <c r="GA438" s="246"/>
      <c r="GB438" s="246"/>
      <c r="GC438" s="246"/>
      <c r="GD438" s="246"/>
      <c r="GE438" s="246"/>
      <c r="GF438" s="246"/>
      <c r="GG438" s="246"/>
      <c r="GH438" s="246"/>
      <c r="GI438" s="246"/>
      <c r="GJ438" s="246"/>
      <c r="GK438" s="246"/>
      <c r="GL438" s="246"/>
      <c r="GM438" s="246"/>
      <c r="GN438" s="246"/>
      <c r="GO438" s="246"/>
      <c r="GP438" s="246"/>
      <c r="GQ438" s="246"/>
      <c r="GR438" s="246"/>
      <c r="GS438" s="246"/>
      <c r="GT438" s="246"/>
      <c r="GU438" s="246"/>
      <c r="GV438" s="246"/>
      <c r="GW438" s="246"/>
      <c r="GX438" s="246"/>
      <c r="GY438" s="246"/>
      <c r="GZ438" s="246"/>
      <c r="HA438" s="246"/>
      <c r="HB438" s="246"/>
      <c r="HC438" s="246"/>
      <c r="HD438" s="246"/>
      <c r="HE438" s="246"/>
      <c r="HF438" s="246"/>
      <c r="HG438" s="246"/>
      <c r="HH438" s="246"/>
      <c r="HI438" s="246"/>
      <c r="HJ438" s="246"/>
      <c r="HK438" s="246"/>
      <c r="HL438" s="246"/>
      <c r="HM438" s="246"/>
      <c r="HN438" s="246"/>
      <c r="HO438" s="246"/>
      <c r="HP438" s="246"/>
      <c r="HQ438" s="246"/>
      <c r="HR438" s="246"/>
      <c r="HS438" s="246"/>
      <c r="HT438" s="246"/>
      <c r="HU438" s="246"/>
      <c r="HV438" s="246"/>
      <c r="HW438" s="246"/>
      <c r="HX438" s="246"/>
      <c r="HY438" s="246"/>
      <c r="HZ438" s="246"/>
      <c r="IA438" s="246"/>
      <c r="IB438" s="246"/>
      <c r="IC438" s="246"/>
      <c r="ID438" s="246"/>
      <c r="IE438" s="246"/>
      <c r="IF438" s="246"/>
      <c r="IG438" s="246"/>
      <c r="IH438" s="246"/>
      <c r="II438" s="246"/>
      <c r="IJ438" s="246"/>
      <c r="IK438" s="246"/>
      <c r="IL438" s="246"/>
      <c r="IM438" s="246"/>
      <c r="IN438" s="246"/>
      <c r="IO438" s="246"/>
      <c r="IP438" s="246"/>
      <c r="IQ438" s="246"/>
      <c r="IR438" s="246"/>
      <c r="IS438" s="246"/>
      <c r="IT438" s="246"/>
      <c r="IU438" s="246"/>
      <c r="IV438" s="246"/>
      <c r="IW438" s="246"/>
    </row>
    <row r="439" customFormat="false" ht="12.75" hidden="false" customHeight="false" outlineLevel="0" collapsed="false">
      <c r="A439" s="225"/>
      <c r="B439" s="265"/>
      <c r="C439" s="251"/>
      <c r="D439" s="251"/>
      <c r="E439" s="251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  <c r="AJ439" s="246"/>
      <c r="AK439" s="246"/>
      <c r="AL439" s="246"/>
      <c r="AM439" s="246"/>
      <c r="AN439" s="246"/>
      <c r="AO439" s="246"/>
      <c r="AP439" s="246"/>
      <c r="AQ439" s="246"/>
      <c r="AR439" s="246"/>
      <c r="AS439" s="246"/>
      <c r="AT439" s="246"/>
      <c r="AU439" s="246"/>
      <c r="AV439" s="246"/>
      <c r="AW439" s="246"/>
      <c r="AX439" s="246"/>
      <c r="AY439" s="246"/>
      <c r="AZ439" s="246"/>
      <c r="BA439" s="246"/>
      <c r="BB439" s="246"/>
      <c r="BC439" s="246"/>
      <c r="BD439" s="246"/>
      <c r="BE439" s="246"/>
      <c r="BF439" s="246"/>
      <c r="BG439" s="246"/>
      <c r="BH439" s="246"/>
      <c r="BI439" s="246"/>
      <c r="BJ439" s="246"/>
      <c r="BK439" s="246"/>
      <c r="BL439" s="246"/>
      <c r="BM439" s="246"/>
      <c r="BN439" s="246"/>
      <c r="BO439" s="246"/>
      <c r="BP439" s="246"/>
      <c r="BQ439" s="246"/>
      <c r="BR439" s="246"/>
      <c r="BS439" s="246"/>
      <c r="BT439" s="246"/>
      <c r="BU439" s="246"/>
      <c r="BV439" s="246"/>
      <c r="BW439" s="246"/>
      <c r="BX439" s="246"/>
      <c r="BY439" s="246"/>
      <c r="BZ439" s="246"/>
      <c r="CA439" s="246"/>
      <c r="CB439" s="246"/>
      <c r="CC439" s="246"/>
      <c r="CD439" s="246"/>
      <c r="CE439" s="246"/>
      <c r="CF439" s="246"/>
      <c r="CG439" s="246"/>
      <c r="CH439" s="246"/>
      <c r="CI439" s="246"/>
      <c r="CJ439" s="246"/>
      <c r="CK439" s="246"/>
      <c r="CL439" s="246"/>
      <c r="CM439" s="246"/>
      <c r="CN439" s="246"/>
      <c r="CO439" s="246"/>
      <c r="CP439" s="246"/>
      <c r="CQ439" s="246"/>
      <c r="CR439" s="246"/>
      <c r="CS439" s="246"/>
      <c r="CT439" s="246"/>
      <c r="CU439" s="246"/>
      <c r="CV439" s="246"/>
      <c r="CW439" s="246"/>
      <c r="CX439" s="246"/>
      <c r="CY439" s="246"/>
      <c r="CZ439" s="246"/>
      <c r="DA439" s="246"/>
      <c r="DB439" s="246"/>
      <c r="DC439" s="246"/>
      <c r="DD439" s="246"/>
      <c r="DE439" s="246"/>
      <c r="DF439" s="246"/>
      <c r="DG439" s="246"/>
      <c r="DH439" s="246"/>
      <c r="DI439" s="246"/>
      <c r="DJ439" s="246"/>
      <c r="DK439" s="246"/>
      <c r="DL439" s="246"/>
      <c r="DM439" s="246"/>
      <c r="DN439" s="246"/>
      <c r="DO439" s="246"/>
      <c r="DP439" s="246"/>
      <c r="DQ439" s="246"/>
      <c r="DR439" s="246"/>
      <c r="DS439" s="246"/>
      <c r="DT439" s="246"/>
      <c r="DU439" s="246"/>
      <c r="DV439" s="246"/>
      <c r="DW439" s="246"/>
      <c r="DX439" s="246"/>
      <c r="DY439" s="246"/>
      <c r="DZ439" s="246"/>
      <c r="EA439" s="246"/>
      <c r="EB439" s="246"/>
      <c r="EC439" s="246"/>
      <c r="ED439" s="246"/>
      <c r="EE439" s="246"/>
      <c r="EF439" s="246"/>
      <c r="EG439" s="246"/>
      <c r="EH439" s="246"/>
      <c r="EI439" s="246"/>
      <c r="EJ439" s="246"/>
      <c r="EK439" s="246"/>
      <c r="EL439" s="246"/>
      <c r="EM439" s="246"/>
      <c r="EN439" s="246"/>
      <c r="EO439" s="246"/>
      <c r="EP439" s="246"/>
      <c r="EQ439" s="246"/>
      <c r="ER439" s="246"/>
      <c r="ES439" s="246"/>
      <c r="ET439" s="246"/>
      <c r="EU439" s="246"/>
      <c r="EV439" s="246"/>
      <c r="EW439" s="246"/>
      <c r="EX439" s="246"/>
      <c r="EY439" s="246"/>
      <c r="EZ439" s="246"/>
      <c r="FA439" s="246"/>
      <c r="FB439" s="246"/>
      <c r="FC439" s="246"/>
      <c r="FD439" s="246"/>
      <c r="FE439" s="246"/>
      <c r="FF439" s="246"/>
      <c r="FG439" s="246"/>
      <c r="FH439" s="246"/>
      <c r="FI439" s="246"/>
      <c r="FJ439" s="246"/>
      <c r="FK439" s="246"/>
      <c r="FL439" s="246"/>
      <c r="FM439" s="246"/>
      <c r="FN439" s="246"/>
      <c r="FO439" s="246"/>
      <c r="FP439" s="246"/>
      <c r="FQ439" s="246"/>
      <c r="FR439" s="246"/>
      <c r="FS439" s="246"/>
      <c r="FT439" s="246"/>
      <c r="FU439" s="246"/>
      <c r="FV439" s="246"/>
      <c r="FW439" s="246"/>
      <c r="FX439" s="246"/>
      <c r="FY439" s="246"/>
      <c r="FZ439" s="246"/>
      <c r="GA439" s="246"/>
      <c r="GB439" s="246"/>
      <c r="GC439" s="246"/>
      <c r="GD439" s="246"/>
      <c r="GE439" s="246"/>
      <c r="GF439" s="246"/>
      <c r="GG439" s="246"/>
      <c r="GH439" s="246"/>
      <c r="GI439" s="246"/>
      <c r="GJ439" s="246"/>
      <c r="GK439" s="246"/>
      <c r="GL439" s="246"/>
      <c r="GM439" s="246"/>
      <c r="GN439" s="246"/>
      <c r="GO439" s="246"/>
      <c r="GP439" s="246"/>
      <c r="GQ439" s="246"/>
      <c r="GR439" s="246"/>
      <c r="GS439" s="246"/>
      <c r="GT439" s="246"/>
      <c r="GU439" s="246"/>
      <c r="GV439" s="246"/>
      <c r="GW439" s="246"/>
      <c r="GX439" s="246"/>
      <c r="GY439" s="246"/>
      <c r="GZ439" s="246"/>
      <c r="HA439" s="246"/>
      <c r="HB439" s="246"/>
      <c r="HC439" s="246"/>
      <c r="HD439" s="246"/>
      <c r="HE439" s="246"/>
      <c r="HF439" s="246"/>
      <c r="HG439" s="246"/>
      <c r="HH439" s="246"/>
      <c r="HI439" s="246"/>
      <c r="HJ439" s="246"/>
      <c r="HK439" s="246"/>
      <c r="HL439" s="246"/>
      <c r="HM439" s="246"/>
      <c r="HN439" s="246"/>
      <c r="HO439" s="246"/>
      <c r="HP439" s="246"/>
      <c r="HQ439" s="246"/>
      <c r="HR439" s="246"/>
      <c r="HS439" s="246"/>
      <c r="HT439" s="246"/>
      <c r="HU439" s="246"/>
      <c r="HV439" s="246"/>
      <c r="HW439" s="246"/>
      <c r="HX439" s="246"/>
      <c r="HY439" s="246"/>
      <c r="HZ439" s="246"/>
      <c r="IA439" s="246"/>
      <c r="IB439" s="246"/>
      <c r="IC439" s="246"/>
      <c r="ID439" s="246"/>
      <c r="IE439" s="246"/>
      <c r="IF439" s="246"/>
      <c r="IG439" s="246"/>
      <c r="IH439" s="246"/>
      <c r="II439" s="246"/>
      <c r="IJ439" s="246"/>
      <c r="IK439" s="246"/>
      <c r="IL439" s="246"/>
      <c r="IM439" s="246"/>
      <c r="IN439" s="246"/>
      <c r="IO439" s="246"/>
      <c r="IP439" s="246"/>
      <c r="IQ439" s="246"/>
      <c r="IR439" s="246"/>
      <c r="IS439" s="246"/>
      <c r="IT439" s="246"/>
      <c r="IU439" s="246"/>
      <c r="IV439" s="246"/>
      <c r="IW439" s="246"/>
    </row>
    <row r="440" customFormat="false" ht="12.75" hidden="false" customHeight="false" outlineLevel="0" collapsed="false">
      <c r="A440" s="224"/>
      <c r="B440" s="258"/>
      <c r="C440" s="251"/>
      <c r="D440" s="251"/>
      <c r="E440" s="251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  <c r="AJ440" s="246"/>
      <c r="AK440" s="246"/>
      <c r="AL440" s="246"/>
      <c r="AM440" s="246"/>
      <c r="AN440" s="246"/>
      <c r="AO440" s="246"/>
      <c r="AP440" s="246"/>
      <c r="AQ440" s="246"/>
      <c r="AR440" s="246"/>
      <c r="AS440" s="246"/>
      <c r="AT440" s="246"/>
      <c r="AU440" s="246"/>
      <c r="AV440" s="246"/>
      <c r="AW440" s="246"/>
      <c r="AX440" s="246"/>
      <c r="AY440" s="246"/>
      <c r="AZ440" s="246"/>
      <c r="BA440" s="246"/>
      <c r="BB440" s="246"/>
      <c r="BC440" s="246"/>
      <c r="BD440" s="246"/>
      <c r="BE440" s="246"/>
      <c r="BF440" s="246"/>
      <c r="BG440" s="246"/>
      <c r="BH440" s="246"/>
      <c r="BI440" s="246"/>
      <c r="BJ440" s="246"/>
      <c r="BK440" s="246"/>
      <c r="BL440" s="246"/>
      <c r="BM440" s="246"/>
      <c r="BN440" s="246"/>
      <c r="BO440" s="246"/>
      <c r="BP440" s="246"/>
      <c r="BQ440" s="246"/>
      <c r="BR440" s="246"/>
      <c r="BS440" s="246"/>
      <c r="BT440" s="246"/>
      <c r="BU440" s="246"/>
      <c r="BV440" s="246"/>
      <c r="BW440" s="246"/>
      <c r="BX440" s="246"/>
      <c r="BY440" s="246"/>
      <c r="BZ440" s="246"/>
      <c r="CA440" s="246"/>
      <c r="CB440" s="246"/>
      <c r="CC440" s="246"/>
      <c r="CD440" s="246"/>
      <c r="CE440" s="246"/>
      <c r="CF440" s="246"/>
      <c r="CG440" s="246"/>
      <c r="CH440" s="246"/>
      <c r="CI440" s="246"/>
      <c r="CJ440" s="246"/>
      <c r="CK440" s="246"/>
      <c r="CL440" s="246"/>
      <c r="CM440" s="246"/>
      <c r="CN440" s="246"/>
      <c r="CO440" s="246"/>
      <c r="CP440" s="246"/>
      <c r="CQ440" s="246"/>
      <c r="CR440" s="246"/>
      <c r="CS440" s="246"/>
      <c r="CT440" s="246"/>
      <c r="CU440" s="246"/>
      <c r="CV440" s="246"/>
      <c r="CW440" s="246"/>
      <c r="CX440" s="246"/>
      <c r="CY440" s="246"/>
      <c r="CZ440" s="246"/>
      <c r="DA440" s="246"/>
      <c r="DB440" s="246"/>
      <c r="DC440" s="246"/>
      <c r="DD440" s="246"/>
      <c r="DE440" s="246"/>
      <c r="DF440" s="246"/>
      <c r="DG440" s="246"/>
      <c r="DH440" s="246"/>
      <c r="DI440" s="246"/>
      <c r="DJ440" s="246"/>
      <c r="DK440" s="246"/>
      <c r="DL440" s="246"/>
      <c r="DM440" s="246"/>
      <c r="DN440" s="246"/>
      <c r="DO440" s="246"/>
      <c r="DP440" s="246"/>
      <c r="DQ440" s="246"/>
      <c r="DR440" s="246"/>
      <c r="DS440" s="246"/>
      <c r="DT440" s="246"/>
      <c r="DU440" s="246"/>
      <c r="DV440" s="246"/>
      <c r="DW440" s="246"/>
      <c r="DX440" s="246"/>
      <c r="DY440" s="246"/>
      <c r="DZ440" s="246"/>
      <c r="EA440" s="246"/>
      <c r="EB440" s="246"/>
      <c r="EC440" s="246"/>
      <c r="ED440" s="246"/>
      <c r="EE440" s="246"/>
      <c r="EF440" s="246"/>
      <c r="EG440" s="246"/>
      <c r="EH440" s="246"/>
      <c r="EI440" s="246"/>
      <c r="EJ440" s="246"/>
      <c r="EK440" s="246"/>
      <c r="EL440" s="246"/>
      <c r="EM440" s="246"/>
      <c r="EN440" s="246"/>
      <c r="EO440" s="246"/>
      <c r="EP440" s="246"/>
      <c r="EQ440" s="246"/>
      <c r="ER440" s="246"/>
      <c r="ES440" s="246"/>
      <c r="ET440" s="246"/>
      <c r="EU440" s="246"/>
      <c r="EV440" s="246"/>
      <c r="EW440" s="246"/>
      <c r="EX440" s="246"/>
      <c r="EY440" s="246"/>
      <c r="EZ440" s="246"/>
      <c r="FA440" s="246"/>
      <c r="FB440" s="246"/>
      <c r="FC440" s="246"/>
      <c r="FD440" s="246"/>
      <c r="FE440" s="246"/>
      <c r="FF440" s="246"/>
      <c r="FG440" s="246"/>
      <c r="FH440" s="246"/>
      <c r="FI440" s="246"/>
      <c r="FJ440" s="246"/>
      <c r="FK440" s="246"/>
      <c r="FL440" s="246"/>
      <c r="FM440" s="246"/>
      <c r="FN440" s="246"/>
      <c r="FO440" s="246"/>
      <c r="FP440" s="246"/>
      <c r="FQ440" s="246"/>
      <c r="FR440" s="246"/>
      <c r="FS440" s="246"/>
      <c r="FT440" s="246"/>
      <c r="FU440" s="246"/>
      <c r="FV440" s="246"/>
      <c r="FW440" s="246"/>
      <c r="FX440" s="246"/>
      <c r="FY440" s="246"/>
      <c r="FZ440" s="246"/>
      <c r="GA440" s="246"/>
      <c r="GB440" s="246"/>
      <c r="GC440" s="246"/>
      <c r="GD440" s="246"/>
      <c r="GE440" s="246"/>
      <c r="GF440" s="246"/>
      <c r="GG440" s="246"/>
      <c r="GH440" s="246"/>
      <c r="GI440" s="246"/>
      <c r="GJ440" s="246"/>
      <c r="GK440" s="246"/>
      <c r="GL440" s="246"/>
      <c r="GM440" s="246"/>
      <c r="GN440" s="246"/>
      <c r="GO440" s="246"/>
      <c r="GP440" s="246"/>
      <c r="GQ440" s="246"/>
      <c r="GR440" s="246"/>
      <c r="GS440" s="246"/>
      <c r="GT440" s="246"/>
      <c r="GU440" s="246"/>
      <c r="GV440" s="246"/>
      <c r="GW440" s="246"/>
      <c r="GX440" s="246"/>
      <c r="GY440" s="246"/>
      <c r="GZ440" s="246"/>
      <c r="HA440" s="246"/>
      <c r="HB440" s="246"/>
      <c r="HC440" s="246"/>
      <c r="HD440" s="246"/>
      <c r="HE440" s="246"/>
      <c r="HF440" s="246"/>
      <c r="HG440" s="246"/>
      <c r="HH440" s="246"/>
      <c r="HI440" s="246"/>
      <c r="HJ440" s="246"/>
      <c r="HK440" s="246"/>
      <c r="HL440" s="246"/>
      <c r="HM440" s="246"/>
      <c r="HN440" s="246"/>
      <c r="HO440" s="246"/>
      <c r="HP440" s="246"/>
      <c r="HQ440" s="246"/>
      <c r="HR440" s="246"/>
      <c r="HS440" s="246"/>
      <c r="HT440" s="246"/>
      <c r="HU440" s="246"/>
      <c r="HV440" s="246"/>
      <c r="HW440" s="246"/>
      <c r="HX440" s="246"/>
      <c r="HY440" s="246"/>
      <c r="HZ440" s="246"/>
      <c r="IA440" s="246"/>
      <c r="IB440" s="246"/>
      <c r="IC440" s="246"/>
      <c r="ID440" s="246"/>
      <c r="IE440" s="246"/>
      <c r="IF440" s="246"/>
      <c r="IG440" s="246"/>
      <c r="IH440" s="246"/>
      <c r="II440" s="246"/>
      <c r="IJ440" s="246"/>
      <c r="IK440" s="246"/>
      <c r="IL440" s="246"/>
      <c r="IM440" s="246"/>
      <c r="IN440" s="246"/>
      <c r="IO440" s="246"/>
      <c r="IP440" s="246"/>
      <c r="IQ440" s="246"/>
      <c r="IR440" s="246"/>
      <c r="IS440" s="246"/>
      <c r="IT440" s="246"/>
      <c r="IU440" s="246"/>
      <c r="IV440" s="246"/>
      <c r="IW440" s="246"/>
    </row>
    <row r="441" customFormat="false" ht="12.75" hidden="false" customHeight="false" outlineLevel="0" collapsed="false">
      <c r="A441" s="263"/>
      <c r="B441" s="264"/>
      <c r="C441" s="251"/>
      <c r="D441" s="251"/>
      <c r="E441" s="251"/>
      <c r="F441" s="261"/>
      <c r="G441" s="261"/>
      <c r="H441" s="261"/>
      <c r="I441" s="261"/>
      <c r="J441" s="261"/>
      <c r="K441" s="261"/>
      <c r="L441" s="261"/>
      <c r="M441" s="261"/>
      <c r="N441" s="261"/>
      <c r="O441" s="261"/>
      <c r="P441" s="261"/>
      <c r="Q441" s="261"/>
      <c r="R441" s="261"/>
      <c r="S441" s="261"/>
      <c r="T441" s="261"/>
      <c r="U441" s="261"/>
      <c r="V441" s="261"/>
      <c r="W441" s="261"/>
      <c r="X441" s="261"/>
      <c r="Y441" s="261"/>
      <c r="Z441" s="261"/>
      <c r="AA441" s="261"/>
      <c r="AB441" s="261"/>
      <c r="AC441" s="261"/>
      <c r="AD441" s="261"/>
      <c r="AE441" s="261"/>
      <c r="AF441" s="261"/>
      <c r="AG441" s="261"/>
      <c r="AH441" s="261"/>
      <c r="AI441" s="261"/>
      <c r="AJ441" s="261"/>
      <c r="AK441" s="261"/>
      <c r="AL441" s="261"/>
      <c r="AM441" s="261"/>
      <c r="AN441" s="261"/>
      <c r="AO441" s="261"/>
      <c r="AP441" s="261"/>
      <c r="AQ441" s="261"/>
      <c r="AR441" s="261"/>
      <c r="AS441" s="261"/>
      <c r="AT441" s="261"/>
      <c r="AU441" s="261"/>
      <c r="AV441" s="261"/>
      <c r="AW441" s="261"/>
      <c r="AX441" s="261"/>
      <c r="AY441" s="261"/>
      <c r="AZ441" s="261"/>
      <c r="BA441" s="261"/>
      <c r="BB441" s="261"/>
      <c r="BC441" s="261"/>
      <c r="BD441" s="261"/>
      <c r="BE441" s="261"/>
      <c r="BF441" s="261"/>
      <c r="BG441" s="261"/>
      <c r="BH441" s="261"/>
      <c r="BI441" s="261"/>
      <c r="BJ441" s="261"/>
      <c r="BK441" s="261"/>
      <c r="BL441" s="261"/>
      <c r="BM441" s="261"/>
      <c r="BN441" s="261"/>
      <c r="BO441" s="261"/>
      <c r="BP441" s="261"/>
      <c r="BQ441" s="261"/>
      <c r="BR441" s="261"/>
      <c r="BS441" s="261"/>
      <c r="BT441" s="261"/>
      <c r="BU441" s="261"/>
      <c r="BV441" s="261"/>
      <c r="BW441" s="261"/>
      <c r="BX441" s="261"/>
      <c r="BY441" s="261"/>
      <c r="BZ441" s="261"/>
      <c r="CA441" s="261"/>
      <c r="CB441" s="261"/>
      <c r="CC441" s="261"/>
      <c r="CD441" s="261"/>
      <c r="CE441" s="261"/>
      <c r="CF441" s="261"/>
      <c r="CG441" s="261"/>
      <c r="CH441" s="261"/>
      <c r="CI441" s="261"/>
      <c r="CJ441" s="261"/>
      <c r="CK441" s="261"/>
      <c r="CL441" s="261"/>
      <c r="CM441" s="261"/>
      <c r="CN441" s="261"/>
      <c r="CO441" s="261"/>
      <c r="CP441" s="261"/>
      <c r="CQ441" s="261"/>
      <c r="CR441" s="261"/>
      <c r="CS441" s="261"/>
      <c r="CT441" s="261"/>
      <c r="CU441" s="261"/>
      <c r="CV441" s="261"/>
      <c r="CW441" s="261"/>
      <c r="CX441" s="261"/>
      <c r="CY441" s="261"/>
      <c r="CZ441" s="261"/>
      <c r="DA441" s="261"/>
      <c r="DB441" s="261"/>
      <c r="DC441" s="261"/>
      <c r="DD441" s="261"/>
      <c r="DE441" s="261"/>
      <c r="DF441" s="261"/>
      <c r="DG441" s="261"/>
      <c r="DH441" s="261"/>
      <c r="DI441" s="261"/>
      <c r="DJ441" s="261"/>
      <c r="DK441" s="261"/>
      <c r="DL441" s="261"/>
      <c r="DM441" s="261"/>
      <c r="DN441" s="261"/>
      <c r="DO441" s="261"/>
      <c r="DP441" s="261"/>
      <c r="DQ441" s="261"/>
      <c r="DR441" s="261"/>
      <c r="DS441" s="261"/>
      <c r="DT441" s="261"/>
      <c r="DU441" s="261"/>
      <c r="DV441" s="261"/>
      <c r="DW441" s="261"/>
      <c r="DX441" s="261"/>
      <c r="DY441" s="261"/>
      <c r="DZ441" s="261"/>
      <c r="EA441" s="261"/>
      <c r="EB441" s="261"/>
      <c r="EC441" s="261"/>
      <c r="ED441" s="261"/>
      <c r="EE441" s="261"/>
      <c r="EF441" s="261"/>
      <c r="EG441" s="261"/>
      <c r="EH441" s="261"/>
      <c r="EI441" s="261"/>
      <c r="EJ441" s="261"/>
      <c r="EK441" s="261"/>
      <c r="EL441" s="261"/>
      <c r="EM441" s="261"/>
      <c r="EN441" s="261"/>
      <c r="EO441" s="261"/>
      <c r="EP441" s="261"/>
      <c r="EQ441" s="261"/>
      <c r="ER441" s="261"/>
      <c r="ES441" s="261"/>
      <c r="ET441" s="261"/>
      <c r="EU441" s="261"/>
      <c r="EV441" s="261"/>
      <c r="EW441" s="261"/>
      <c r="EX441" s="261"/>
      <c r="EY441" s="261"/>
      <c r="EZ441" s="261"/>
      <c r="FA441" s="261"/>
      <c r="FB441" s="261"/>
      <c r="FC441" s="261"/>
      <c r="FD441" s="261"/>
      <c r="FE441" s="261"/>
      <c r="FF441" s="261"/>
      <c r="FG441" s="261"/>
      <c r="FH441" s="261"/>
      <c r="FI441" s="261"/>
      <c r="FJ441" s="261"/>
      <c r="FK441" s="261"/>
      <c r="FL441" s="261"/>
      <c r="FM441" s="261"/>
      <c r="FN441" s="261"/>
      <c r="FO441" s="261"/>
      <c r="FP441" s="261"/>
      <c r="FQ441" s="261"/>
      <c r="FR441" s="261"/>
      <c r="FS441" s="261"/>
      <c r="FT441" s="261"/>
      <c r="FU441" s="261"/>
      <c r="FV441" s="261"/>
      <c r="FW441" s="261"/>
      <c r="FX441" s="261"/>
      <c r="FY441" s="261"/>
      <c r="FZ441" s="261"/>
      <c r="GA441" s="261"/>
      <c r="GB441" s="261"/>
      <c r="GC441" s="261"/>
      <c r="GD441" s="261"/>
      <c r="GE441" s="261"/>
      <c r="GF441" s="261"/>
      <c r="GG441" s="261"/>
      <c r="GH441" s="261"/>
      <c r="GI441" s="261"/>
      <c r="GJ441" s="261"/>
      <c r="GK441" s="261"/>
      <c r="GL441" s="261"/>
      <c r="GM441" s="261"/>
      <c r="GN441" s="261"/>
      <c r="GO441" s="261"/>
      <c r="GP441" s="261"/>
      <c r="GQ441" s="261"/>
      <c r="GR441" s="261"/>
      <c r="GS441" s="261"/>
      <c r="GT441" s="261"/>
      <c r="GU441" s="261"/>
      <c r="GV441" s="261"/>
      <c r="GW441" s="261"/>
      <c r="GX441" s="261"/>
      <c r="GY441" s="261"/>
      <c r="GZ441" s="261"/>
      <c r="HA441" s="261"/>
      <c r="HB441" s="261"/>
      <c r="HC441" s="261"/>
      <c r="HD441" s="261"/>
      <c r="HE441" s="261"/>
      <c r="HF441" s="261"/>
      <c r="HG441" s="261"/>
      <c r="HH441" s="261"/>
      <c r="HI441" s="261"/>
      <c r="HJ441" s="261"/>
      <c r="HK441" s="261"/>
      <c r="HL441" s="261"/>
      <c r="HM441" s="261"/>
      <c r="HN441" s="261"/>
      <c r="HO441" s="261"/>
      <c r="HP441" s="261"/>
      <c r="HQ441" s="261"/>
      <c r="HR441" s="261"/>
      <c r="HS441" s="261"/>
      <c r="HT441" s="261"/>
      <c r="HU441" s="261"/>
      <c r="HV441" s="261"/>
      <c r="HW441" s="261"/>
      <c r="HX441" s="261"/>
      <c r="HY441" s="261"/>
      <c r="HZ441" s="261"/>
      <c r="IA441" s="261"/>
      <c r="IB441" s="261"/>
      <c r="IC441" s="261"/>
      <c r="ID441" s="261"/>
      <c r="IE441" s="261"/>
      <c r="IF441" s="261"/>
      <c r="IG441" s="261"/>
      <c r="IH441" s="261"/>
      <c r="II441" s="261"/>
      <c r="IJ441" s="261"/>
      <c r="IK441" s="261"/>
      <c r="IL441" s="261"/>
      <c r="IM441" s="261"/>
      <c r="IN441" s="261"/>
      <c r="IO441" s="261"/>
      <c r="IP441" s="261"/>
      <c r="IQ441" s="261"/>
      <c r="IR441" s="261"/>
      <c r="IS441" s="261"/>
      <c r="IT441" s="261"/>
      <c r="IU441" s="261"/>
      <c r="IV441" s="261"/>
      <c r="IW441" s="261"/>
    </row>
    <row r="442" customFormat="false" ht="12.75" hidden="false" customHeight="false" outlineLevel="0" collapsed="false">
      <c r="A442" s="217"/>
      <c r="B442" s="245"/>
      <c r="C442" s="251"/>
      <c r="D442" s="251"/>
      <c r="E442" s="251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  <c r="AJ442" s="246"/>
      <c r="AK442" s="246"/>
      <c r="AL442" s="246"/>
      <c r="AM442" s="246"/>
      <c r="AN442" s="246"/>
      <c r="AO442" s="246"/>
      <c r="AP442" s="246"/>
      <c r="AQ442" s="246"/>
      <c r="AR442" s="246"/>
      <c r="AS442" s="246"/>
      <c r="AT442" s="246"/>
      <c r="AU442" s="246"/>
      <c r="AV442" s="246"/>
      <c r="AW442" s="246"/>
      <c r="AX442" s="246"/>
      <c r="AY442" s="246"/>
      <c r="AZ442" s="246"/>
      <c r="BA442" s="246"/>
      <c r="BB442" s="246"/>
      <c r="BC442" s="246"/>
      <c r="BD442" s="246"/>
      <c r="BE442" s="246"/>
      <c r="BF442" s="246"/>
      <c r="BG442" s="246"/>
      <c r="BH442" s="246"/>
      <c r="BI442" s="246"/>
      <c r="BJ442" s="246"/>
      <c r="BK442" s="246"/>
      <c r="BL442" s="246"/>
      <c r="BM442" s="246"/>
      <c r="BN442" s="246"/>
      <c r="BO442" s="246"/>
      <c r="BP442" s="246"/>
      <c r="BQ442" s="246"/>
      <c r="BR442" s="246"/>
      <c r="BS442" s="246"/>
      <c r="BT442" s="246"/>
      <c r="BU442" s="246"/>
      <c r="BV442" s="246"/>
      <c r="BW442" s="246"/>
      <c r="BX442" s="246"/>
      <c r="BY442" s="246"/>
      <c r="BZ442" s="246"/>
      <c r="CA442" s="246"/>
      <c r="CB442" s="246"/>
      <c r="CC442" s="246"/>
      <c r="CD442" s="246"/>
      <c r="CE442" s="246"/>
      <c r="CF442" s="246"/>
      <c r="CG442" s="246"/>
      <c r="CH442" s="246"/>
      <c r="CI442" s="246"/>
      <c r="CJ442" s="246"/>
      <c r="CK442" s="246"/>
      <c r="CL442" s="246"/>
      <c r="CM442" s="246"/>
      <c r="CN442" s="246"/>
      <c r="CO442" s="246"/>
      <c r="CP442" s="246"/>
      <c r="CQ442" s="246"/>
      <c r="CR442" s="246"/>
      <c r="CS442" s="246"/>
      <c r="CT442" s="246"/>
      <c r="CU442" s="246"/>
      <c r="CV442" s="246"/>
      <c r="CW442" s="246"/>
      <c r="CX442" s="246"/>
      <c r="CY442" s="246"/>
      <c r="CZ442" s="246"/>
      <c r="DA442" s="246"/>
      <c r="DB442" s="246"/>
      <c r="DC442" s="246"/>
      <c r="DD442" s="246"/>
      <c r="DE442" s="246"/>
      <c r="DF442" s="246"/>
      <c r="DG442" s="246"/>
      <c r="DH442" s="246"/>
      <c r="DI442" s="246"/>
      <c r="DJ442" s="246"/>
      <c r="DK442" s="246"/>
      <c r="DL442" s="246"/>
      <c r="DM442" s="246"/>
      <c r="DN442" s="246"/>
      <c r="DO442" s="246"/>
      <c r="DP442" s="246"/>
      <c r="DQ442" s="246"/>
      <c r="DR442" s="246"/>
      <c r="DS442" s="246"/>
      <c r="DT442" s="246"/>
      <c r="DU442" s="246"/>
      <c r="DV442" s="246"/>
      <c r="DW442" s="246"/>
      <c r="DX442" s="246"/>
      <c r="DY442" s="246"/>
      <c r="DZ442" s="246"/>
      <c r="EA442" s="246"/>
      <c r="EB442" s="246"/>
      <c r="EC442" s="246"/>
      <c r="ED442" s="246"/>
      <c r="EE442" s="246"/>
      <c r="EF442" s="246"/>
      <c r="EG442" s="246"/>
      <c r="EH442" s="246"/>
      <c r="EI442" s="246"/>
      <c r="EJ442" s="246"/>
      <c r="EK442" s="246"/>
      <c r="EL442" s="246"/>
      <c r="EM442" s="246"/>
      <c r="EN442" s="246"/>
      <c r="EO442" s="246"/>
      <c r="EP442" s="246"/>
      <c r="EQ442" s="246"/>
      <c r="ER442" s="246"/>
      <c r="ES442" s="246"/>
      <c r="ET442" s="246"/>
      <c r="EU442" s="246"/>
      <c r="EV442" s="246"/>
      <c r="EW442" s="246"/>
      <c r="EX442" s="246"/>
      <c r="EY442" s="246"/>
      <c r="EZ442" s="246"/>
      <c r="FA442" s="246"/>
      <c r="FB442" s="246"/>
      <c r="FC442" s="246"/>
      <c r="FD442" s="246"/>
      <c r="FE442" s="246"/>
      <c r="FF442" s="246"/>
      <c r="FG442" s="246"/>
      <c r="FH442" s="246"/>
      <c r="FI442" s="246"/>
      <c r="FJ442" s="246"/>
      <c r="FK442" s="246"/>
      <c r="FL442" s="246"/>
      <c r="FM442" s="246"/>
      <c r="FN442" s="246"/>
      <c r="FO442" s="246"/>
      <c r="FP442" s="246"/>
      <c r="FQ442" s="246"/>
      <c r="FR442" s="246"/>
      <c r="FS442" s="246"/>
      <c r="FT442" s="246"/>
      <c r="FU442" s="246"/>
      <c r="FV442" s="246"/>
      <c r="FW442" s="246"/>
      <c r="FX442" s="246"/>
      <c r="FY442" s="246"/>
      <c r="FZ442" s="246"/>
      <c r="GA442" s="246"/>
      <c r="GB442" s="246"/>
      <c r="GC442" s="246"/>
      <c r="GD442" s="246"/>
      <c r="GE442" s="246"/>
      <c r="GF442" s="246"/>
      <c r="GG442" s="246"/>
      <c r="GH442" s="246"/>
      <c r="GI442" s="246"/>
      <c r="GJ442" s="246"/>
      <c r="GK442" s="246"/>
      <c r="GL442" s="246"/>
      <c r="GM442" s="246"/>
      <c r="GN442" s="246"/>
      <c r="GO442" s="246"/>
      <c r="GP442" s="246"/>
      <c r="GQ442" s="246"/>
      <c r="GR442" s="246"/>
      <c r="GS442" s="246"/>
      <c r="GT442" s="246"/>
      <c r="GU442" s="246"/>
      <c r="GV442" s="246"/>
      <c r="GW442" s="246"/>
      <c r="GX442" s="246"/>
      <c r="GY442" s="246"/>
      <c r="GZ442" s="246"/>
      <c r="HA442" s="246"/>
      <c r="HB442" s="246"/>
      <c r="HC442" s="246"/>
      <c r="HD442" s="246"/>
      <c r="HE442" s="246"/>
      <c r="HF442" s="246"/>
      <c r="HG442" s="246"/>
      <c r="HH442" s="246"/>
      <c r="HI442" s="246"/>
      <c r="HJ442" s="246"/>
      <c r="HK442" s="246"/>
      <c r="HL442" s="246"/>
      <c r="HM442" s="246"/>
      <c r="HN442" s="246"/>
      <c r="HO442" s="246"/>
      <c r="HP442" s="246"/>
      <c r="HQ442" s="246"/>
      <c r="HR442" s="246"/>
      <c r="HS442" s="246"/>
      <c r="HT442" s="246"/>
      <c r="HU442" s="246"/>
      <c r="HV442" s="246"/>
      <c r="HW442" s="246"/>
      <c r="HX442" s="246"/>
      <c r="HY442" s="246"/>
      <c r="HZ442" s="246"/>
      <c r="IA442" s="246"/>
      <c r="IB442" s="246"/>
      <c r="IC442" s="246"/>
      <c r="ID442" s="246"/>
      <c r="IE442" s="246"/>
      <c r="IF442" s="246"/>
      <c r="IG442" s="246"/>
      <c r="IH442" s="246"/>
      <c r="II442" s="246"/>
      <c r="IJ442" s="246"/>
      <c r="IK442" s="246"/>
      <c r="IL442" s="246"/>
      <c r="IM442" s="246"/>
      <c r="IN442" s="246"/>
      <c r="IO442" s="246"/>
      <c r="IP442" s="246"/>
      <c r="IQ442" s="246"/>
      <c r="IR442" s="246"/>
      <c r="IS442" s="246"/>
      <c r="IT442" s="246"/>
      <c r="IU442" s="246"/>
      <c r="IV442" s="246"/>
      <c r="IW442" s="246"/>
    </row>
    <row r="443" customFormat="false" ht="12.75" hidden="false" customHeight="false" outlineLevel="0" collapsed="false">
      <c r="A443" s="263"/>
      <c r="B443" s="264"/>
      <c r="C443" s="251"/>
      <c r="D443" s="251"/>
      <c r="E443" s="251"/>
      <c r="F443" s="261"/>
      <c r="G443" s="261"/>
      <c r="H443" s="261"/>
      <c r="I443" s="261"/>
      <c r="J443" s="261"/>
      <c r="K443" s="261"/>
      <c r="L443" s="261"/>
      <c r="M443" s="261"/>
      <c r="N443" s="261"/>
      <c r="O443" s="261"/>
      <c r="P443" s="261"/>
      <c r="Q443" s="261"/>
      <c r="R443" s="261"/>
      <c r="S443" s="261"/>
      <c r="T443" s="261"/>
      <c r="U443" s="261"/>
      <c r="V443" s="261"/>
      <c r="W443" s="261"/>
      <c r="X443" s="261"/>
      <c r="Y443" s="261"/>
      <c r="Z443" s="261"/>
      <c r="AA443" s="261"/>
      <c r="AB443" s="261"/>
      <c r="AC443" s="261"/>
      <c r="AD443" s="261"/>
      <c r="AE443" s="261"/>
      <c r="AF443" s="261"/>
      <c r="AG443" s="261"/>
      <c r="AH443" s="261"/>
      <c r="AI443" s="261"/>
      <c r="AJ443" s="261"/>
      <c r="AK443" s="261"/>
      <c r="AL443" s="261"/>
      <c r="AM443" s="261"/>
      <c r="AN443" s="261"/>
      <c r="AO443" s="261"/>
      <c r="AP443" s="261"/>
      <c r="AQ443" s="261"/>
      <c r="AR443" s="261"/>
      <c r="AS443" s="261"/>
      <c r="AT443" s="261"/>
      <c r="AU443" s="261"/>
      <c r="AV443" s="261"/>
      <c r="AW443" s="261"/>
      <c r="AX443" s="261"/>
      <c r="AY443" s="261"/>
      <c r="AZ443" s="261"/>
      <c r="BA443" s="261"/>
      <c r="BB443" s="261"/>
      <c r="BC443" s="261"/>
      <c r="BD443" s="261"/>
      <c r="BE443" s="261"/>
      <c r="BF443" s="261"/>
      <c r="BG443" s="261"/>
      <c r="BH443" s="261"/>
      <c r="BI443" s="261"/>
      <c r="BJ443" s="261"/>
      <c r="BK443" s="261"/>
      <c r="BL443" s="261"/>
      <c r="BM443" s="261"/>
      <c r="BN443" s="261"/>
      <c r="BO443" s="261"/>
      <c r="BP443" s="261"/>
      <c r="BQ443" s="261"/>
      <c r="BR443" s="261"/>
      <c r="BS443" s="261"/>
      <c r="BT443" s="261"/>
      <c r="BU443" s="261"/>
      <c r="BV443" s="261"/>
      <c r="BW443" s="261"/>
      <c r="BX443" s="261"/>
      <c r="BY443" s="261"/>
      <c r="BZ443" s="261"/>
      <c r="CA443" s="261"/>
      <c r="CB443" s="261"/>
      <c r="CC443" s="261"/>
      <c r="CD443" s="261"/>
      <c r="CE443" s="261"/>
      <c r="CF443" s="261"/>
      <c r="CG443" s="261"/>
      <c r="CH443" s="261"/>
      <c r="CI443" s="261"/>
      <c r="CJ443" s="261"/>
      <c r="CK443" s="261"/>
      <c r="CL443" s="261"/>
      <c r="CM443" s="261"/>
      <c r="CN443" s="261"/>
      <c r="CO443" s="261"/>
      <c r="CP443" s="261"/>
      <c r="CQ443" s="261"/>
      <c r="CR443" s="261"/>
      <c r="CS443" s="261"/>
      <c r="CT443" s="261"/>
      <c r="CU443" s="261"/>
      <c r="CV443" s="261"/>
      <c r="CW443" s="261"/>
      <c r="CX443" s="261"/>
      <c r="CY443" s="261"/>
      <c r="CZ443" s="261"/>
      <c r="DA443" s="261"/>
      <c r="DB443" s="261"/>
      <c r="DC443" s="261"/>
      <c r="DD443" s="261"/>
      <c r="DE443" s="261"/>
      <c r="DF443" s="261"/>
      <c r="DG443" s="261"/>
      <c r="DH443" s="261"/>
      <c r="DI443" s="261"/>
      <c r="DJ443" s="261"/>
      <c r="DK443" s="261"/>
      <c r="DL443" s="261"/>
      <c r="DM443" s="261"/>
      <c r="DN443" s="261"/>
      <c r="DO443" s="261"/>
      <c r="DP443" s="261"/>
      <c r="DQ443" s="261"/>
      <c r="DR443" s="261"/>
      <c r="DS443" s="261"/>
      <c r="DT443" s="261"/>
      <c r="DU443" s="261"/>
      <c r="DV443" s="261"/>
      <c r="DW443" s="261"/>
      <c r="DX443" s="261"/>
      <c r="DY443" s="261"/>
      <c r="DZ443" s="261"/>
      <c r="EA443" s="261"/>
      <c r="EB443" s="261"/>
      <c r="EC443" s="261"/>
      <c r="ED443" s="261"/>
      <c r="EE443" s="261"/>
      <c r="EF443" s="261"/>
      <c r="EG443" s="261"/>
      <c r="EH443" s="261"/>
      <c r="EI443" s="261"/>
      <c r="EJ443" s="261"/>
      <c r="EK443" s="261"/>
      <c r="EL443" s="261"/>
      <c r="EM443" s="261"/>
      <c r="EN443" s="261"/>
      <c r="EO443" s="261"/>
      <c r="EP443" s="261"/>
      <c r="EQ443" s="261"/>
      <c r="ER443" s="261"/>
      <c r="ES443" s="261"/>
      <c r="ET443" s="261"/>
      <c r="EU443" s="261"/>
      <c r="EV443" s="261"/>
      <c r="EW443" s="261"/>
      <c r="EX443" s="261"/>
      <c r="EY443" s="261"/>
      <c r="EZ443" s="261"/>
      <c r="FA443" s="261"/>
      <c r="FB443" s="261"/>
      <c r="FC443" s="261"/>
      <c r="FD443" s="261"/>
      <c r="FE443" s="261"/>
      <c r="FF443" s="261"/>
      <c r="FG443" s="261"/>
      <c r="FH443" s="261"/>
      <c r="FI443" s="261"/>
      <c r="FJ443" s="261"/>
      <c r="FK443" s="261"/>
      <c r="FL443" s="261"/>
      <c r="FM443" s="261"/>
      <c r="FN443" s="261"/>
      <c r="FO443" s="261"/>
      <c r="FP443" s="261"/>
      <c r="FQ443" s="261"/>
      <c r="FR443" s="261"/>
      <c r="FS443" s="261"/>
      <c r="FT443" s="261"/>
      <c r="FU443" s="261"/>
      <c r="FV443" s="261"/>
      <c r="FW443" s="261"/>
      <c r="FX443" s="261"/>
      <c r="FY443" s="261"/>
      <c r="FZ443" s="261"/>
      <c r="GA443" s="261"/>
      <c r="GB443" s="261"/>
      <c r="GC443" s="261"/>
      <c r="GD443" s="261"/>
      <c r="GE443" s="261"/>
      <c r="GF443" s="261"/>
      <c r="GG443" s="261"/>
      <c r="GH443" s="261"/>
      <c r="GI443" s="261"/>
      <c r="GJ443" s="261"/>
      <c r="GK443" s="261"/>
      <c r="GL443" s="261"/>
      <c r="GM443" s="261"/>
      <c r="GN443" s="261"/>
      <c r="GO443" s="261"/>
      <c r="GP443" s="261"/>
      <c r="GQ443" s="261"/>
      <c r="GR443" s="261"/>
      <c r="GS443" s="261"/>
      <c r="GT443" s="261"/>
      <c r="GU443" s="261"/>
      <c r="GV443" s="261"/>
      <c r="GW443" s="261"/>
      <c r="GX443" s="261"/>
      <c r="GY443" s="261"/>
      <c r="GZ443" s="261"/>
      <c r="HA443" s="261"/>
      <c r="HB443" s="261"/>
      <c r="HC443" s="261"/>
      <c r="HD443" s="261"/>
      <c r="HE443" s="261"/>
      <c r="HF443" s="261"/>
      <c r="HG443" s="261"/>
      <c r="HH443" s="261"/>
      <c r="HI443" s="261"/>
      <c r="HJ443" s="261"/>
      <c r="HK443" s="261"/>
      <c r="HL443" s="261"/>
      <c r="HM443" s="261"/>
      <c r="HN443" s="261"/>
      <c r="HO443" s="261"/>
      <c r="HP443" s="261"/>
      <c r="HQ443" s="261"/>
      <c r="HR443" s="261"/>
      <c r="HS443" s="261"/>
      <c r="HT443" s="261"/>
      <c r="HU443" s="261"/>
      <c r="HV443" s="261"/>
      <c r="HW443" s="261"/>
      <c r="HX443" s="261"/>
      <c r="HY443" s="261"/>
      <c r="HZ443" s="261"/>
      <c r="IA443" s="261"/>
      <c r="IB443" s="261"/>
      <c r="IC443" s="261"/>
      <c r="ID443" s="261"/>
      <c r="IE443" s="261"/>
      <c r="IF443" s="261"/>
      <c r="IG443" s="261"/>
      <c r="IH443" s="261"/>
      <c r="II443" s="261"/>
      <c r="IJ443" s="261"/>
      <c r="IK443" s="261"/>
      <c r="IL443" s="261"/>
      <c r="IM443" s="261"/>
      <c r="IN443" s="261"/>
      <c r="IO443" s="261"/>
      <c r="IP443" s="261"/>
      <c r="IQ443" s="261"/>
      <c r="IR443" s="261"/>
      <c r="IS443" s="261"/>
      <c r="IT443" s="261"/>
      <c r="IU443" s="261"/>
      <c r="IV443" s="261"/>
      <c r="IW443" s="261"/>
    </row>
    <row r="444" customFormat="false" ht="12.75" hidden="false" customHeight="false" outlineLevel="0" collapsed="false">
      <c r="A444" s="217"/>
      <c r="B444" s="258"/>
      <c r="C444" s="251"/>
      <c r="D444" s="251"/>
      <c r="E444" s="251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  <c r="AJ444" s="246"/>
      <c r="AK444" s="246"/>
      <c r="AL444" s="246"/>
      <c r="AM444" s="246"/>
      <c r="AN444" s="246"/>
      <c r="AO444" s="246"/>
      <c r="AP444" s="246"/>
      <c r="AQ444" s="246"/>
      <c r="AR444" s="246"/>
      <c r="AS444" s="246"/>
      <c r="AT444" s="246"/>
      <c r="AU444" s="246"/>
      <c r="AV444" s="246"/>
      <c r="AW444" s="246"/>
      <c r="AX444" s="246"/>
      <c r="AY444" s="246"/>
      <c r="AZ444" s="246"/>
      <c r="BA444" s="246"/>
      <c r="BB444" s="246"/>
      <c r="BC444" s="246"/>
      <c r="BD444" s="246"/>
      <c r="BE444" s="246"/>
      <c r="BF444" s="246"/>
      <c r="BG444" s="246"/>
      <c r="BH444" s="246"/>
      <c r="BI444" s="246"/>
      <c r="BJ444" s="246"/>
      <c r="BK444" s="246"/>
      <c r="BL444" s="246"/>
      <c r="BM444" s="246"/>
      <c r="BN444" s="246"/>
      <c r="BO444" s="246"/>
      <c r="BP444" s="246"/>
      <c r="BQ444" s="246"/>
      <c r="BR444" s="246"/>
      <c r="BS444" s="246"/>
      <c r="BT444" s="246"/>
      <c r="BU444" s="246"/>
      <c r="BV444" s="246"/>
      <c r="BW444" s="246"/>
      <c r="BX444" s="246"/>
      <c r="BY444" s="246"/>
      <c r="BZ444" s="246"/>
      <c r="CA444" s="246"/>
      <c r="CB444" s="246"/>
      <c r="CC444" s="246"/>
      <c r="CD444" s="246"/>
      <c r="CE444" s="246"/>
      <c r="CF444" s="246"/>
      <c r="CG444" s="246"/>
      <c r="CH444" s="246"/>
      <c r="CI444" s="246"/>
      <c r="CJ444" s="246"/>
      <c r="CK444" s="246"/>
      <c r="CL444" s="246"/>
      <c r="CM444" s="246"/>
      <c r="CN444" s="246"/>
      <c r="CO444" s="246"/>
      <c r="CP444" s="246"/>
      <c r="CQ444" s="246"/>
      <c r="CR444" s="246"/>
      <c r="CS444" s="246"/>
      <c r="CT444" s="246"/>
      <c r="CU444" s="246"/>
      <c r="CV444" s="246"/>
      <c r="CW444" s="246"/>
      <c r="CX444" s="246"/>
      <c r="CY444" s="246"/>
      <c r="CZ444" s="246"/>
      <c r="DA444" s="246"/>
      <c r="DB444" s="246"/>
      <c r="DC444" s="246"/>
      <c r="DD444" s="246"/>
      <c r="DE444" s="246"/>
      <c r="DF444" s="246"/>
      <c r="DG444" s="246"/>
      <c r="DH444" s="246"/>
      <c r="DI444" s="246"/>
      <c r="DJ444" s="246"/>
      <c r="DK444" s="246"/>
      <c r="DL444" s="246"/>
      <c r="DM444" s="246"/>
      <c r="DN444" s="246"/>
      <c r="DO444" s="246"/>
      <c r="DP444" s="246"/>
      <c r="DQ444" s="246"/>
      <c r="DR444" s="246"/>
      <c r="DS444" s="246"/>
      <c r="DT444" s="246"/>
      <c r="DU444" s="246"/>
      <c r="DV444" s="246"/>
      <c r="DW444" s="246"/>
      <c r="DX444" s="246"/>
      <c r="DY444" s="246"/>
      <c r="DZ444" s="246"/>
      <c r="EA444" s="246"/>
      <c r="EB444" s="246"/>
      <c r="EC444" s="246"/>
      <c r="ED444" s="246"/>
      <c r="EE444" s="246"/>
      <c r="EF444" s="246"/>
      <c r="EG444" s="246"/>
      <c r="EH444" s="246"/>
      <c r="EI444" s="246"/>
      <c r="EJ444" s="246"/>
      <c r="EK444" s="246"/>
      <c r="EL444" s="246"/>
      <c r="EM444" s="246"/>
      <c r="EN444" s="246"/>
      <c r="EO444" s="246"/>
      <c r="EP444" s="246"/>
      <c r="EQ444" s="246"/>
      <c r="ER444" s="246"/>
      <c r="ES444" s="246"/>
      <c r="ET444" s="246"/>
      <c r="EU444" s="246"/>
      <c r="EV444" s="246"/>
      <c r="EW444" s="246"/>
      <c r="EX444" s="246"/>
      <c r="EY444" s="246"/>
      <c r="EZ444" s="246"/>
      <c r="FA444" s="246"/>
      <c r="FB444" s="246"/>
      <c r="FC444" s="246"/>
      <c r="FD444" s="246"/>
      <c r="FE444" s="246"/>
      <c r="FF444" s="246"/>
      <c r="FG444" s="246"/>
      <c r="FH444" s="246"/>
      <c r="FI444" s="246"/>
      <c r="FJ444" s="246"/>
      <c r="FK444" s="246"/>
      <c r="FL444" s="246"/>
      <c r="FM444" s="246"/>
      <c r="FN444" s="246"/>
      <c r="FO444" s="246"/>
      <c r="FP444" s="246"/>
      <c r="FQ444" s="246"/>
      <c r="FR444" s="246"/>
      <c r="FS444" s="246"/>
      <c r="FT444" s="246"/>
      <c r="FU444" s="246"/>
      <c r="FV444" s="246"/>
      <c r="FW444" s="246"/>
      <c r="FX444" s="246"/>
      <c r="FY444" s="246"/>
      <c r="FZ444" s="246"/>
      <c r="GA444" s="246"/>
      <c r="GB444" s="246"/>
      <c r="GC444" s="246"/>
      <c r="GD444" s="246"/>
      <c r="GE444" s="246"/>
      <c r="GF444" s="246"/>
      <c r="GG444" s="246"/>
      <c r="GH444" s="246"/>
      <c r="GI444" s="246"/>
      <c r="GJ444" s="246"/>
      <c r="GK444" s="246"/>
      <c r="GL444" s="246"/>
      <c r="GM444" s="246"/>
      <c r="GN444" s="246"/>
      <c r="GO444" s="246"/>
      <c r="GP444" s="246"/>
      <c r="GQ444" s="246"/>
      <c r="GR444" s="246"/>
      <c r="GS444" s="246"/>
      <c r="GT444" s="246"/>
      <c r="GU444" s="246"/>
      <c r="GV444" s="246"/>
      <c r="GW444" s="246"/>
      <c r="GX444" s="246"/>
      <c r="GY444" s="246"/>
      <c r="GZ444" s="246"/>
      <c r="HA444" s="246"/>
      <c r="HB444" s="246"/>
      <c r="HC444" s="246"/>
      <c r="HD444" s="246"/>
      <c r="HE444" s="246"/>
      <c r="HF444" s="246"/>
      <c r="HG444" s="246"/>
      <c r="HH444" s="246"/>
      <c r="HI444" s="246"/>
      <c r="HJ444" s="246"/>
      <c r="HK444" s="246"/>
      <c r="HL444" s="246"/>
      <c r="HM444" s="246"/>
      <c r="HN444" s="246"/>
      <c r="HO444" s="246"/>
      <c r="HP444" s="246"/>
      <c r="HQ444" s="246"/>
      <c r="HR444" s="246"/>
      <c r="HS444" s="246"/>
      <c r="HT444" s="246"/>
      <c r="HU444" s="246"/>
      <c r="HV444" s="246"/>
      <c r="HW444" s="246"/>
      <c r="HX444" s="246"/>
      <c r="HY444" s="246"/>
      <c r="HZ444" s="246"/>
      <c r="IA444" s="246"/>
      <c r="IB444" s="246"/>
      <c r="IC444" s="246"/>
      <c r="ID444" s="246"/>
      <c r="IE444" s="246"/>
      <c r="IF444" s="246"/>
      <c r="IG444" s="246"/>
      <c r="IH444" s="246"/>
      <c r="II444" s="246"/>
      <c r="IJ444" s="246"/>
      <c r="IK444" s="246"/>
      <c r="IL444" s="246"/>
      <c r="IM444" s="246"/>
      <c r="IN444" s="246"/>
      <c r="IO444" s="246"/>
      <c r="IP444" s="246"/>
      <c r="IQ444" s="246"/>
      <c r="IR444" s="246"/>
      <c r="IS444" s="246"/>
      <c r="IT444" s="246"/>
      <c r="IU444" s="246"/>
      <c r="IV444" s="246"/>
      <c r="IW444" s="246"/>
    </row>
    <row r="445" customFormat="false" ht="12.75" hidden="false" customHeight="false" outlineLevel="0" collapsed="false">
      <c r="A445" s="217"/>
      <c r="B445" s="258"/>
      <c r="C445" s="251"/>
      <c r="D445" s="251"/>
      <c r="E445" s="251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  <c r="AJ445" s="246"/>
      <c r="AK445" s="246"/>
      <c r="AL445" s="246"/>
      <c r="AM445" s="246"/>
      <c r="AN445" s="246"/>
      <c r="AO445" s="246"/>
      <c r="AP445" s="246"/>
      <c r="AQ445" s="246"/>
      <c r="AR445" s="246"/>
      <c r="AS445" s="246"/>
      <c r="AT445" s="246"/>
      <c r="AU445" s="246"/>
      <c r="AV445" s="246"/>
      <c r="AW445" s="246"/>
      <c r="AX445" s="246"/>
      <c r="AY445" s="246"/>
      <c r="AZ445" s="246"/>
      <c r="BA445" s="246"/>
      <c r="BB445" s="246"/>
      <c r="BC445" s="246"/>
      <c r="BD445" s="246"/>
      <c r="BE445" s="246"/>
      <c r="BF445" s="246"/>
      <c r="BG445" s="246"/>
      <c r="BH445" s="246"/>
      <c r="BI445" s="246"/>
      <c r="BJ445" s="246"/>
      <c r="BK445" s="246"/>
      <c r="BL445" s="246"/>
      <c r="BM445" s="246"/>
      <c r="BN445" s="246"/>
      <c r="BO445" s="246"/>
      <c r="BP445" s="246"/>
      <c r="BQ445" s="246"/>
      <c r="BR445" s="246"/>
      <c r="BS445" s="246"/>
      <c r="BT445" s="246"/>
      <c r="BU445" s="246"/>
      <c r="BV445" s="246"/>
      <c r="BW445" s="246"/>
      <c r="BX445" s="246"/>
      <c r="BY445" s="246"/>
      <c r="BZ445" s="246"/>
      <c r="CA445" s="246"/>
      <c r="CB445" s="246"/>
      <c r="CC445" s="246"/>
      <c r="CD445" s="246"/>
      <c r="CE445" s="246"/>
      <c r="CF445" s="246"/>
      <c r="CG445" s="246"/>
      <c r="CH445" s="246"/>
      <c r="CI445" s="246"/>
      <c r="CJ445" s="246"/>
      <c r="CK445" s="246"/>
      <c r="CL445" s="246"/>
      <c r="CM445" s="246"/>
      <c r="CN445" s="246"/>
      <c r="CO445" s="246"/>
      <c r="CP445" s="246"/>
      <c r="CQ445" s="246"/>
      <c r="CR445" s="246"/>
      <c r="CS445" s="246"/>
      <c r="CT445" s="246"/>
      <c r="CU445" s="246"/>
      <c r="CV445" s="246"/>
      <c r="CW445" s="246"/>
      <c r="CX445" s="246"/>
      <c r="CY445" s="246"/>
      <c r="CZ445" s="246"/>
      <c r="DA445" s="246"/>
      <c r="DB445" s="246"/>
      <c r="DC445" s="246"/>
      <c r="DD445" s="246"/>
      <c r="DE445" s="246"/>
      <c r="DF445" s="246"/>
      <c r="DG445" s="246"/>
      <c r="DH445" s="246"/>
      <c r="DI445" s="246"/>
      <c r="DJ445" s="246"/>
      <c r="DK445" s="246"/>
      <c r="DL445" s="246"/>
      <c r="DM445" s="246"/>
      <c r="DN445" s="246"/>
      <c r="DO445" s="246"/>
      <c r="DP445" s="246"/>
      <c r="DQ445" s="246"/>
      <c r="DR445" s="246"/>
      <c r="DS445" s="246"/>
      <c r="DT445" s="246"/>
      <c r="DU445" s="246"/>
      <c r="DV445" s="246"/>
      <c r="DW445" s="246"/>
      <c r="DX445" s="246"/>
      <c r="DY445" s="246"/>
      <c r="DZ445" s="246"/>
      <c r="EA445" s="246"/>
      <c r="EB445" s="246"/>
      <c r="EC445" s="246"/>
      <c r="ED445" s="246"/>
      <c r="EE445" s="246"/>
      <c r="EF445" s="246"/>
      <c r="EG445" s="246"/>
      <c r="EH445" s="246"/>
      <c r="EI445" s="246"/>
      <c r="EJ445" s="246"/>
      <c r="EK445" s="246"/>
      <c r="EL445" s="246"/>
      <c r="EM445" s="246"/>
      <c r="EN445" s="246"/>
      <c r="EO445" s="246"/>
      <c r="EP445" s="246"/>
      <c r="EQ445" s="246"/>
      <c r="ER445" s="246"/>
      <c r="ES445" s="246"/>
      <c r="ET445" s="246"/>
      <c r="EU445" s="246"/>
      <c r="EV445" s="246"/>
      <c r="EW445" s="246"/>
      <c r="EX445" s="246"/>
      <c r="EY445" s="246"/>
      <c r="EZ445" s="246"/>
      <c r="FA445" s="246"/>
      <c r="FB445" s="246"/>
      <c r="FC445" s="246"/>
      <c r="FD445" s="246"/>
      <c r="FE445" s="246"/>
      <c r="FF445" s="246"/>
      <c r="FG445" s="246"/>
      <c r="FH445" s="246"/>
      <c r="FI445" s="246"/>
      <c r="FJ445" s="246"/>
      <c r="FK445" s="246"/>
      <c r="FL445" s="246"/>
      <c r="FM445" s="246"/>
      <c r="FN445" s="246"/>
      <c r="FO445" s="246"/>
      <c r="FP445" s="246"/>
      <c r="FQ445" s="246"/>
      <c r="FR445" s="246"/>
      <c r="FS445" s="246"/>
      <c r="FT445" s="246"/>
      <c r="FU445" s="246"/>
      <c r="FV445" s="246"/>
      <c r="FW445" s="246"/>
      <c r="FX445" s="246"/>
      <c r="FY445" s="246"/>
      <c r="FZ445" s="246"/>
      <c r="GA445" s="246"/>
      <c r="GB445" s="246"/>
      <c r="GC445" s="246"/>
      <c r="GD445" s="246"/>
      <c r="GE445" s="246"/>
      <c r="GF445" s="246"/>
      <c r="GG445" s="246"/>
      <c r="GH445" s="246"/>
      <c r="GI445" s="246"/>
      <c r="GJ445" s="246"/>
      <c r="GK445" s="246"/>
      <c r="GL445" s="246"/>
      <c r="GM445" s="246"/>
      <c r="GN445" s="246"/>
      <c r="GO445" s="246"/>
      <c r="GP445" s="246"/>
      <c r="GQ445" s="246"/>
      <c r="GR445" s="246"/>
      <c r="GS445" s="246"/>
      <c r="GT445" s="246"/>
      <c r="GU445" s="246"/>
      <c r="GV445" s="246"/>
      <c r="GW445" s="246"/>
      <c r="GX445" s="246"/>
      <c r="GY445" s="246"/>
      <c r="GZ445" s="246"/>
      <c r="HA445" s="246"/>
      <c r="HB445" s="246"/>
      <c r="HC445" s="246"/>
      <c r="HD445" s="246"/>
      <c r="HE445" s="246"/>
      <c r="HF445" s="246"/>
      <c r="HG445" s="246"/>
      <c r="HH445" s="246"/>
      <c r="HI445" s="246"/>
      <c r="HJ445" s="246"/>
      <c r="HK445" s="246"/>
      <c r="HL445" s="246"/>
      <c r="HM445" s="246"/>
      <c r="HN445" s="246"/>
      <c r="HO445" s="246"/>
      <c r="HP445" s="246"/>
      <c r="HQ445" s="246"/>
      <c r="HR445" s="246"/>
      <c r="HS445" s="246"/>
      <c r="HT445" s="246"/>
      <c r="HU445" s="246"/>
      <c r="HV445" s="246"/>
      <c r="HW445" s="246"/>
      <c r="HX445" s="246"/>
      <c r="HY445" s="246"/>
      <c r="HZ445" s="246"/>
      <c r="IA445" s="246"/>
      <c r="IB445" s="246"/>
      <c r="IC445" s="246"/>
      <c r="ID445" s="246"/>
      <c r="IE445" s="246"/>
      <c r="IF445" s="246"/>
      <c r="IG445" s="246"/>
      <c r="IH445" s="246"/>
      <c r="II445" s="246"/>
      <c r="IJ445" s="246"/>
      <c r="IK445" s="246"/>
      <c r="IL445" s="246"/>
      <c r="IM445" s="246"/>
      <c r="IN445" s="246"/>
      <c r="IO445" s="246"/>
      <c r="IP445" s="246"/>
      <c r="IQ445" s="246"/>
      <c r="IR445" s="246"/>
      <c r="IS445" s="246"/>
      <c r="IT445" s="246"/>
      <c r="IU445" s="246"/>
      <c r="IV445" s="246"/>
      <c r="IW445" s="246"/>
    </row>
    <row r="446" customFormat="false" ht="12.75" hidden="false" customHeight="false" outlineLevel="0" collapsed="false">
      <c r="A446" s="217"/>
      <c r="B446" s="258"/>
      <c r="C446" s="251"/>
      <c r="D446" s="251"/>
      <c r="E446" s="251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  <c r="AJ446" s="246"/>
      <c r="AK446" s="246"/>
      <c r="AL446" s="246"/>
      <c r="AM446" s="246"/>
      <c r="AN446" s="246"/>
      <c r="AO446" s="246"/>
      <c r="AP446" s="246"/>
      <c r="AQ446" s="246"/>
      <c r="AR446" s="246"/>
      <c r="AS446" s="246"/>
      <c r="AT446" s="246"/>
      <c r="AU446" s="246"/>
      <c r="AV446" s="246"/>
      <c r="AW446" s="246"/>
      <c r="AX446" s="246"/>
      <c r="AY446" s="246"/>
      <c r="AZ446" s="246"/>
      <c r="BA446" s="246"/>
      <c r="BB446" s="246"/>
      <c r="BC446" s="246"/>
      <c r="BD446" s="246"/>
      <c r="BE446" s="246"/>
      <c r="BF446" s="246"/>
      <c r="BG446" s="246"/>
      <c r="BH446" s="246"/>
      <c r="BI446" s="246"/>
      <c r="BJ446" s="246"/>
      <c r="BK446" s="246"/>
      <c r="BL446" s="246"/>
      <c r="BM446" s="246"/>
      <c r="BN446" s="246"/>
      <c r="BO446" s="246"/>
      <c r="BP446" s="246"/>
      <c r="BQ446" s="246"/>
      <c r="BR446" s="246"/>
      <c r="BS446" s="246"/>
      <c r="BT446" s="246"/>
      <c r="BU446" s="246"/>
      <c r="BV446" s="246"/>
      <c r="BW446" s="246"/>
      <c r="BX446" s="246"/>
      <c r="BY446" s="246"/>
      <c r="BZ446" s="246"/>
      <c r="CA446" s="246"/>
      <c r="CB446" s="246"/>
      <c r="CC446" s="246"/>
      <c r="CD446" s="246"/>
      <c r="CE446" s="246"/>
      <c r="CF446" s="246"/>
      <c r="CG446" s="246"/>
      <c r="CH446" s="246"/>
      <c r="CI446" s="246"/>
      <c r="CJ446" s="246"/>
      <c r="CK446" s="246"/>
      <c r="CL446" s="246"/>
      <c r="CM446" s="246"/>
      <c r="CN446" s="246"/>
      <c r="CO446" s="246"/>
      <c r="CP446" s="246"/>
      <c r="CQ446" s="246"/>
      <c r="CR446" s="246"/>
      <c r="CS446" s="246"/>
      <c r="CT446" s="246"/>
      <c r="CU446" s="246"/>
      <c r="CV446" s="246"/>
      <c r="CW446" s="246"/>
      <c r="CX446" s="246"/>
      <c r="CY446" s="246"/>
      <c r="CZ446" s="246"/>
      <c r="DA446" s="246"/>
      <c r="DB446" s="246"/>
      <c r="DC446" s="246"/>
      <c r="DD446" s="246"/>
      <c r="DE446" s="246"/>
      <c r="DF446" s="246"/>
      <c r="DG446" s="246"/>
      <c r="DH446" s="246"/>
      <c r="DI446" s="246"/>
      <c r="DJ446" s="246"/>
      <c r="DK446" s="246"/>
      <c r="DL446" s="246"/>
      <c r="DM446" s="246"/>
      <c r="DN446" s="246"/>
      <c r="DO446" s="246"/>
      <c r="DP446" s="246"/>
      <c r="DQ446" s="246"/>
      <c r="DR446" s="246"/>
      <c r="DS446" s="246"/>
      <c r="DT446" s="246"/>
      <c r="DU446" s="246"/>
      <c r="DV446" s="246"/>
      <c r="DW446" s="246"/>
      <c r="DX446" s="246"/>
      <c r="DY446" s="246"/>
      <c r="DZ446" s="246"/>
      <c r="EA446" s="246"/>
      <c r="EB446" s="246"/>
      <c r="EC446" s="246"/>
      <c r="ED446" s="246"/>
      <c r="EE446" s="246"/>
      <c r="EF446" s="246"/>
      <c r="EG446" s="246"/>
      <c r="EH446" s="246"/>
      <c r="EI446" s="246"/>
      <c r="EJ446" s="246"/>
      <c r="EK446" s="246"/>
      <c r="EL446" s="246"/>
      <c r="EM446" s="246"/>
      <c r="EN446" s="246"/>
      <c r="EO446" s="246"/>
      <c r="EP446" s="246"/>
      <c r="EQ446" s="246"/>
      <c r="ER446" s="246"/>
      <c r="ES446" s="246"/>
      <c r="ET446" s="246"/>
      <c r="EU446" s="246"/>
      <c r="EV446" s="246"/>
      <c r="EW446" s="246"/>
      <c r="EX446" s="246"/>
      <c r="EY446" s="246"/>
      <c r="EZ446" s="246"/>
      <c r="FA446" s="246"/>
      <c r="FB446" s="246"/>
      <c r="FC446" s="246"/>
      <c r="FD446" s="246"/>
      <c r="FE446" s="246"/>
      <c r="FF446" s="246"/>
      <c r="FG446" s="246"/>
      <c r="FH446" s="246"/>
      <c r="FI446" s="246"/>
      <c r="FJ446" s="246"/>
      <c r="FK446" s="246"/>
      <c r="FL446" s="246"/>
      <c r="FM446" s="246"/>
      <c r="FN446" s="246"/>
      <c r="FO446" s="246"/>
      <c r="FP446" s="246"/>
      <c r="FQ446" s="246"/>
      <c r="FR446" s="246"/>
      <c r="FS446" s="246"/>
      <c r="FT446" s="246"/>
      <c r="FU446" s="246"/>
      <c r="FV446" s="246"/>
      <c r="FW446" s="246"/>
      <c r="FX446" s="246"/>
      <c r="FY446" s="246"/>
      <c r="FZ446" s="246"/>
      <c r="GA446" s="246"/>
      <c r="GB446" s="246"/>
      <c r="GC446" s="246"/>
      <c r="GD446" s="246"/>
      <c r="GE446" s="246"/>
      <c r="GF446" s="246"/>
      <c r="GG446" s="246"/>
      <c r="GH446" s="246"/>
      <c r="GI446" s="246"/>
      <c r="GJ446" s="246"/>
      <c r="GK446" s="246"/>
      <c r="GL446" s="246"/>
      <c r="GM446" s="246"/>
      <c r="GN446" s="246"/>
      <c r="GO446" s="246"/>
      <c r="GP446" s="246"/>
      <c r="GQ446" s="246"/>
      <c r="GR446" s="246"/>
      <c r="GS446" s="246"/>
      <c r="GT446" s="246"/>
      <c r="GU446" s="246"/>
      <c r="GV446" s="246"/>
      <c r="GW446" s="246"/>
      <c r="GX446" s="246"/>
      <c r="GY446" s="246"/>
      <c r="GZ446" s="246"/>
      <c r="HA446" s="246"/>
      <c r="HB446" s="246"/>
      <c r="HC446" s="246"/>
      <c r="HD446" s="246"/>
      <c r="HE446" s="246"/>
      <c r="HF446" s="246"/>
      <c r="HG446" s="246"/>
      <c r="HH446" s="246"/>
      <c r="HI446" s="246"/>
      <c r="HJ446" s="246"/>
      <c r="HK446" s="246"/>
      <c r="HL446" s="246"/>
      <c r="HM446" s="246"/>
      <c r="HN446" s="246"/>
      <c r="HO446" s="246"/>
      <c r="HP446" s="246"/>
      <c r="HQ446" s="246"/>
      <c r="HR446" s="246"/>
      <c r="HS446" s="246"/>
      <c r="HT446" s="246"/>
      <c r="HU446" s="246"/>
      <c r="HV446" s="246"/>
      <c r="HW446" s="246"/>
      <c r="HX446" s="246"/>
      <c r="HY446" s="246"/>
      <c r="HZ446" s="246"/>
      <c r="IA446" s="246"/>
      <c r="IB446" s="246"/>
      <c r="IC446" s="246"/>
      <c r="ID446" s="246"/>
      <c r="IE446" s="246"/>
      <c r="IF446" s="246"/>
      <c r="IG446" s="246"/>
      <c r="IH446" s="246"/>
      <c r="II446" s="246"/>
      <c r="IJ446" s="246"/>
      <c r="IK446" s="246"/>
      <c r="IL446" s="246"/>
      <c r="IM446" s="246"/>
      <c r="IN446" s="246"/>
      <c r="IO446" s="246"/>
      <c r="IP446" s="246"/>
      <c r="IQ446" s="246"/>
      <c r="IR446" s="246"/>
      <c r="IS446" s="246"/>
      <c r="IT446" s="246"/>
      <c r="IU446" s="246"/>
      <c r="IV446" s="246"/>
      <c r="IW446" s="246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2.75" hidden="false" customHeight="false" outlineLevel="0" collapsed="false">
      <c r="A449" s="2"/>
      <c r="B449" s="2"/>
      <c r="C449" s="2"/>
      <c r="D449" s="2"/>
      <c r="E449" s="2"/>
    </row>
    <row r="450" customFormat="false" ht="18.75" hidden="false" customHeight="false" outlineLevel="0" collapsed="false">
      <c r="A450" s="227"/>
      <c r="B450" s="2"/>
      <c r="C450" s="2"/>
      <c r="D450" s="2"/>
      <c r="E450" s="2"/>
    </row>
    <row r="451" customFormat="false" ht="12.75" hidden="false" customHeight="false" outlineLevel="0" collapsed="false">
      <c r="A451" s="220"/>
      <c r="B451" s="2"/>
      <c r="C451" s="2"/>
      <c r="D451" s="2"/>
      <c r="E451" s="2"/>
    </row>
    <row r="452" customFormat="false" ht="12.75" hidden="false" customHeight="false" outlineLevel="0" collapsed="false">
      <c r="A452" s="266"/>
      <c r="B452" s="2"/>
      <c r="C452" s="2"/>
      <c r="D452" s="236"/>
      <c r="E452" s="236"/>
    </row>
    <row r="453" customFormat="false" ht="12.75" hidden="false" customHeight="false" outlineLevel="0" collapsed="false">
      <c r="A453" s="2"/>
      <c r="B453" s="2"/>
      <c r="C453" s="2"/>
      <c r="D453" s="2"/>
      <c r="E453" s="2"/>
    </row>
    <row r="454" customFormat="false" ht="12.75" hidden="false" customHeight="false" outlineLevel="0" collapsed="false">
      <c r="A454" s="221"/>
      <c r="B454" s="221"/>
      <c r="C454" s="222"/>
      <c r="D454" s="222"/>
      <c r="E454" s="222"/>
    </row>
    <row r="455" customFormat="false" ht="12.75" hidden="false" customHeight="false" outlineLevel="0" collapsed="false">
      <c r="A455" s="220"/>
      <c r="B455" s="2"/>
      <c r="C455" s="2"/>
      <c r="D455" s="2"/>
      <c r="E455" s="2"/>
    </row>
    <row r="456" customFormat="false" ht="12.75" hidden="false" customHeight="false" outlineLevel="0" collapsed="false">
      <c r="A456" s="229"/>
      <c r="B456" s="2"/>
      <c r="C456" s="2"/>
      <c r="D456" s="230"/>
      <c r="E456" s="230"/>
    </row>
    <row r="457" customFormat="false" ht="12.75" hidden="false" customHeight="false" outlineLevel="0" collapsed="false">
      <c r="A457" s="229"/>
      <c r="B457" s="2"/>
      <c r="C457" s="2"/>
      <c r="D457" s="230"/>
      <c r="E457" s="230"/>
    </row>
    <row r="458" customFormat="false" ht="12.75" hidden="false" customHeight="false" outlineLevel="0" collapsed="false">
      <c r="A458" s="267"/>
      <c r="B458" s="2"/>
      <c r="C458" s="2"/>
      <c r="D458" s="230"/>
      <c r="E458" s="230"/>
    </row>
    <row r="459" customFormat="false" ht="12.75" hidden="false" customHeight="false" outlineLevel="0" collapsed="false">
      <c r="A459" s="229"/>
      <c r="B459" s="2"/>
      <c r="C459" s="2"/>
      <c r="D459" s="230"/>
      <c r="E459" s="230"/>
    </row>
    <row r="460" customFormat="false" ht="12.75" hidden="false" customHeight="false" outlineLevel="0" collapsed="false">
      <c r="A460" s="2"/>
      <c r="B460" s="2"/>
      <c r="C460" s="2"/>
      <c r="D460" s="230"/>
      <c r="E460" s="230"/>
    </row>
    <row r="461" customFormat="false" ht="12.75" hidden="false" customHeight="false" outlineLevel="0" collapsed="false">
      <c r="A461" s="220"/>
      <c r="B461" s="2"/>
      <c r="C461" s="2"/>
      <c r="D461" s="230"/>
      <c r="E461" s="230"/>
    </row>
    <row r="462" customFormat="false" ht="12.75" hidden="false" customHeight="false" outlineLevel="0" collapsed="false">
      <c r="A462" s="229"/>
      <c r="B462" s="2"/>
      <c r="C462" s="2"/>
      <c r="D462" s="230"/>
      <c r="E462" s="230"/>
    </row>
    <row r="463" customFormat="false" ht="12.75" hidden="false" customHeight="false" outlineLevel="0" collapsed="false">
      <c r="A463" s="229"/>
      <c r="B463" s="2"/>
      <c r="C463" s="2"/>
      <c r="D463" s="230"/>
      <c r="E463" s="230"/>
    </row>
    <row r="464" customFormat="false" ht="12.75" hidden="false" customHeight="false" outlineLevel="0" collapsed="false">
      <c r="A464" s="229"/>
      <c r="B464" s="2"/>
      <c r="C464" s="2"/>
      <c r="D464" s="230"/>
      <c r="E464" s="230"/>
    </row>
    <row r="465" customFormat="false" ht="12.75" hidden="false" customHeight="false" outlineLevel="0" collapsed="false">
      <c r="A465" s="229"/>
      <c r="B465" s="2"/>
      <c r="C465" s="2"/>
      <c r="D465" s="230"/>
      <c r="E465" s="230"/>
    </row>
    <row r="466" customFormat="false" ht="12.75" hidden="false" customHeight="false" outlineLevel="0" collapsed="false">
      <c r="A466" s="229"/>
      <c r="B466" s="2"/>
      <c r="C466" s="2"/>
      <c r="D466" s="230"/>
      <c r="E466" s="230"/>
    </row>
    <row r="467" customFormat="false" ht="12.75" hidden="false" customHeight="false" outlineLevel="0" collapsed="false">
      <c r="A467" s="229"/>
      <c r="B467" s="2"/>
      <c r="C467" s="2"/>
      <c r="D467" s="230"/>
      <c r="E467" s="230"/>
    </row>
    <row r="468" customFormat="false" ht="12.75" hidden="false" customHeight="false" outlineLevel="0" collapsed="false">
      <c r="A468" s="229"/>
      <c r="B468" s="2"/>
      <c r="C468" s="2"/>
      <c r="D468" s="230"/>
      <c r="E468" s="230"/>
    </row>
    <row r="469" customFormat="false" ht="12.75" hidden="false" customHeight="false" outlineLevel="0" collapsed="false">
      <c r="A469" s="229"/>
      <c r="B469" s="2"/>
      <c r="C469" s="2"/>
      <c r="D469" s="230"/>
      <c r="E469" s="230"/>
    </row>
    <row r="470" customFormat="false" ht="12.75" hidden="false" customHeight="false" outlineLevel="0" collapsed="false">
      <c r="A470" s="229"/>
      <c r="B470" s="2"/>
      <c r="C470" s="2"/>
      <c r="D470" s="230"/>
      <c r="E470" s="230"/>
    </row>
    <row r="471" customFormat="false" ht="12.75" hidden="false" customHeight="false" outlineLevel="0" collapsed="false">
      <c r="A471" s="229"/>
      <c r="B471" s="2"/>
      <c r="C471" s="2"/>
      <c r="D471" s="230"/>
      <c r="E471" s="230"/>
    </row>
    <row r="472" customFormat="false" ht="12.75" hidden="false" customHeight="false" outlineLevel="0" collapsed="false">
      <c r="A472" s="2"/>
      <c r="B472" s="2"/>
      <c r="C472" s="2"/>
      <c r="D472" s="230"/>
      <c r="E472" s="230"/>
    </row>
    <row r="473" customFormat="false" ht="12.75" hidden="false" customHeight="false" outlineLevel="0" collapsed="false">
      <c r="A473" s="2"/>
      <c r="B473" s="2"/>
      <c r="C473" s="2"/>
      <c r="D473" s="230"/>
      <c r="E473" s="230"/>
    </row>
    <row r="474" customFormat="false" ht="12.75" hidden="false" customHeight="false" outlineLevel="0" collapsed="false">
      <c r="A474" s="2"/>
      <c r="B474" s="2"/>
      <c r="C474" s="2"/>
      <c r="D474" s="230"/>
      <c r="E474" s="230"/>
    </row>
    <row r="475" customFormat="false" ht="12.75" hidden="false" customHeight="false" outlineLevel="0" collapsed="false">
      <c r="A475" s="229"/>
      <c r="B475" s="2"/>
      <c r="C475" s="2"/>
      <c r="D475" s="230"/>
      <c r="E475" s="230"/>
    </row>
    <row r="476" customFormat="false" ht="12.75" hidden="false" customHeight="false" outlineLevel="0" collapsed="false">
      <c r="A476" s="2"/>
      <c r="B476" s="2"/>
      <c r="C476" s="2"/>
      <c r="D476" s="230"/>
      <c r="E476" s="230"/>
    </row>
    <row r="477" customFormat="false" ht="12.75" hidden="false" customHeight="false" outlineLevel="0" collapsed="false">
      <c r="A477" s="2"/>
      <c r="B477" s="2"/>
      <c r="C477" s="2"/>
      <c r="D477" s="230"/>
      <c r="E477" s="230"/>
    </row>
    <row r="478" customFormat="false" ht="12.75" hidden="false" customHeight="false" outlineLevel="0" collapsed="false">
      <c r="A478" s="220"/>
      <c r="B478" s="2"/>
      <c r="C478" s="2"/>
      <c r="D478" s="230"/>
      <c r="E478" s="230"/>
    </row>
    <row r="479" customFormat="false" ht="12.75" hidden="false" customHeight="false" outlineLevel="0" collapsed="false">
      <c r="A479" s="229"/>
      <c r="B479" s="2"/>
      <c r="C479" s="2"/>
      <c r="D479" s="230"/>
      <c r="E479" s="230"/>
    </row>
    <row r="480" customFormat="false" ht="12.75" hidden="false" customHeight="false" outlineLevel="0" collapsed="false">
      <c r="A480" s="220"/>
      <c r="B480" s="2"/>
      <c r="C480" s="2"/>
      <c r="D480" s="230"/>
      <c r="E480" s="230"/>
    </row>
    <row r="481" customFormat="false" ht="12.75" hidden="false" customHeight="false" outlineLevel="0" collapsed="false">
      <c r="A481" s="220"/>
      <c r="B481" s="2"/>
      <c r="C481" s="2"/>
      <c r="D481" s="230"/>
      <c r="E481" s="230"/>
    </row>
    <row r="482" customFormat="false" ht="12.75" hidden="false" customHeight="false" outlineLevel="0" collapsed="false">
      <c r="A482" s="220"/>
      <c r="B482" s="2"/>
      <c r="C482" s="2"/>
      <c r="D482" s="230"/>
      <c r="E482" s="230"/>
    </row>
    <row r="483" customFormat="false" ht="12.75" hidden="false" customHeight="false" outlineLevel="0" collapsed="false">
      <c r="A483" s="2"/>
      <c r="B483" s="2"/>
      <c r="C483" s="2"/>
      <c r="D483" s="230"/>
      <c r="E483" s="230"/>
    </row>
    <row r="484" customFormat="false" ht="12.75" hidden="false" customHeight="false" outlineLevel="0" collapsed="false">
      <c r="A484" s="2"/>
      <c r="B484" s="2"/>
      <c r="C484" s="2"/>
      <c r="D484" s="230"/>
      <c r="E484" s="230"/>
    </row>
    <row r="485" customFormat="false" ht="12.75" hidden="false" customHeight="false" outlineLevel="0" collapsed="false">
      <c r="A485" s="220"/>
      <c r="B485" s="2"/>
      <c r="C485" s="2"/>
      <c r="D485" s="230"/>
      <c r="E485" s="230"/>
    </row>
    <row r="486" customFormat="false" ht="12.75" hidden="false" customHeight="false" outlineLevel="0" collapsed="false">
      <c r="A486" s="220"/>
      <c r="B486" s="2"/>
      <c r="C486" s="2"/>
      <c r="D486" s="230"/>
      <c r="E486" s="230"/>
    </row>
    <row r="487" customFormat="false" ht="12.75" hidden="false" customHeight="false" outlineLevel="0" collapsed="false">
      <c r="A487" s="220"/>
      <c r="B487" s="2"/>
      <c r="C487" s="2"/>
      <c r="D487" s="230"/>
      <c r="E487" s="230"/>
    </row>
    <row r="488" customFormat="false" ht="12.75" hidden="false" customHeight="false" outlineLevel="0" collapsed="false">
      <c r="A488" s="220"/>
      <c r="B488" s="2"/>
      <c r="C488" s="2"/>
      <c r="D488" s="230"/>
      <c r="E488" s="230"/>
    </row>
    <row r="489" customFormat="false" ht="12.75" hidden="false" customHeight="false" outlineLevel="0" collapsed="false">
      <c r="A489" s="2"/>
      <c r="B489" s="2"/>
      <c r="C489" s="2"/>
      <c r="D489" s="2"/>
      <c r="E489" s="2"/>
    </row>
    <row r="490" customFormat="false" ht="12.75" hidden="false" customHeight="false" outlineLevel="0" collapsed="false">
      <c r="A490" s="2"/>
      <c r="B490" s="2"/>
      <c r="C490" s="2"/>
      <c r="D490" s="2"/>
      <c r="E490" s="2"/>
    </row>
    <row r="491" customFormat="false" ht="12.75" hidden="false" customHeight="false" outlineLevel="0" collapsed="false">
      <c r="A491" s="2"/>
      <c r="B491" s="2"/>
      <c r="C491" s="2"/>
      <c r="D491" s="2"/>
      <c r="E491" s="2"/>
    </row>
    <row r="492" customFormat="false" ht="12.75" hidden="false" customHeight="false" outlineLevel="0" collapsed="false">
      <c r="A492" s="2"/>
      <c r="B492" s="2"/>
      <c r="C492" s="2"/>
      <c r="D492" s="2"/>
      <c r="E492" s="2"/>
    </row>
    <row r="493" customFormat="false" ht="12.75" hidden="false" customHeight="false" outlineLevel="0" collapsed="false">
      <c r="A493" s="2"/>
      <c r="B493" s="2"/>
      <c r="C493" s="2"/>
      <c r="D493" s="2"/>
      <c r="E493" s="2"/>
    </row>
    <row r="494" customFormat="false" ht="12.75" hidden="false" customHeight="false" outlineLevel="0" collapsed="false">
      <c r="A494" s="2"/>
      <c r="B494" s="2"/>
      <c r="C494" s="2"/>
      <c r="D494" s="2"/>
      <c r="E494" s="2"/>
    </row>
    <row r="495" customFormat="false" ht="12.75" hidden="false" customHeight="false" outlineLevel="0" collapsed="false">
      <c r="A495" s="2"/>
      <c r="B495" s="2"/>
      <c r="C495" s="2"/>
      <c r="D495" s="2"/>
      <c r="E495" s="2"/>
    </row>
    <row r="496" customFormat="false" ht="12.75" hidden="false" customHeight="false" outlineLevel="0" collapsed="false">
      <c r="A496" s="2"/>
      <c r="B496" s="2"/>
      <c r="C496" s="2"/>
      <c r="D496" s="2"/>
      <c r="E496" s="2"/>
    </row>
    <row r="497" customFormat="false" ht="12.75" hidden="false" customHeight="false" outlineLevel="0" collapsed="false">
      <c r="A497" s="2"/>
      <c r="B497" s="2"/>
      <c r="C497" s="2"/>
      <c r="D497" s="2"/>
      <c r="E497" s="2"/>
    </row>
    <row r="498" customFormat="false" ht="12.75" hidden="false" customHeight="false" outlineLevel="0" collapsed="false">
      <c r="A498" s="2"/>
      <c r="B498" s="2"/>
      <c r="C498" s="2"/>
      <c r="D498" s="2"/>
      <c r="E498" s="2"/>
    </row>
    <row r="499" customFormat="false" ht="12.75" hidden="false" customHeight="false" outlineLevel="0" collapsed="false">
      <c r="A499" s="2"/>
      <c r="B499" s="2"/>
      <c r="C499" s="2"/>
      <c r="D499" s="2"/>
      <c r="E499" s="2"/>
    </row>
    <row r="500" customFormat="false" ht="12.75" hidden="false" customHeight="false" outlineLevel="0" collapsed="false">
      <c r="A500" s="2"/>
      <c r="B500" s="2"/>
      <c r="C500" s="2"/>
      <c r="D500" s="2"/>
      <c r="E500" s="2"/>
    </row>
    <row r="501" customFormat="false" ht="12.75" hidden="false" customHeight="false" outlineLevel="0" collapsed="false">
      <c r="A501" s="2"/>
      <c r="B501" s="2"/>
      <c r="C501" s="2"/>
      <c r="D501" s="2"/>
      <c r="E501" s="2"/>
    </row>
    <row r="502" customFormat="false" ht="12.75" hidden="false" customHeight="false" outlineLevel="0" collapsed="false">
      <c r="A502" s="2"/>
      <c r="B502" s="2"/>
      <c r="C502" s="2"/>
      <c r="D502" s="2"/>
      <c r="E502" s="2"/>
    </row>
    <row r="503" customFormat="false" ht="12.75" hidden="false" customHeight="false" outlineLevel="0" collapsed="false">
      <c r="A503" s="2"/>
      <c r="B503" s="2"/>
      <c r="C503" s="2"/>
      <c r="D503" s="2"/>
      <c r="E503" s="2"/>
    </row>
    <row r="504" customFormat="false" ht="12.75" hidden="false" customHeight="false" outlineLevel="0" collapsed="false">
      <c r="A504" s="2"/>
      <c r="B504" s="2"/>
      <c r="C504" s="2"/>
      <c r="D504" s="2"/>
      <c r="E504" s="2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2.75" hidden="false" customHeight="false" outlineLevel="0" collapsed="false">
      <c r="A508" s="2"/>
      <c r="B508" s="2"/>
      <c r="C508" s="2"/>
      <c r="D508" s="2"/>
      <c r="E508" s="2"/>
    </row>
    <row r="509" customFormat="false" ht="12.75" hidden="false" customHeight="false" outlineLevel="0" collapsed="false">
      <c r="A509" s="2"/>
      <c r="B509" s="2"/>
      <c r="C509" s="2"/>
      <c r="D509" s="2"/>
      <c r="E509" s="2"/>
    </row>
    <row r="510" customFormat="false" ht="12.75" hidden="false" customHeight="false" outlineLevel="0" collapsed="false">
      <c r="A510" s="2"/>
      <c r="B510" s="2"/>
      <c r="C510" s="2"/>
      <c r="D510" s="2"/>
      <c r="E510" s="2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"/>
      <c r="B512" s="2"/>
      <c r="C512" s="2"/>
      <c r="D512" s="2"/>
      <c r="E512" s="2"/>
    </row>
    <row r="513" customFormat="false" ht="12.75" hidden="false" customHeight="false" outlineLevel="0" collapsed="false">
      <c r="A513" s="2"/>
      <c r="B513" s="2"/>
      <c r="C513" s="2"/>
      <c r="D513" s="2"/>
      <c r="E513" s="2"/>
    </row>
    <row r="514" customFormat="false" ht="12.75" hidden="false" customHeight="false" outlineLevel="0" collapsed="false">
      <c r="A514" s="2"/>
      <c r="B514" s="2"/>
      <c r="C514" s="2"/>
      <c r="D514" s="2"/>
      <c r="E514" s="2"/>
    </row>
    <row r="515" customFormat="false" ht="12.75" hidden="false" customHeight="false" outlineLevel="0" collapsed="false">
      <c r="A515" s="2"/>
      <c r="B515" s="2"/>
      <c r="C515" s="2"/>
      <c r="D515" s="2"/>
      <c r="E515" s="2"/>
    </row>
    <row r="516" customFormat="false" ht="12.75" hidden="false" customHeight="false" outlineLevel="0" collapsed="false">
      <c r="A516" s="2"/>
      <c r="B516" s="2"/>
      <c r="C516" s="2"/>
      <c r="D516" s="2"/>
      <c r="E516" s="2"/>
    </row>
    <row r="517" customFormat="false" ht="12.75" hidden="false" customHeight="false" outlineLevel="0" collapsed="false">
      <c r="A517" s="2"/>
      <c r="B517" s="2"/>
      <c r="C517" s="2"/>
      <c r="D517" s="2"/>
      <c r="E517" s="2"/>
    </row>
    <row r="518" customFormat="false" ht="12.75" hidden="false" customHeight="false" outlineLevel="0" collapsed="false">
      <c r="A518" s="2"/>
      <c r="B518" s="2"/>
      <c r="C518" s="2"/>
      <c r="D518" s="2"/>
      <c r="E518" s="2"/>
    </row>
    <row r="519" customFormat="false" ht="12.75" hidden="false" customHeight="false" outlineLevel="0" collapsed="false">
      <c r="A519" s="2"/>
      <c r="B519" s="2"/>
      <c r="C519" s="2"/>
      <c r="D519" s="2"/>
      <c r="E519" s="2"/>
    </row>
    <row r="520" customFormat="false" ht="12.75" hidden="false" customHeight="false" outlineLevel="0" collapsed="false">
      <c r="A520" s="2"/>
      <c r="B520" s="2"/>
      <c r="C520" s="2"/>
      <c r="D520" s="2"/>
      <c r="E520" s="2"/>
    </row>
    <row r="521" customFormat="false" ht="12.75" hidden="false" customHeight="false" outlineLevel="0" collapsed="false">
      <c r="A521" s="2"/>
      <c r="B521" s="2"/>
      <c r="C521" s="2"/>
      <c r="D521" s="2"/>
      <c r="E521" s="2"/>
    </row>
    <row r="522" customFormat="false" ht="12.75" hidden="false" customHeight="false" outlineLevel="0" collapsed="false">
      <c r="A522" s="2"/>
      <c r="B522" s="2"/>
      <c r="C522" s="2"/>
      <c r="D522" s="2"/>
      <c r="E522" s="2"/>
    </row>
    <row r="523" customFormat="false" ht="12.75" hidden="false" customHeight="false" outlineLevel="0" collapsed="false">
      <c r="A523" s="2"/>
      <c r="B523" s="2"/>
      <c r="C523" s="2"/>
      <c r="D523" s="2"/>
      <c r="E523" s="2"/>
    </row>
    <row r="524" customFormat="false" ht="12.75" hidden="false" customHeight="false" outlineLevel="0" collapsed="false">
      <c r="A524" s="2"/>
      <c r="B524" s="2"/>
      <c r="C524" s="2"/>
      <c r="D524" s="2"/>
      <c r="E524" s="2"/>
    </row>
    <row r="525" customFormat="false" ht="12.75" hidden="false" customHeight="false" outlineLevel="0" collapsed="false">
      <c r="A525" s="2"/>
      <c r="B525" s="2"/>
      <c r="C525" s="2"/>
      <c r="D525" s="2"/>
      <c r="E525" s="2"/>
    </row>
    <row r="526" customFormat="false" ht="12.75" hidden="false" customHeight="false" outlineLevel="0" collapsed="false">
      <c r="A526" s="2"/>
      <c r="B526" s="2"/>
      <c r="C526" s="2"/>
      <c r="D526" s="2"/>
      <c r="E526" s="2"/>
    </row>
    <row r="527" customFormat="false" ht="12.75" hidden="false" customHeight="false" outlineLevel="0" collapsed="false">
      <c r="A527" s="2"/>
      <c r="B527" s="2"/>
      <c r="C527" s="2"/>
      <c r="D527" s="2"/>
      <c r="E527" s="2"/>
    </row>
    <row r="528" customFormat="false" ht="12.75" hidden="false" customHeight="false" outlineLevel="0" collapsed="false">
      <c r="A528" s="2"/>
      <c r="B528" s="2"/>
      <c r="C528" s="2"/>
      <c r="D528" s="2"/>
      <c r="E528" s="2"/>
    </row>
    <row r="529" customFormat="false" ht="12.75" hidden="false" customHeight="false" outlineLevel="0" collapsed="false">
      <c r="A529" s="2"/>
      <c r="B529" s="2"/>
      <c r="C529" s="2"/>
      <c r="D529" s="2"/>
      <c r="E529" s="2"/>
    </row>
    <row r="530" customFormat="false" ht="12.75" hidden="false" customHeight="false" outlineLevel="0" collapsed="false">
      <c r="A530" s="2"/>
      <c r="B530" s="2"/>
      <c r="C530" s="2"/>
      <c r="D530" s="2"/>
      <c r="E530" s="2"/>
    </row>
    <row r="531" customFormat="false" ht="12.75" hidden="false" customHeight="false" outlineLevel="0" collapsed="false">
      <c r="A531" s="2"/>
      <c r="B531" s="2"/>
      <c r="C531" s="2"/>
      <c r="D531" s="2"/>
      <c r="E531" s="2"/>
    </row>
    <row r="532" customFormat="false" ht="12.75" hidden="false" customHeight="false" outlineLevel="0" collapsed="false">
      <c r="A532" s="2"/>
      <c r="B532" s="2"/>
      <c r="C532" s="2"/>
      <c r="D532" s="2"/>
      <c r="E532" s="2"/>
    </row>
    <row r="533" customFormat="false" ht="12.75" hidden="false" customHeight="false" outlineLevel="0" collapsed="false">
      <c r="A533" s="2"/>
      <c r="B533" s="2"/>
      <c r="C533" s="2"/>
      <c r="D533" s="2"/>
      <c r="E533" s="2"/>
    </row>
    <row r="534" customFormat="false" ht="12.75" hidden="false" customHeight="false" outlineLevel="0" collapsed="false">
      <c r="A534" s="2"/>
      <c r="B534" s="2"/>
      <c r="C534" s="2"/>
      <c r="D534" s="2"/>
      <c r="E534" s="2"/>
    </row>
    <row r="535" customFormat="false" ht="12.75" hidden="false" customHeight="false" outlineLevel="0" collapsed="false">
      <c r="A535" s="2"/>
      <c r="B535" s="2"/>
      <c r="C535" s="2"/>
      <c r="D535" s="2"/>
      <c r="E535" s="2"/>
    </row>
    <row r="536" customFormat="false" ht="12.75" hidden="false" customHeight="false" outlineLevel="0" collapsed="false">
      <c r="A536" s="2"/>
      <c r="B536" s="2"/>
      <c r="C536" s="2"/>
      <c r="D536" s="2"/>
      <c r="E536" s="2"/>
    </row>
    <row r="537" customFormat="false" ht="12.75" hidden="false" customHeight="false" outlineLevel="0" collapsed="false">
      <c r="A537" s="2"/>
      <c r="B537" s="2"/>
      <c r="C537" s="2"/>
      <c r="D537" s="2"/>
      <c r="E537" s="2"/>
    </row>
    <row r="538" customFormat="false" ht="12.75" hidden="false" customHeight="false" outlineLevel="0" collapsed="false">
      <c r="A538" s="2"/>
      <c r="B538" s="2"/>
      <c r="C538" s="2"/>
      <c r="D538" s="2"/>
      <c r="E538" s="2"/>
    </row>
    <row r="539" customFormat="false" ht="12.75" hidden="false" customHeight="false" outlineLevel="0" collapsed="false">
      <c r="A539" s="2"/>
      <c r="B539" s="2"/>
      <c r="C539" s="2"/>
      <c r="D539" s="2"/>
      <c r="E539" s="2"/>
    </row>
    <row r="540" customFormat="false" ht="12.75" hidden="false" customHeight="false" outlineLevel="0" collapsed="false">
      <c r="A540" s="2"/>
      <c r="B540" s="2"/>
      <c r="C540" s="2"/>
      <c r="D540" s="2"/>
      <c r="E540" s="2"/>
    </row>
    <row r="541" customFormat="false" ht="12.75" hidden="false" customHeight="false" outlineLevel="0" collapsed="false">
      <c r="A541" s="2"/>
      <c r="B541" s="2"/>
      <c r="C541" s="2"/>
      <c r="D541" s="2"/>
      <c r="E541" s="2"/>
    </row>
    <row r="542" customFormat="false" ht="12.75" hidden="false" customHeight="false" outlineLevel="0" collapsed="false">
      <c r="A542" s="2"/>
      <c r="B542" s="2"/>
      <c r="C542" s="2"/>
      <c r="D542" s="2"/>
      <c r="E542" s="2"/>
    </row>
    <row r="543" customFormat="false" ht="12.75" hidden="false" customHeight="false" outlineLevel="0" collapsed="false">
      <c r="A543" s="2"/>
      <c r="B543" s="2"/>
      <c r="C543" s="2"/>
      <c r="D543" s="2"/>
      <c r="E543" s="2"/>
    </row>
    <row r="544" customFormat="false" ht="12.75" hidden="false" customHeight="false" outlineLevel="0" collapsed="false">
      <c r="A544" s="2"/>
      <c r="B544" s="2"/>
      <c r="C544" s="2"/>
      <c r="D544" s="2"/>
      <c r="E544" s="2"/>
    </row>
    <row r="545" customFormat="false" ht="12.75" hidden="false" customHeight="false" outlineLevel="0" collapsed="false">
      <c r="A545" s="2"/>
      <c r="B545" s="2"/>
      <c r="C545" s="2"/>
      <c r="D545" s="2"/>
      <c r="E545" s="2"/>
    </row>
    <row r="546" customFormat="false" ht="12.75" hidden="false" customHeight="false" outlineLevel="0" collapsed="false">
      <c r="A546" s="2"/>
      <c r="B546" s="2"/>
      <c r="C546" s="2"/>
      <c r="D546" s="2"/>
      <c r="E546" s="2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8"/>
  <sheetViews>
    <sheetView showFormulas="false" showGridLines="true" showRowColHeaders="true" showZeros="true" rightToLeft="false" tabSelected="false" showOutlineSymbols="true" defaultGridColor="true" view="normal" topLeftCell="A45" colorId="64" zoomScale="75" zoomScaleNormal="75" zoomScalePageLayoutView="100" workbookViewId="0">
      <selection pane="topLeft" activeCell="G66" activeCellId="0" sqref="G6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42"/>
    <col collapsed="false" customWidth="true" hidden="false" outlineLevel="0" max="2" min="2" style="1" width="18.99"/>
    <col collapsed="false" customWidth="true" hidden="false" outlineLevel="0" max="3" min="3" style="1" width="15.85"/>
    <col collapsed="false" customWidth="true" hidden="false" outlineLevel="0" max="7" min="4" style="335" width="15.85"/>
    <col collapsed="false" customWidth="true" hidden="false" outlineLevel="0" max="9" min="8" style="1" width="15.85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D1" s="1"/>
      <c r="E1" s="1"/>
      <c r="F1" s="1"/>
      <c r="G1" s="1"/>
    </row>
    <row r="2" customFormat="false" ht="20.25" hidden="false" customHeight="false" outlineLevel="0" collapsed="false">
      <c r="A2" s="311" t="s">
        <v>198</v>
      </c>
      <c r="B2" s="336"/>
    </row>
    <row r="3" customFormat="false" ht="12.75" hidden="false" customHeight="false" outlineLevel="0" collapsed="false">
      <c r="D3" s="337" t="s">
        <v>199</v>
      </c>
    </row>
    <row r="4" customFormat="false" ht="14.25" hidden="false" customHeight="false" outlineLevel="0" collapsed="false">
      <c r="A4" s="313" t="s">
        <v>174</v>
      </c>
      <c r="B4" s="313" t="s">
        <v>200</v>
      </c>
      <c r="C4" s="314" t="n">
        <v>36525</v>
      </c>
      <c r="D4" s="338" t="n">
        <f aca="false">Summary!C4</f>
        <v>36724</v>
      </c>
      <c r="E4" s="314" t="n">
        <v>36891</v>
      </c>
      <c r="F4" s="314" t="n">
        <v>37256</v>
      </c>
      <c r="G4" s="314" t="n">
        <v>37621</v>
      </c>
      <c r="H4" s="339" t="s">
        <v>170</v>
      </c>
      <c r="I4" s="339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0"/>
      <c r="AG4" s="340"/>
      <c r="AH4" s="340"/>
      <c r="AI4" s="340"/>
      <c r="AJ4" s="340"/>
      <c r="AK4" s="340"/>
      <c r="AL4" s="340"/>
      <c r="AM4" s="340"/>
      <c r="AN4" s="340"/>
      <c r="AO4" s="340"/>
      <c r="AP4" s="340"/>
      <c r="AQ4" s="340"/>
      <c r="AR4" s="340"/>
      <c r="AS4" s="340"/>
      <c r="AT4" s="340"/>
      <c r="AU4" s="340"/>
      <c r="AV4" s="340"/>
      <c r="AW4" s="340"/>
      <c r="AX4" s="340"/>
      <c r="AY4" s="340"/>
      <c r="AZ4" s="340"/>
      <c r="BA4" s="340"/>
      <c r="BB4" s="340"/>
      <c r="BC4" s="340"/>
      <c r="BD4" s="340"/>
      <c r="BE4" s="340"/>
      <c r="BF4" s="340"/>
      <c r="BG4" s="340"/>
      <c r="BH4" s="340"/>
      <c r="BI4" s="340"/>
      <c r="BJ4" s="340"/>
      <c r="BK4" s="340"/>
      <c r="BL4" s="340"/>
      <c r="BM4" s="340"/>
      <c r="BN4" s="340"/>
      <c r="BO4" s="340"/>
      <c r="BP4" s="340"/>
      <c r="BQ4" s="340"/>
      <c r="BR4" s="340"/>
      <c r="BS4" s="340"/>
      <c r="BT4" s="340"/>
      <c r="BU4" s="340"/>
      <c r="BV4" s="340"/>
      <c r="BW4" s="340"/>
      <c r="BX4" s="340"/>
      <c r="BY4" s="340"/>
      <c r="BZ4" s="340"/>
      <c r="CA4" s="340"/>
      <c r="CB4" s="340"/>
      <c r="CC4" s="340"/>
      <c r="CD4" s="340"/>
      <c r="CE4" s="340"/>
      <c r="CF4" s="340"/>
      <c r="CG4" s="340"/>
      <c r="CH4" s="340"/>
      <c r="CI4" s="340"/>
      <c r="CJ4" s="340"/>
      <c r="CK4" s="340"/>
      <c r="CL4" s="340"/>
      <c r="CM4" s="340"/>
      <c r="CN4" s="340"/>
      <c r="CO4" s="340"/>
      <c r="CP4" s="340"/>
      <c r="CQ4" s="340"/>
      <c r="CR4" s="340"/>
      <c r="CS4" s="340"/>
      <c r="CT4" s="340"/>
      <c r="CU4" s="340"/>
      <c r="CV4" s="340"/>
      <c r="CW4" s="340"/>
      <c r="CX4" s="340"/>
      <c r="CY4" s="340"/>
      <c r="CZ4" s="340"/>
      <c r="DA4" s="340"/>
      <c r="DB4" s="340"/>
      <c r="DC4" s="340"/>
      <c r="DD4" s="340"/>
      <c r="DE4" s="340"/>
      <c r="DF4" s="340"/>
      <c r="DG4" s="340"/>
      <c r="DH4" s="340"/>
      <c r="DI4" s="340"/>
      <c r="DJ4" s="340"/>
      <c r="DK4" s="340"/>
      <c r="DL4" s="340"/>
      <c r="DM4" s="340"/>
      <c r="DN4" s="340"/>
      <c r="DO4" s="340"/>
      <c r="DP4" s="340"/>
      <c r="DQ4" s="340"/>
      <c r="DR4" s="340"/>
      <c r="DS4" s="340"/>
      <c r="DT4" s="340"/>
      <c r="DU4" s="340"/>
      <c r="DV4" s="340"/>
      <c r="DW4" s="340"/>
      <c r="DX4" s="340"/>
      <c r="DY4" s="340"/>
      <c r="DZ4" s="340"/>
      <c r="EA4" s="340"/>
      <c r="EB4" s="340"/>
      <c r="EC4" s="340"/>
      <c r="ED4" s="340"/>
      <c r="EE4" s="340"/>
      <c r="EF4" s="340"/>
      <c r="EG4" s="340"/>
      <c r="EH4" s="340"/>
      <c r="EI4" s="340"/>
      <c r="EJ4" s="340"/>
      <c r="EK4" s="340"/>
      <c r="EL4" s="340"/>
      <c r="EM4" s="340"/>
      <c r="EN4" s="340"/>
      <c r="EO4" s="340"/>
      <c r="EP4" s="340"/>
      <c r="EQ4" s="340"/>
      <c r="ER4" s="340"/>
      <c r="ES4" s="340"/>
      <c r="ET4" s="340"/>
      <c r="EU4" s="340"/>
      <c r="EV4" s="340"/>
      <c r="EW4" s="340"/>
      <c r="EX4" s="340"/>
      <c r="EY4" s="340"/>
      <c r="EZ4" s="340"/>
      <c r="FA4" s="340"/>
      <c r="FB4" s="340"/>
      <c r="FC4" s="340"/>
      <c r="FD4" s="340"/>
      <c r="FE4" s="340"/>
      <c r="FF4" s="340"/>
      <c r="FG4" s="340"/>
      <c r="FH4" s="340"/>
      <c r="FI4" s="340"/>
      <c r="FJ4" s="340"/>
      <c r="FK4" s="340"/>
      <c r="FL4" s="340"/>
      <c r="FM4" s="340"/>
      <c r="FN4" s="340"/>
      <c r="FO4" s="340"/>
      <c r="FP4" s="340"/>
      <c r="FQ4" s="340"/>
      <c r="FR4" s="340"/>
      <c r="FS4" s="340"/>
      <c r="FT4" s="340"/>
      <c r="FU4" s="340"/>
      <c r="FV4" s="340"/>
      <c r="FW4" s="340"/>
      <c r="FX4" s="340"/>
      <c r="FY4" s="340"/>
      <c r="FZ4" s="340"/>
      <c r="GA4" s="340"/>
      <c r="GB4" s="340"/>
      <c r="GC4" s="340"/>
      <c r="GD4" s="340"/>
      <c r="GE4" s="340"/>
      <c r="GF4" s="340"/>
      <c r="GG4" s="340"/>
      <c r="GH4" s="340"/>
      <c r="GI4" s="340"/>
      <c r="GJ4" s="340"/>
      <c r="GK4" s="340"/>
      <c r="GL4" s="340"/>
      <c r="GM4" s="340"/>
      <c r="GN4" s="340"/>
      <c r="GO4" s="340"/>
      <c r="GP4" s="340"/>
      <c r="GQ4" s="340"/>
      <c r="GR4" s="340"/>
      <c r="GS4" s="340"/>
      <c r="GT4" s="340"/>
      <c r="GU4" s="340"/>
      <c r="GV4" s="340"/>
      <c r="GW4" s="340"/>
      <c r="GX4" s="340"/>
      <c r="GY4" s="340"/>
      <c r="GZ4" s="340"/>
      <c r="HA4" s="340"/>
      <c r="HB4" s="340"/>
      <c r="HC4" s="340"/>
      <c r="HD4" s="340"/>
      <c r="HE4" s="340"/>
      <c r="HF4" s="340"/>
      <c r="HG4" s="340"/>
      <c r="HH4" s="340"/>
      <c r="HI4" s="340"/>
      <c r="HJ4" s="340"/>
      <c r="HK4" s="340"/>
      <c r="HL4" s="340"/>
      <c r="HM4" s="340"/>
      <c r="HN4" s="340"/>
      <c r="HO4" s="340"/>
      <c r="HP4" s="340"/>
      <c r="HQ4" s="340"/>
      <c r="HR4" s="340"/>
      <c r="HS4" s="340"/>
      <c r="HT4" s="340"/>
      <c r="HU4" s="340"/>
      <c r="HV4" s="340"/>
      <c r="HW4" s="340"/>
      <c r="HX4" s="340"/>
      <c r="HY4" s="340"/>
      <c r="HZ4" s="340"/>
      <c r="IA4" s="340"/>
      <c r="IB4" s="340"/>
      <c r="IC4" s="340"/>
      <c r="ID4" s="340"/>
      <c r="IE4" s="340"/>
      <c r="IF4" s="340"/>
      <c r="IG4" s="340"/>
      <c r="IH4" s="340"/>
      <c r="II4" s="340"/>
      <c r="IJ4" s="340"/>
      <c r="IK4" s="340"/>
      <c r="IL4" s="340"/>
      <c r="IM4" s="340"/>
      <c r="IN4" s="340"/>
      <c r="IO4" s="340"/>
      <c r="IP4" s="340"/>
      <c r="IQ4" s="340"/>
      <c r="IR4" s="340"/>
      <c r="IS4" s="340"/>
      <c r="IT4" s="340"/>
      <c r="IU4" s="340"/>
      <c r="IV4" s="340"/>
      <c r="IW4" s="340"/>
    </row>
    <row r="5" customFormat="false" ht="12.75" hidden="false" customHeight="false" outlineLevel="0" collapsed="false">
      <c r="D5" s="341"/>
    </row>
    <row r="6" customFormat="false" ht="12.75" hidden="false" customHeight="false" outlineLevel="0" collapsed="false">
      <c r="A6" s="342" t="s">
        <v>201</v>
      </c>
      <c r="B6" s="342"/>
      <c r="C6" s="0"/>
      <c r="D6" s="343"/>
      <c r="H6" s="344"/>
      <c r="I6" s="344"/>
      <c r="J6" s="344"/>
      <c r="K6" s="344"/>
      <c r="L6" s="344"/>
      <c r="M6" s="344"/>
      <c r="N6" s="344"/>
      <c r="O6" s="344"/>
      <c r="P6" s="344"/>
      <c r="Q6" s="344"/>
      <c r="R6" s="344"/>
      <c r="S6" s="344"/>
      <c r="T6" s="344"/>
      <c r="U6" s="344"/>
      <c r="V6" s="344"/>
      <c r="W6" s="344"/>
      <c r="X6" s="344"/>
      <c r="Y6" s="344"/>
      <c r="Z6" s="344"/>
      <c r="AA6" s="344"/>
      <c r="AB6" s="344"/>
      <c r="AC6" s="344"/>
      <c r="AD6" s="344"/>
      <c r="AE6" s="344"/>
      <c r="AF6" s="344"/>
      <c r="AG6" s="344"/>
      <c r="AH6" s="344"/>
      <c r="AI6" s="344"/>
      <c r="AJ6" s="344"/>
      <c r="AK6" s="344"/>
      <c r="AL6" s="344"/>
      <c r="AM6" s="344"/>
      <c r="AN6" s="344"/>
      <c r="AO6" s="344"/>
      <c r="AP6" s="344"/>
      <c r="AQ6" s="344"/>
      <c r="AR6" s="344"/>
      <c r="AS6" s="344"/>
      <c r="AT6" s="344"/>
      <c r="AU6" s="344"/>
      <c r="AV6" s="344"/>
      <c r="AW6" s="344"/>
      <c r="AX6" s="344"/>
      <c r="AY6" s="344"/>
      <c r="AZ6" s="344"/>
      <c r="BA6" s="344"/>
      <c r="BB6" s="344"/>
      <c r="BC6" s="344"/>
      <c r="BD6" s="344"/>
      <c r="BE6" s="344"/>
      <c r="BF6" s="344"/>
      <c r="BG6" s="344"/>
      <c r="BH6" s="344"/>
      <c r="BI6" s="344"/>
      <c r="BJ6" s="344"/>
      <c r="BK6" s="344"/>
      <c r="BL6" s="344"/>
      <c r="BM6" s="344"/>
      <c r="BN6" s="344"/>
      <c r="BO6" s="344"/>
      <c r="BP6" s="344"/>
      <c r="BQ6" s="344"/>
      <c r="BR6" s="344"/>
      <c r="BS6" s="344"/>
      <c r="BT6" s="344"/>
      <c r="BU6" s="344"/>
      <c r="BV6" s="344"/>
      <c r="BW6" s="344"/>
      <c r="BX6" s="344"/>
      <c r="BY6" s="344"/>
      <c r="BZ6" s="344"/>
      <c r="CA6" s="344"/>
      <c r="CB6" s="344"/>
      <c r="CC6" s="344"/>
      <c r="CD6" s="344"/>
      <c r="CE6" s="344"/>
      <c r="CF6" s="344"/>
      <c r="CG6" s="344"/>
      <c r="CH6" s="344"/>
      <c r="CI6" s="344"/>
      <c r="CJ6" s="344"/>
      <c r="CK6" s="344"/>
      <c r="CL6" s="344"/>
      <c r="CM6" s="344"/>
      <c r="CN6" s="344"/>
      <c r="CO6" s="344"/>
      <c r="CP6" s="344"/>
      <c r="CQ6" s="344"/>
      <c r="CR6" s="344"/>
      <c r="CS6" s="344"/>
      <c r="CT6" s="344"/>
      <c r="CU6" s="344"/>
      <c r="CV6" s="344"/>
      <c r="CW6" s="344"/>
      <c r="CX6" s="344"/>
      <c r="CY6" s="344"/>
      <c r="CZ6" s="344"/>
      <c r="DA6" s="344"/>
      <c r="DB6" s="344"/>
      <c r="DC6" s="344"/>
      <c r="DD6" s="344"/>
      <c r="DE6" s="344"/>
      <c r="DF6" s="344"/>
      <c r="DG6" s="344"/>
      <c r="DH6" s="344"/>
      <c r="DI6" s="344"/>
      <c r="DJ6" s="344"/>
      <c r="DK6" s="344"/>
      <c r="DL6" s="344"/>
      <c r="DM6" s="344"/>
      <c r="DN6" s="344"/>
      <c r="DO6" s="344"/>
      <c r="DP6" s="344"/>
      <c r="DQ6" s="344"/>
      <c r="DR6" s="344"/>
      <c r="DS6" s="344"/>
      <c r="DT6" s="344"/>
      <c r="DU6" s="344"/>
      <c r="DV6" s="344"/>
      <c r="DW6" s="344"/>
      <c r="DX6" s="344"/>
      <c r="DY6" s="344"/>
      <c r="DZ6" s="344"/>
      <c r="EA6" s="344"/>
      <c r="EB6" s="344"/>
      <c r="EC6" s="344"/>
      <c r="ED6" s="344"/>
      <c r="EE6" s="344"/>
      <c r="EF6" s="344"/>
      <c r="EG6" s="344"/>
      <c r="EH6" s="344"/>
      <c r="EI6" s="344"/>
      <c r="EJ6" s="344"/>
      <c r="EK6" s="344"/>
      <c r="EL6" s="344"/>
      <c r="EM6" s="344"/>
      <c r="EN6" s="344"/>
      <c r="EO6" s="344"/>
      <c r="EP6" s="344"/>
      <c r="EQ6" s="344"/>
      <c r="ER6" s="344"/>
      <c r="ES6" s="344"/>
      <c r="ET6" s="344"/>
      <c r="EU6" s="344"/>
      <c r="EV6" s="344"/>
      <c r="EW6" s="344"/>
      <c r="EX6" s="344"/>
      <c r="EY6" s="344"/>
      <c r="EZ6" s="344"/>
      <c r="FA6" s="344"/>
      <c r="FB6" s="344"/>
      <c r="FC6" s="344"/>
      <c r="FD6" s="344"/>
      <c r="FE6" s="344"/>
      <c r="FF6" s="344"/>
      <c r="FG6" s="344"/>
      <c r="FH6" s="344"/>
      <c r="FI6" s="344"/>
      <c r="FJ6" s="344"/>
      <c r="FK6" s="344"/>
      <c r="FL6" s="344"/>
      <c r="FM6" s="344"/>
      <c r="FN6" s="344"/>
      <c r="FO6" s="344"/>
      <c r="FP6" s="344"/>
      <c r="FQ6" s="344"/>
      <c r="FR6" s="344"/>
      <c r="FS6" s="344"/>
      <c r="FT6" s="344"/>
      <c r="FU6" s="344"/>
      <c r="FV6" s="344"/>
      <c r="FW6" s="344"/>
      <c r="FX6" s="344"/>
      <c r="FY6" s="344"/>
      <c r="FZ6" s="344"/>
      <c r="GA6" s="344"/>
      <c r="GB6" s="344"/>
      <c r="GC6" s="344"/>
      <c r="GD6" s="344"/>
      <c r="GE6" s="344"/>
      <c r="GF6" s="344"/>
      <c r="GG6" s="344"/>
      <c r="GH6" s="344"/>
      <c r="GI6" s="344"/>
      <c r="GJ6" s="344"/>
      <c r="GK6" s="344"/>
      <c r="GL6" s="344"/>
      <c r="GM6" s="344"/>
      <c r="GN6" s="344"/>
      <c r="GO6" s="344"/>
      <c r="GP6" s="344"/>
      <c r="GQ6" s="344"/>
      <c r="GR6" s="344"/>
      <c r="GS6" s="344"/>
      <c r="GT6" s="344"/>
      <c r="GU6" s="344"/>
      <c r="GV6" s="344"/>
      <c r="GW6" s="344"/>
      <c r="GX6" s="344"/>
      <c r="GY6" s="344"/>
      <c r="GZ6" s="344"/>
      <c r="HA6" s="344"/>
      <c r="HB6" s="344"/>
      <c r="HC6" s="344"/>
      <c r="HD6" s="344"/>
      <c r="HE6" s="344"/>
      <c r="HF6" s="344"/>
      <c r="HG6" s="344"/>
      <c r="HH6" s="344"/>
      <c r="HI6" s="344"/>
      <c r="HJ6" s="344"/>
      <c r="HK6" s="344"/>
      <c r="HL6" s="344"/>
      <c r="HM6" s="344"/>
      <c r="HN6" s="344"/>
      <c r="HO6" s="344"/>
      <c r="HP6" s="344"/>
      <c r="HQ6" s="344"/>
      <c r="HR6" s="344"/>
      <c r="HS6" s="344"/>
      <c r="HT6" s="344"/>
      <c r="HU6" s="344"/>
      <c r="HV6" s="344"/>
      <c r="HW6" s="344"/>
      <c r="HX6" s="344"/>
      <c r="HY6" s="344"/>
      <c r="HZ6" s="344"/>
      <c r="IA6" s="344"/>
      <c r="IB6" s="344"/>
      <c r="IC6" s="344"/>
      <c r="ID6" s="344"/>
      <c r="IE6" s="344"/>
      <c r="IF6" s="344"/>
      <c r="IG6" s="344"/>
      <c r="IH6" s="344"/>
      <c r="II6" s="344"/>
      <c r="IJ6" s="344"/>
      <c r="IK6" s="344"/>
      <c r="IL6" s="344"/>
      <c r="IM6" s="344"/>
      <c r="IN6" s="344"/>
      <c r="IO6" s="344"/>
      <c r="IP6" s="344"/>
      <c r="IQ6" s="344"/>
      <c r="IR6" s="344"/>
      <c r="IS6" s="344"/>
      <c r="IT6" s="344"/>
      <c r="IU6" s="344"/>
      <c r="IV6" s="344"/>
      <c r="IW6" s="344"/>
    </row>
    <row r="7" customFormat="false" ht="12.75" hidden="false" customHeight="false" outlineLevel="0" collapsed="false">
      <c r="A7" s="344"/>
      <c r="B7" s="344"/>
      <c r="C7" s="344"/>
      <c r="D7" s="345"/>
      <c r="H7" s="344"/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344"/>
      <c r="T7" s="344"/>
      <c r="U7" s="344"/>
      <c r="V7" s="344"/>
      <c r="W7" s="344"/>
      <c r="X7" s="344"/>
      <c r="Y7" s="344"/>
      <c r="Z7" s="344"/>
      <c r="AA7" s="344"/>
      <c r="AB7" s="344"/>
      <c r="AC7" s="344"/>
      <c r="AD7" s="344"/>
      <c r="AE7" s="344"/>
      <c r="AF7" s="344"/>
      <c r="AG7" s="344"/>
      <c r="AH7" s="344"/>
      <c r="AI7" s="344"/>
      <c r="AJ7" s="344"/>
      <c r="AK7" s="344"/>
      <c r="AL7" s="344"/>
      <c r="AM7" s="344"/>
      <c r="AN7" s="344"/>
      <c r="AO7" s="344"/>
      <c r="AP7" s="344"/>
      <c r="AQ7" s="344"/>
      <c r="AR7" s="344"/>
      <c r="AS7" s="344"/>
      <c r="AT7" s="344"/>
      <c r="AU7" s="344"/>
      <c r="AV7" s="344"/>
      <c r="AW7" s="344"/>
      <c r="AX7" s="344"/>
      <c r="AY7" s="344"/>
      <c r="AZ7" s="344"/>
      <c r="BA7" s="344"/>
      <c r="BB7" s="344"/>
      <c r="BC7" s="344"/>
      <c r="BD7" s="344"/>
      <c r="BE7" s="344"/>
      <c r="BF7" s="344"/>
      <c r="BG7" s="344"/>
      <c r="BH7" s="344"/>
      <c r="BI7" s="344"/>
      <c r="BJ7" s="344"/>
      <c r="BK7" s="344"/>
      <c r="BL7" s="344"/>
      <c r="BM7" s="344"/>
      <c r="BN7" s="344"/>
      <c r="BO7" s="344"/>
      <c r="BP7" s="344"/>
      <c r="BQ7" s="344"/>
      <c r="BR7" s="344"/>
      <c r="BS7" s="344"/>
      <c r="BT7" s="344"/>
      <c r="BU7" s="344"/>
      <c r="BV7" s="344"/>
      <c r="BW7" s="344"/>
      <c r="BX7" s="344"/>
      <c r="BY7" s="344"/>
      <c r="BZ7" s="344"/>
      <c r="CA7" s="344"/>
      <c r="CB7" s="344"/>
      <c r="CC7" s="344"/>
      <c r="CD7" s="344"/>
      <c r="CE7" s="344"/>
      <c r="CF7" s="344"/>
      <c r="CG7" s="344"/>
      <c r="CH7" s="344"/>
      <c r="CI7" s="344"/>
      <c r="CJ7" s="344"/>
      <c r="CK7" s="344"/>
      <c r="CL7" s="344"/>
      <c r="CM7" s="344"/>
      <c r="CN7" s="344"/>
      <c r="CO7" s="344"/>
      <c r="CP7" s="344"/>
      <c r="CQ7" s="344"/>
      <c r="CR7" s="344"/>
      <c r="CS7" s="344"/>
      <c r="CT7" s="344"/>
      <c r="CU7" s="344"/>
      <c r="CV7" s="344"/>
      <c r="CW7" s="344"/>
      <c r="CX7" s="344"/>
      <c r="CY7" s="344"/>
      <c r="CZ7" s="344"/>
      <c r="DA7" s="344"/>
      <c r="DB7" s="344"/>
      <c r="DC7" s="344"/>
      <c r="DD7" s="344"/>
      <c r="DE7" s="344"/>
      <c r="DF7" s="344"/>
      <c r="DG7" s="344"/>
      <c r="DH7" s="344"/>
      <c r="DI7" s="344"/>
      <c r="DJ7" s="344"/>
      <c r="DK7" s="344"/>
      <c r="DL7" s="344"/>
      <c r="DM7" s="344"/>
      <c r="DN7" s="344"/>
      <c r="DO7" s="344"/>
      <c r="DP7" s="344"/>
      <c r="DQ7" s="344"/>
      <c r="DR7" s="344"/>
      <c r="DS7" s="344"/>
      <c r="DT7" s="344"/>
      <c r="DU7" s="344"/>
      <c r="DV7" s="344"/>
      <c r="DW7" s="344"/>
      <c r="DX7" s="344"/>
      <c r="DY7" s="344"/>
      <c r="DZ7" s="344"/>
      <c r="EA7" s="344"/>
      <c r="EB7" s="344"/>
      <c r="EC7" s="344"/>
      <c r="ED7" s="344"/>
      <c r="EE7" s="344"/>
      <c r="EF7" s="344"/>
      <c r="EG7" s="344"/>
      <c r="EH7" s="344"/>
      <c r="EI7" s="344"/>
      <c r="EJ7" s="344"/>
      <c r="EK7" s="344"/>
      <c r="EL7" s="344"/>
      <c r="EM7" s="344"/>
      <c r="EN7" s="344"/>
      <c r="EO7" s="344"/>
      <c r="EP7" s="344"/>
      <c r="EQ7" s="344"/>
      <c r="ER7" s="344"/>
      <c r="ES7" s="344"/>
      <c r="ET7" s="344"/>
      <c r="EU7" s="344"/>
      <c r="EV7" s="344"/>
      <c r="EW7" s="344"/>
      <c r="EX7" s="344"/>
      <c r="EY7" s="344"/>
      <c r="EZ7" s="344"/>
      <c r="FA7" s="344"/>
      <c r="FB7" s="344"/>
      <c r="FC7" s="344"/>
      <c r="FD7" s="344"/>
      <c r="FE7" s="344"/>
      <c r="FF7" s="344"/>
      <c r="FG7" s="344"/>
      <c r="FH7" s="344"/>
      <c r="FI7" s="344"/>
      <c r="FJ7" s="344"/>
      <c r="FK7" s="344"/>
      <c r="FL7" s="344"/>
      <c r="FM7" s="344"/>
      <c r="FN7" s="344"/>
      <c r="FO7" s="344"/>
      <c r="FP7" s="344"/>
      <c r="FQ7" s="344"/>
      <c r="FR7" s="344"/>
      <c r="FS7" s="344"/>
      <c r="FT7" s="344"/>
      <c r="FU7" s="344"/>
      <c r="FV7" s="344"/>
      <c r="FW7" s="344"/>
      <c r="FX7" s="344"/>
      <c r="FY7" s="344"/>
      <c r="FZ7" s="344"/>
      <c r="GA7" s="344"/>
      <c r="GB7" s="344"/>
      <c r="GC7" s="344"/>
      <c r="GD7" s="344"/>
      <c r="GE7" s="344"/>
      <c r="GF7" s="344"/>
      <c r="GG7" s="344"/>
      <c r="GH7" s="344"/>
      <c r="GI7" s="344"/>
      <c r="GJ7" s="344"/>
      <c r="GK7" s="344"/>
      <c r="GL7" s="344"/>
      <c r="GM7" s="344"/>
      <c r="GN7" s="344"/>
      <c r="GO7" s="344"/>
      <c r="GP7" s="344"/>
      <c r="GQ7" s="344"/>
      <c r="GR7" s="344"/>
      <c r="GS7" s="344"/>
      <c r="GT7" s="344"/>
      <c r="GU7" s="344"/>
      <c r="GV7" s="344"/>
      <c r="GW7" s="344"/>
      <c r="GX7" s="344"/>
      <c r="GY7" s="344"/>
      <c r="GZ7" s="344"/>
      <c r="HA7" s="344"/>
      <c r="HB7" s="344"/>
      <c r="HC7" s="344"/>
      <c r="HD7" s="344"/>
      <c r="HE7" s="344"/>
      <c r="HF7" s="344"/>
      <c r="HG7" s="344"/>
      <c r="HH7" s="344"/>
      <c r="HI7" s="344"/>
      <c r="HJ7" s="344"/>
      <c r="HK7" s="344"/>
      <c r="HL7" s="344"/>
      <c r="HM7" s="344"/>
      <c r="HN7" s="344"/>
      <c r="HO7" s="344"/>
      <c r="HP7" s="344"/>
      <c r="HQ7" s="344"/>
      <c r="HR7" s="344"/>
      <c r="HS7" s="344"/>
      <c r="HT7" s="344"/>
      <c r="HU7" s="344"/>
      <c r="HV7" s="344"/>
      <c r="HW7" s="344"/>
      <c r="HX7" s="344"/>
      <c r="HY7" s="344"/>
      <c r="HZ7" s="344"/>
      <c r="IA7" s="344"/>
      <c r="IB7" s="344"/>
      <c r="IC7" s="344"/>
      <c r="ID7" s="344"/>
      <c r="IE7" s="344"/>
      <c r="IF7" s="344"/>
      <c r="IG7" s="344"/>
      <c r="IH7" s="344"/>
      <c r="II7" s="344"/>
      <c r="IJ7" s="344"/>
      <c r="IK7" s="344"/>
      <c r="IL7" s="344"/>
      <c r="IM7" s="344"/>
      <c r="IN7" s="344"/>
      <c r="IO7" s="344"/>
      <c r="IP7" s="344"/>
      <c r="IQ7" s="344"/>
      <c r="IR7" s="344"/>
      <c r="IS7" s="344"/>
      <c r="IT7" s="344"/>
      <c r="IU7" s="344"/>
      <c r="IV7" s="344"/>
      <c r="IW7" s="344"/>
    </row>
    <row r="8" customFormat="false" ht="12.75" hidden="false" customHeight="false" outlineLevel="0" collapsed="false">
      <c r="D8" s="346"/>
      <c r="E8" s="1"/>
      <c r="F8" s="1"/>
      <c r="G8" s="1"/>
    </row>
    <row r="9" customFormat="false" ht="12.75" hidden="false" customHeight="false" outlineLevel="0" collapsed="false">
      <c r="A9" s="327" t="s">
        <v>10</v>
      </c>
      <c r="B9" s="327"/>
      <c r="D9" s="346"/>
      <c r="E9" s="1"/>
      <c r="F9" s="1"/>
      <c r="G9" s="1"/>
    </row>
    <row r="10" customFormat="false" ht="12.75" hidden="false" customHeight="false" outlineLevel="0" collapsed="false">
      <c r="A10" s="347" t="s">
        <v>202</v>
      </c>
      <c r="B10" s="347"/>
      <c r="C10" s="348" t="n">
        <f aca="false">($C$4-Assumptions!$B$8)/365.25*12</f>
        <v>6.53798767967146</v>
      </c>
      <c r="D10" s="349" t="n">
        <f aca="false">($D$4-$C$4)/365.25*12</f>
        <v>6.53798767967146</v>
      </c>
      <c r="E10" s="348" t="n">
        <f aca="false">12-D10</f>
        <v>5.46201232032854</v>
      </c>
      <c r="F10" s="348" t="n">
        <v>12</v>
      </c>
      <c r="G10" s="348" t="n">
        <v>12</v>
      </c>
      <c r="H10" s="348"/>
      <c r="I10" s="350"/>
    </row>
    <row r="11" customFormat="false" ht="12.75" hidden="false" customHeight="false" outlineLevel="0" collapsed="false">
      <c r="A11" s="1" t="s">
        <v>203</v>
      </c>
      <c r="C11" s="351" t="n">
        <f aca="false">90%/30*C10/12</f>
        <v>0.0163449691991786</v>
      </c>
      <c r="D11" s="352" t="n">
        <f aca="false">90%/30*D10/12</f>
        <v>0.0163449691991786</v>
      </c>
      <c r="E11" s="351" t="n">
        <f aca="false">90%/30-D11</f>
        <v>0.0136550308008214</v>
      </c>
      <c r="F11" s="351" t="n">
        <f aca="false">90%/30</f>
        <v>0.03</v>
      </c>
      <c r="G11" s="351" t="n">
        <f aca="false">90%/30</f>
        <v>0.03</v>
      </c>
      <c r="H11" s="353" t="n">
        <f aca="false">SUM(C11:G11)</f>
        <v>0.106344969199179</v>
      </c>
      <c r="I11" s="353" t="n">
        <f aca="false">0.9/30*(($G$4-Assumptions!$B$8)/365.25)</f>
        <v>0.106365503080082</v>
      </c>
    </row>
    <row r="12" customFormat="false" ht="12.75" hidden="false" customHeight="false" outlineLevel="0" collapsed="false">
      <c r="D12" s="346"/>
      <c r="E12" s="1"/>
      <c r="F12" s="1"/>
      <c r="G12" s="1"/>
      <c r="H12" s="354"/>
      <c r="I12" s="354"/>
    </row>
    <row r="13" customFormat="false" ht="12.75" hidden="false" customHeight="false" outlineLevel="0" collapsed="false">
      <c r="A13" s="1" t="s">
        <v>204</v>
      </c>
      <c r="B13" s="355" t="n">
        <v>128000.722</v>
      </c>
      <c r="C13" s="90" t="n">
        <f aca="false">B13</f>
        <v>128000.722</v>
      </c>
      <c r="D13" s="356" t="n">
        <f aca="false">C15</f>
        <v>125908.554141437</v>
      </c>
      <c r="E13" s="90" t="n">
        <f aca="false">D15</f>
        <v>123816.386282875</v>
      </c>
      <c r="F13" s="90" t="n">
        <f aca="false">E15</f>
        <v>122068.532481437</v>
      </c>
      <c r="G13" s="90" t="n">
        <f aca="false">F15</f>
        <v>118228.510821437</v>
      </c>
      <c r="H13" s="354"/>
      <c r="I13" s="354"/>
    </row>
    <row r="14" customFormat="false" ht="12.75" hidden="false" customHeight="false" outlineLevel="0" collapsed="false">
      <c r="A14" s="1" t="s">
        <v>205</v>
      </c>
      <c r="B14" s="357" t="n">
        <v>0</v>
      </c>
      <c r="C14" s="357" t="n">
        <f aca="false">$B$13*C11</f>
        <v>2092.16785856263</v>
      </c>
      <c r="D14" s="358" t="n">
        <f aca="false">$B$13*D11</f>
        <v>2092.16785856263</v>
      </c>
      <c r="E14" s="357" t="n">
        <f aca="false">$B$13*E11</f>
        <v>1747.85380143737</v>
      </c>
      <c r="F14" s="357" t="n">
        <f aca="false">$B$13*F11</f>
        <v>3840.02166</v>
      </c>
      <c r="G14" s="357" t="n">
        <f aca="false">$B$13*G11</f>
        <v>3840.02166</v>
      </c>
      <c r="H14" s="354"/>
      <c r="I14" s="354"/>
    </row>
    <row r="15" customFormat="false" ht="12.75" hidden="false" customHeight="false" outlineLevel="0" collapsed="false">
      <c r="A15" s="1" t="s">
        <v>206</v>
      </c>
      <c r="B15" s="90" t="n">
        <f aca="false">B13</f>
        <v>128000.722</v>
      </c>
      <c r="C15" s="90" t="n">
        <f aca="false">C13-C14</f>
        <v>125908.554141437</v>
      </c>
      <c r="D15" s="356" t="n">
        <f aca="false">D13-D14</f>
        <v>123816.386282875</v>
      </c>
      <c r="E15" s="90" t="n">
        <f aca="false">E13-E14</f>
        <v>122068.532481437</v>
      </c>
      <c r="F15" s="90" t="n">
        <f aca="false">F13-F14</f>
        <v>118228.510821437</v>
      </c>
      <c r="G15" s="90" t="n">
        <f aca="false">G13-G14</f>
        <v>114388.489161437</v>
      </c>
      <c r="H15" s="354"/>
      <c r="I15" s="354"/>
    </row>
    <row r="16" customFormat="false" ht="12.75" hidden="false" customHeight="false" outlineLevel="0" collapsed="false">
      <c r="D16" s="346"/>
      <c r="E16" s="1"/>
      <c r="F16" s="1"/>
      <c r="G16" s="1"/>
      <c r="H16" s="354"/>
      <c r="I16" s="354"/>
    </row>
    <row r="17" customFormat="false" ht="12.75" hidden="false" customHeight="false" outlineLevel="0" collapsed="false">
      <c r="B17" s="257"/>
      <c r="D17" s="346"/>
      <c r="E17" s="1"/>
      <c r="F17" s="1"/>
      <c r="G17" s="1"/>
      <c r="H17" s="354"/>
      <c r="I17" s="354"/>
    </row>
    <row r="18" customFormat="false" ht="12.75" hidden="false" customHeight="false" outlineLevel="0" collapsed="false">
      <c r="A18" s="327" t="s">
        <v>11</v>
      </c>
      <c r="B18" s="327"/>
      <c r="D18" s="346"/>
      <c r="E18" s="1"/>
      <c r="F18" s="1"/>
      <c r="G18" s="1"/>
      <c r="H18" s="354"/>
      <c r="I18" s="354"/>
    </row>
    <row r="19" customFormat="false" ht="12.75" hidden="false" customHeight="false" outlineLevel="0" collapsed="false">
      <c r="A19" s="347" t="s">
        <v>202</v>
      </c>
      <c r="B19" s="347"/>
      <c r="C19" s="348" t="n">
        <f aca="false">($C$4-Assumptions!$C$8)/365.25*12</f>
        <v>6.53798767967146</v>
      </c>
      <c r="D19" s="349" t="n">
        <f aca="false">($D$4-$C$4)/365.25*12</f>
        <v>6.53798767967146</v>
      </c>
      <c r="E19" s="348" t="n">
        <f aca="false">12-D19</f>
        <v>5.46201232032854</v>
      </c>
      <c r="F19" s="348" t="n">
        <v>12</v>
      </c>
      <c r="G19" s="348" t="n">
        <v>12</v>
      </c>
      <c r="H19" s="359"/>
      <c r="I19" s="354"/>
    </row>
    <row r="20" customFormat="false" ht="12.75" hidden="false" customHeight="false" outlineLevel="0" collapsed="false">
      <c r="A20" s="1" t="s">
        <v>203</v>
      </c>
      <c r="C20" s="351" t="n">
        <f aca="false">90%/30*C19/12</f>
        <v>0.0163449691991786</v>
      </c>
      <c r="D20" s="352" t="n">
        <f aca="false">90%/30*D19/12</f>
        <v>0.0163449691991786</v>
      </c>
      <c r="E20" s="351" t="n">
        <f aca="false">90%/30-D20</f>
        <v>0.0136550308008214</v>
      </c>
      <c r="F20" s="351" t="n">
        <f aca="false">90%/30</f>
        <v>0.03</v>
      </c>
      <c r="G20" s="351" t="n">
        <f aca="false">90%/30</f>
        <v>0.03</v>
      </c>
      <c r="H20" s="353" t="n">
        <f aca="false">SUM(C20:G20)</f>
        <v>0.106344969199179</v>
      </c>
      <c r="I20" s="353" t="n">
        <f aca="false">0.9/30*(($G$4-Assumptions!$C$8)/365.25)</f>
        <v>0.106365503080082</v>
      </c>
    </row>
    <row r="21" customFormat="false" ht="12.75" hidden="false" customHeight="false" outlineLevel="0" collapsed="false">
      <c r="D21" s="346"/>
      <c r="E21" s="1"/>
      <c r="F21" s="1"/>
      <c r="G21" s="1"/>
      <c r="H21" s="354"/>
      <c r="I21" s="354"/>
    </row>
    <row r="22" customFormat="false" ht="12.75" hidden="false" customHeight="false" outlineLevel="0" collapsed="false">
      <c r="A22" s="1" t="s">
        <v>204</v>
      </c>
      <c r="B22" s="355" t="n">
        <v>154763.971</v>
      </c>
      <c r="C22" s="90" t="n">
        <f aca="false">B22</f>
        <v>154763.971</v>
      </c>
      <c r="D22" s="356" t="n">
        <f aca="false">C24</f>
        <v>152234.358660862</v>
      </c>
      <c r="E22" s="90" t="n">
        <f aca="false">D24</f>
        <v>149704.746321725</v>
      </c>
      <c r="F22" s="90" t="n">
        <f aca="false">E24</f>
        <v>147591.439530862</v>
      </c>
      <c r="G22" s="90" t="n">
        <f aca="false">F24</f>
        <v>142948.520400862</v>
      </c>
      <c r="H22" s="354"/>
      <c r="I22" s="354"/>
    </row>
    <row r="23" customFormat="false" ht="12.75" hidden="false" customHeight="false" outlineLevel="0" collapsed="false">
      <c r="A23" s="1" t="s">
        <v>205</v>
      </c>
      <c r="B23" s="357" t="n">
        <v>0</v>
      </c>
      <c r="C23" s="357" t="n">
        <f aca="false">$B$22*C20</f>
        <v>2529.61233913758</v>
      </c>
      <c r="D23" s="358" t="n">
        <f aca="false">$B$22*D20</f>
        <v>2529.61233913758</v>
      </c>
      <c r="E23" s="357" t="n">
        <f aca="false">$B$22*E20</f>
        <v>2113.30679086242</v>
      </c>
      <c r="F23" s="357" t="n">
        <f aca="false">$B$22*F20</f>
        <v>4642.91913</v>
      </c>
      <c r="G23" s="357" t="n">
        <f aca="false">$B$22*G20</f>
        <v>4642.91913</v>
      </c>
      <c r="H23" s="354"/>
      <c r="I23" s="354"/>
    </row>
    <row r="24" customFormat="false" ht="12.75" hidden="false" customHeight="false" outlineLevel="0" collapsed="false">
      <c r="A24" s="1" t="s">
        <v>206</v>
      </c>
      <c r="B24" s="90" t="n">
        <f aca="false">B22</f>
        <v>154763.971</v>
      </c>
      <c r="C24" s="90" t="n">
        <f aca="false">C22-C23</f>
        <v>152234.358660862</v>
      </c>
      <c r="D24" s="356" t="n">
        <f aca="false">D22-D23</f>
        <v>149704.746321725</v>
      </c>
      <c r="E24" s="90" t="n">
        <f aca="false">E22-E23</f>
        <v>147591.439530862</v>
      </c>
      <c r="F24" s="90" t="n">
        <f aca="false">F22-F23</f>
        <v>142948.520400862</v>
      </c>
      <c r="G24" s="90" t="n">
        <f aca="false">G22-G23</f>
        <v>138305.601270862</v>
      </c>
      <c r="H24" s="354"/>
      <c r="I24" s="354"/>
    </row>
    <row r="25" customFormat="false" ht="12.75" hidden="false" customHeight="false" outlineLevel="0" collapsed="false">
      <c r="D25" s="346"/>
      <c r="E25" s="1"/>
      <c r="F25" s="1"/>
      <c r="G25" s="1"/>
      <c r="H25" s="354"/>
      <c r="I25" s="354"/>
    </row>
    <row r="26" customFormat="false" ht="12.75" hidden="false" customHeight="false" outlineLevel="0" collapsed="false">
      <c r="B26" s="257"/>
      <c r="D26" s="346"/>
      <c r="E26" s="1"/>
      <c r="F26" s="1"/>
      <c r="G26" s="1"/>
      <c r="H26" s="354"/>
      <c r="I26" s="354"/>
    </row>
    <row r="27" customFormat="false" ht="12.75" hidden="false" customHeight="false" outlineLevel="0" collapsed="false">
      <c r="A27" s="327" t="s">
        <v>12</v>
      </c>
      <c r="B27" s="327"/>
      <c r="D27" s="346"/>
      <c r="E27" s="1"/>
      <c r="F27" s="1"/>
      <c r="G27" s="1"/>
      <c r="H27" s="354"/>
      <c r="I27" s="354"/>
    </row>
    <row r="28" customFormat="false" ht="12.75" hidden="false" customHeight="false" outlineLevel="0" collapsed="false">
      <c r="A28" s="347" t="s">
        <v>202</v>
      </c>
      <c r="B28" s="347"/>
      <c r="C28" s="348" t="n">
        <f aca="false">($C$4-Assumptions!$D$8)/365.25*12</f>
        <v>6.01232032854209</v>
      </c>
      <c r="D28" s="349" t="n">
        <f aca="false">($D$4-$C$4)/365.25*12</f>
        <v>6.53798767967146</v>
      </c>
      <c r="E28" s="348" t="n">
        <f aca="false">12-D28</f>
        <v>5.46201232032854</v>
      </c>
      <c r="F28" s="348" t="n">
        <v>12</v>
      </c>
      <c r="G28" s="348" t="n">
        <v>12</v>
      </c>
      <c r="H28" s="354"/>
      <c r="I28" s="354"/>
    </row>
    <row r="29" customFormat="false" ht="12.75" hidden="false" customHeight="false" outlineLevel="0" collapsed="false">
      <c r="A29" s="1" t="s">
        <v>203</v>
      </c>
      <c r="C29" s="351" t="n">
        <f aca="false">90%/30*C28/12</f>
        <v>0.0150308008213552</v>
      </c>
      <c r="D29" s="352" t="n">
        <f aca="false">90%/30*D28/12</f>
        <v>0.0163449691991786</v>
      </c>
      <c r="E29" s="351" t="n">
        <f aca="false">90%/30-D29</f>
        <v>0.0136550308008214</v>
      </c>
      <c r="F29" s="351" t="n">
        <f aca="false">90%/30</f>
        <v>0.03</v>
      </c>
      <c r="G29" s="351" t="n">
        <f aca="false">90%/30</f>
        <v>0.03</v>
      </c>
      <c r="H29" s="353" t="n">
        <f aca="false">SUM(C29:G29)</f>
        <v>0.105030800821355</v>
      </c>
      <c r="I29" s="353" t="n">
        <f aca="false">0.9/30*(($G$4-Assumptions!$D$8)/365.25)</f>
        <v>0.105051334702259</v>
      </c>
    </row>
    <row r="30" customFormat="false" ht="12.75" hidden="false" customHeight="false" outlineLevel="0" collapsed="false">
      <c r="D30" s="346"/>
      <c r="E30" s="1"/>
      <c r="F30" s="1"/>
      <c r="G30" s="1"/>
      <c r="H30" s="354"/>
      <c r="I30" s="354"/>
    </row>
    <row r="31" customFormat="false" ht="12.75" hidden="false" customHeight="false" outlineLevel="0" collapsed="false">
      <c r="A31" s="1" t="s">
        <v>204</v>
      </c>
      <c r="B31" s="355" t="n">
        <v>148835.468</v>
      </c>
      <c r="C31" s="90" t="n">
        <f aca="false">B31</f>
        <v>148835.468</v>
      </c>
      <c r="D31" s="356" t="n">
        <f aca="false">C33</f>
        <v>146598.351725339</v>
      </c>
      <c r="E31" s="90" t="n">
        <f aca="false">D33</f>
        <v>144165.640585134</v>
      </c>
      <c r="F31" s="90" t="n">
        <f aca="false">E33</f>
        <v>142133.287685339</v>
      </c>
      <c r="G31" s="90" t="n">
        <f aca="false">F33</f>
        <v>137668.223645339</v>
      </c>
      <c r="H31" s="354"/>
      <c r="I31" s="354"/>
    </row>
    <row r="32" customFormat="false" ht="12.75" hidden="false" customHeight="false" outlineLevel="0" collapsed="false">
      <c r="A32" s="1" t="s">
        <v>205</v>
      </c>
      <c r="B32" s="357" t="n">
        <v>0</v>
      </c>
      <c r="C32" s="357" t="n">
        <f aca="false">$B$31*C29</f>
        <v>2237.11627466119</v>
      </c>
      <c r="D32" s="358" t="n">
        <f aca="false">$B$31*D29</f>
        <v>2432.71114020534</v>
      </c>
      <c r="E32" s="357" t="n">
        <f aca="false">$B$31*E29</f>
        <v>2032.35289979466</v>
      </c>
      <c r="F32" s="357" t="n">
        <f aca="false">$B$31*F29</f>
        <v>4465.06404</v>
      </c>
      <c r="G32" s="357" t="n">
        <f aca="false">$B$31*G29</f>
        <v>4465.06404</v>
      </c>
      <c r="H32" s="354"/>
      <c r="I32" s="354"/>
    </row>
    <row r="33" customFormat="false" ht="12.75" hidden="false" customHeight="false" outlineLevel="0" collapsed="false">
      <c r="A33" s="1" t="s">
        <v>206</v>
      </c>
      <c r="B33" s="90" t="n">
        <f aca="false">B31</f>
        <v>148835.468</v>
      </c>
      <c r="C33" s="90" t="n">
        <f aca="false">C31-C32</f>
        <v>146598.351725339</v>
      </c>
      <c r="D33" s="356" t="n">
        <f aca="false">D31-D32</f>
        <v>144165.640585134</v>
      </c>
      <c r="E33" s="90" t="n">
        <f aca="false">E31-E32</f>
        <v>142133.287685339</v>
      </c>
      <c r="F33" s="90" t="n">
        <f aca="false">F31-F32</f>
        <v>137668.223645339</v>
      </c>
      <c r="G33" s="90" t="n">
        <f aca="false">G31-G32</f>
        <v>133203.159605339</v>
      </c>
      <c r="H33" s="354"/>
      <c r="I33" s="354"/>
    </row>
    <row r="34" customFormat="false" ht="12.75" hidden="false" customHeight="false" outlineLevel="0" collapsed="false">
      <c r="D34" s="346"/>
      <c r="E34" s="1"/>
      <c r="F34" s="1"/>
      <c r="G34" s="1"/>
      <c r="H34" s="354"/>
      <c r="I34" s="354"/>
    </row>
    <row r="35" customFormat="false" ht="12.75" hidden="false" customHeight="false" outlineLevel="0" collapsed="false">
      <c r="B35" s="257"/>
      <c r="D35" s="346"/>
      <c r="E35" s="1"/>
      <c r="F35" s="1"/>
      <c r="G35" s="1"/>
      <c r="H35" s="354"/>
      <c r="I35" s="354"/>
    </row>
    <row r="36" customFormat="false" ht="12.75" hidden="false" customHeight="false" outlineLevel="0" collapsed="false">
      <c r="A36" s="327" t="s">
        <v>13</v>
      </c>
      <c r="B36" s="327"/>
      <c r="D36" s="346"/>
      <c r="E36" s="1"/>
      <c r="F36" s="1"/>
      <c r="G36" s="1"/>
      <c r="H36" s="354"/>
      <c r="I36" s="354"/>
    </row>
    <row r="37" customFormat="false" ht="12.75" hidden="false" customHeight="false" outlineLevel="0" collapsed="false">
      <c r="A37" s="347" t="s">
        <v>202</v>
      </c>
      <c r="B37" s="347"/>
      <c r="C37" s="348" t="n">
        <v>0</v>
      </c>
      <c r="D37" s="349" t="n">
        <f aca="false">IF($D$4&gt;Assumptions!$F$8,(Depreciation!$D$4-Assumptions!$F$8)/30.5,0)</f>
        <v>1.50819672131148</v>
      </c>
      <c r="E37" s="348" t="n">
        <f aca="false">7-D37</f>
        <v>5.49180327868853</v>
      </c>
      <c r="F37" s="348" t="n">
        <v>12</v>
      </c>
      <c r="G37" s="348" t="n">
        <v>12</v>
      </c>
      <c r="H37" s="354"/>
      <c r="I37" s="354"/>
    </row>
    <row r="38" customFormat="false" ht="12.75" hidden="false" customHeight="false" outlineLevel="0" collapsed="false">
      <c r="A38" s="1" t="s">
        <v>203</v>
      </c>
      <c r="C38" s="351" t="n">
        <f aca="false">90%/30*C37/12</f>
        <v>0</v>
      </c>
      <c r="D38" s="352" t="n">
        <f aca="false">90%/30*D37/12</f>
        <v>0.00377049180327869</v>
      </c>
      <c r="E38" s="351" t="n">
        <f aca="false">90%/30*E37/12</f>
        <v>0.0137295081967213</v>
      </c>
      <c r="F38" s="351" t="n">
        <f aca="false">90%/30</f>
        <v>0.03</v>
      </c>
      <c r="G38" s="351" t="n">
        <f aca="false">90%/30</f>
        <v>0.03</v>
      </c>
      <c r="H38" s="353" t="n">
        <f aca="false">SUM(C38:G38)</f>
        <v>0.0775</v>
      </c>
      <c r="I38" s="353" t="n">
        <f aca="false">0.9/30*(($G$4-Assumptions!$F$8)/365.25)</f>
        <v>0.0774537987679672</v>
      </c>
    </row>
    <row r="39" customFormat="false" ht="12.75" hidden="false" customHeight="false" outlineLevel="0" collapsed="false">
      <c r="D39" s="346"/>
      <c r="E39" s="1"/>
      <c r="F39" s="1"/>
      <c r="G39" s="1"/>
      <c r="H39" s="354"/>
      <c r="I39" s="354"/>
    </row>
    <row r="40" customFormat="false" ht="12.75" hidden="false" customHeight="false" outlineLevel="0" collapsed="false">
      <c r="A40" s="1" t="s">
        <v>204</v>
      </c>
      <c r="B40" s="355" t="n">
        <f aca="false">[2]Gleason!$BT$225/1000</f>
        <v>177623.261863668</v>
      </c>
      <c r="C40" s="90" t="n">
        <f aca="false">B40</f>
        <v>177623.261863668</v>
      </c>
      <c r="D40" s="356" t="n">
        <f aca="false">C42</f>
        <v>177623.261863668</v>
      </c>
      <c r="E40" s="90" t="n">
        <f aca="false">D42</f>
        <v>176953.534810739</v>
      </c>
      <c r="F40" s="90" t="n">
        <f aca="false">E42</f>
        <v>174514.854781053</v>
      </c>
      <c r="G40" s="90" t="n">
        <f aca="false">F42</f>
        <v>169186.156925143</v>
      </c>
      <c r="H40" s="354"/>
      <c r="I40" s="354"/>
    </row>
    <row r="41" customFormat="false" ht="12.75" hidden="false" customHeight="false" outlineLevel="0" collapsed="false">
      <c r="A41" s="1" t="s">
        <v>205</v>
      </c>
      <c r="B41" s="357" t="n">
        <v>0</v>
      </c>
      <c r="C41" s="357" t="n">
        <f aca="false">$B$40*C38</f>
        <v>0</v>
      </c>
      <c r="D41" s="358" t="n">
        <f aca="false">$B$40*D38</f>
        <v>669.727052928582</v>
      </c>
      <c r="E41" s="357" t="n">
        <f aca="false">$B$40*E38</f>
        <v>2438.6800296856</v>
      </c>
      <c r="F41" s="357" t="n">
        <f aca="false">$B$40*F38</f>
        <v>5328.69785591003</v>
      </c>
      <c r="G41" s="357" t="n">
        <f aca="false">$B$40*G38</f>
        <v>5328.69785591003</v>
      </c>
      <c r="H41" s="354"/>
      <c r="I41" s="354"/>
    </row>
    <row r="42" customFormat="false" ht="12.75" hidden="false" customHeight="false" outlineLevel="0" collapsed="false">
      <c r="A42" s="1" t="s">
        <v>206</v>
      </c>
      <c r="B42" s="90" t="n">
        <f aca="false">B40</f>
        <v>177623.261863668</v>
      </c>
      <c r="C42" s="90" t="n">
        <f aca="false">C40-C41</f>
        <v>177623.261863668</v>
      </c>
      <c r="D42" s="356" t="n">
        <f aca="false">D40-D41</f>
        <v>176953.534810739</v>
      </c>
      <c r="E42" s="90" t="n">
        <f aca="false">E40-E41</f>
        <v>174514.854781053</v>
      </c>
      <c r="F42" s="90" t="n">
        <f aca="false">F40-F41</f>
        <v>169186.156925143</v>
      </c>
      <c r="G42" s="90" t="n">
        <f aca="false">G40-G41</f>
        <v>163857.459069233</v>
      </c>
      <c r="H42" s="354"/>
      <c r="I42" s="354"/>
    </row>
    <row r="43" customFormat="false" ht="12.75" hidden="false" customHeight="false" outlineLevel="0" collapsed="false">
      <c r="D43" s="346"/>
      <c r="E43" s="1"/>
      <c r="F43" s="1"/>
      <c r="G43" s="1"/>
      <c r="H43" s="354"/>
      <c r="I43" s="354"/>
    </row>
    <row r="44" customFormat="false" ht="12.75" hidden="false" customHeight="false" outlineLevel="0" collapsed="false">
      <c r="B44" s="257"/>
      <c r="D44" s="346"/>
      <c r="E44" s="1"/>
      <c r="F44" s="1"/>
      <c r="G44" s="1"/>
      <c r="H44" s="354"/>
      <c r="I44" s="354"/>
    </row>
    <row r="45" customFormat="false" ht="12.75" hidden="false" customHeight="false" outlineLevel="0" collapsed="false">
      <c r="A45" s="327" t="s">
        <v>14</v>
      </c>
      <c r="B45" s="327"/>
      <c r="D45" s="346"/>
      <c r="E45" s="1"/>
      <c r="F45" s="1"/>
      <c r="G45" s="1"/>
      <c r="H45" s="354"/>
      <c r="I45" s="354"/>
    </row>
    <row r="46" customFormat="false" ht="12.75" hidden="false" customHeight="false" outlineLevel="0" collapsed="false">
      <c r="A46" s="347" t="s">
        <v>202</v>
      </c>
      <c r="B46" s="347"/>
      <c r="C46" s="348" t="n">
        <v>0</v>
      </c>
      <c r="D46" s="349" t="n">
        <f aca="false">IF($D$4&gt;Assumptions!$G$8,(Depreciation!$D$4-Assumptions!$G$8)/30.5,0)</f>
        <v>1.50819672131148</v>
      </c>
      <c r="E46" s="348" t="n">
        <f aca="false">7-D46</f>
        <v>5.49180327868853</v>
      </c>
      <c r="F46" s="348" t="n">
        <v>12</v>
      </c>
      <c r="G46" s="348" t="n">
        <v>12</v>
      </c>
      <c r="H46" s="354"/>
      <c r="I46" s="354"/>
    </row>
    <row r="47" customFormat="false" ht="12.75" hidden="false" customHeight="false" outlineLevel="0" collapsed="false">
      <c r="A47" s="1" t="s">
        <v>203</v>
      </c>
      <c r="C47" s="351" t="n">
        <f aca="false">90%/30*C46/12</f>
        <v>0</v>
      </c>
      <c r="D47" s="352" t="n">
        <f aca="false">90%/30*D46/12</f>
        <v>0.00377049180327869</v>
      </c>
      <c r="E47" s="351" t="n">
        <f aca="false">90%/30*E46/12</f>
        <v>0.0137295081967213</v>
      </c>
      <c r="F47" s="351" t="n">
        <f aca="false">90%/30</f>
        <v>0.03</v>
      </c>
      <c r="G47" s="351" t="n">
        <f aca="false">90%/30</f>
        <v>0.03</v>
      </c>
      <c r="H47" s="353" t="n">
        <f aca="false">SUM(C47:G47)</f>
        <v>0.0775</v>
      </c>
      <c r="I47" s="353" t="n">
        <f aca="false">0.9/30*(($G$4-Assumptions!$G$8)/365.25)</f>
        <v>0.0774537987679672</v>
      </c>
    </row>
    <row r="48" customFormat="false" ht="12.75" hidden="false" customHeight="false" outlineLevel="0" collapsed="false">
      <c r="D48" s="346"/>
      <c r="E48" s="1"/>
      <c r="F48" s="1"/>
      <c r="G48" s="1"/>
      <c r="H48" s="354"/>
      <c r="I48" s="354"/>
    </row>
    <row r="49" customFormat="false" ht="12.75" hidden="false" customHeight="false" outlineLevel="0" collapsed="false">
      <c r="A49" s="1" t="s">
        <v>204</v>
      </c>
      <c r="B49" s="355" t="n">
        <f aca="false">[2]Wheatland!$BR$200/1000</f>
        <v>162894.802140295</v>
      </c>
      <c r="C49" s="90" t="n">
        <f aca="false">B49</f>
        <v>162894.802140295</v>
      </c>
      <c r="D49" s="356" t="n">
        <f aca="false">C51</f>
        <v>162894.802140295</v>
      </c>
      <c r="E49" s="90" t="n">
        <f aca="false">D51</f>
        <v>162280.608624029</v>
      </c>
      <c r="F49" s="90" t="n">
        <f aca="false">E51</f>
        <v>160044.14310284</v>
      </c>
      <c r="G49" s="90" t="n">
        <f aca="false">F51</f>
        <v>155157.299038631</v>
      </c>
      <c r="H49" s="354"/>
      <c r="I49" s="354"/>
    </row>
    <row r="50" customFormat="false" ht="12.75" hidden="false" customHeight="false" outlineLevel="0" collapsed="false">
      <c r="A50" s="1" t="s">
        <v>205</v>
      </c>
      <c r="B50" s="357" t="n">
        <v>0</v>
      </c>
      <c r="C50" s="357" t="n">
        <f aca="false">$B$49*C47</f>
        <v>0</v>
      </c>
      <c r="D50" s="358" t="n">
        <f aca="false">$B$49*D47</f>
        <v>614.193516266687</v>
      </c>
      <c r="E50" s="357" t="n">
        <f aca="false">$B$49*E47</f>
        <v>2236.46552118848</v>
      </c>
      <c r="F50" s="357" t="n">
        <f aca="false">$B$49*F47</f>
        <v>4886.84406420886</v>
      </c>
      <c r="G50" s="357" t="n">
        <f aca="false">$B$49*G47</f>
        <v>4886.84406420886</v>
      </c>
      <c r="H50" s="354"/>
      <c r="I50" s="354"/>
    </row>
    <row r="51" customFormat="false" ht="12.75" hidden="false" customHeight="false" outlineLevel="0" collapsed="false">
      <c r="A51" s="1" t="s">
        <v>206</v>
      </c>
      <c r="B51" s="90" t="n">
        <f aca="false">B49</f>
        <v>162894.802140295</v>
      </c>
      <c r="C51" s="90" t="n">
        <f aca="false">C49-C50</f>
        <v>162894.802140295</v>
      </c>
      <c r="D51" s="356" t="n">
        <f aca="false">D49-D50</f>
        <v>162280.608624029</v>
      </c>
      <c r="E51" s="90" t="n">
        <f aca="false">E49-E50</f>
        <v>160044.14310284</v>
      </c>
      <c r="F51" s="90" t="n">
        <f aca="false">F49-F50</f>
        <v>155157.299038631</v>
      </c>
      <c r="G51" s="90" t="n">
        <f aca="false">G49-G50</f>
        <v>150270.454974422</v>
      </c>
      <c r="H51" s="354"/>
      <c r="I51" s="354"/>
    </row>
    <row r="52" customFormat="false" ht="12.75" hidden="false" customHeight="false" outlineLevel="0" collapsed="false">
      <c r="D52" s="346"/>
      <c r="E52" s="1"/>
      <c r="F52" s="1"/>
      <c r="G52" s="1"/>
      <c r="H52" s="354"/>
      <c r="I52" s="354"/>
    </row>
    <row r="53" customFormat="false" ht="12.75" hidden="false" customHeight="false" outlineLevel="0" collapsed="false">
      <c r="B53" s="257"/>
      <c r="D53" s="346"/>
      <c r="E53" s="1"/>
      <c r="F53" s="1"/>
      <c r="G53" s="1"/>
      <c r="H53" s="354"/>
      <c r="I53" s="354"/>
    </row>
    <row r="54" customFormat="false" ht="12.75" hidden="false" customHeight="false" outlineLevel="0" collapsed="false">
      <c r="A54" s="327" t="s">
        <v>15</v>
      </c>
      <c r="B54" s="327"/>
      <c r="D54" s="346"/>
      <c r="E54" s="1"/>
      <c r="F54" s="1"/>
      <c r="G54" s="1"/>
      <c r="H54" s="354"/>
      <c r="I54" s="354"/>
    </row>
    <row r="55" customFormat="false" ht="12.75" hidden="false" customHeight="false" outlineLevel="0" collapsed="false">
      <c r="A55" s="347" t="s">
        <v>202</v>
      </c>
      <c r="B55" s="347"/>
      <c r="C55" s="348" t="n">
        <v>0</v>
      </c>
      <c r="D55" s="349" t="n">
        <f aca="false">IF($D$4&gt;Assumptions!$H$8,(Depreciation!$D$4-Assumptions!$H$8)/30.5,0)</f>
        <v>1.50819672131148</v>
      </c>
      <c r="E55" s="348" t="n">
        <f aca="false">7-D55</f>
        <v>5.49180327868853</v>
      </c>
      <c r="F55" s="348" t="n">
        <v>12</v>
      </c>
      <c r="G55" s="348" t="n">
        <v>12</v>
      </c>
      <c r="H55" s="354"/>
      <c r="I55" s="354"/>
    </row>
    <row r="56" customFormat="false" ht="12.75" hidden="false" customHeight="false" outlineLevel="0" collapsed="false">
      <c r="A56" s="1" t="s">
        <v>203</v>
      </c>
      <c r="C56" s="351" t="n">
        <f aca="false">90%/30*C55/12</f>
        <v>0</v>
      </c>
      <c r="D56" s="352" t="n">
        <f aca="false">90%/30*D55/12</f>
        <v>0.00377049180327869</v>
      </c>
      <c r="E56" s="351" t="n">
        <f aca="false">90%/30*E55/12</f>
        <v>0.0137295081967213</v>
      </c>
      <c r="F56" s="351" t="n">
        <f aca="false">90%/30</f>
        <v>0.03</v>
      </c>
      <c r="G56" s="351" t="n">
        <f aca="false">90%/30</f>
        <v>0.03</v>
      </c>
      <c r="H56" s="353" t="n">
        <f aca="false">SUM(C56:G56)</f>
        <v>0.0775</v>
      </c>
      <c r="I56" s="353" t="n">
        <f aca="false">0.9/30*(($G$4-Assumptions!$H$8)/365.25)</f>
        <v>0.0774537987679672</v>
      </c>
    </row>
    <row r="57" customFormat="false" ht="12.75" hidden="false" customHeight="false" outlineLevel="0" collapsed="false">
      <c r="D57" s="346"/>
      <c r="E57" s="1"/>
      <c r="F57" s="1"/>
      <c r="G57" s="1"/>
      <c r="H57" s="354"/>
      <c r="I57" s="354"/>
    </row>
    <row r="58" customFormat="false" ht="12.75" hidden="false" customHeight="false" outlineLevel="0" collapsed="false">
      <c r="A58" s="1" t="s">
        <v>204</v>
      </c>
      <c r="B58" s="355" t="n">
        <f aca="false">[2]Wilton!$BR$201/1000</f>
        <v>272291.701564871</v>
      </c>
      <c r="C58" s="90" t="n">
        <f aca="false">B58</f>
        <v>272291.701564871</v>
      </c>
      <c r="D58" s="356" t="n">
        <f aca="false">C60</f>
        <v>272291.701564871</v>
      </c>
      <c r="E58" s="90" t="n">
        <f aca="false">D60</f>
        <v>271265.02793602</v>
      </c>
      <c r="F58" s="90" t="n">
        <f aca="false">E60</f>
        <v>267526.596787485</v>
      </c>
      <c r="G58" s="90" t="n">
        <f aca="false">F60</f>
        <v>259357.845740539</v>
      </c>
      <c r="H58" s="354"/>
      <c r="I58" s="354"/>
    </row>
    <row r="59" customFormat="false" ht="12.75" hidden="false" customHeight="false" outlineLevel="0" collapsed="false">
      <c r="A59" s="1" t="s">
        <v>205</v>
      </c>
      <c r="B59" s="357" t="n">
        <v>0</v>
      </c>
      <c r="C59" s="357" t="n">
        <f aca="false">$B$58*C56</f>
        <v>0</v>
      </c>
      <c r="D59" s="358" t="n">
        <f aca="false">$B$58*D56</f>
        <v>1026.67362885115</v>
      </c>
      <c r="E59" s="357" t="n">
        <f aca="false">$B$58*E56</f>
        <v>3738.43114853409</v>
      </c>
      <c r="F59" s="357" t="n">
        <f aca="false">$B$58*F56</f>
        <v>8168.75104694612</v>
      </c>
      <c r="G59" s="357" t="n">
        <f aca="false">$B$58*G56</f>
        <v>8168.75104694612</v>
      </c>
      <c r="H59" s="354"/>
      <c r="I59" s="354"/>
    </row>
    <row r="60" customFormat="false" ht="12.75" hidden="false" customHeight="false" outlineLevel="0" collapsed="false">
      <c r="A60" s="1" t="s">
        <v>206</v>
      </c>
      <c r="B60" s="90" t="n">
        <f aca="false">B58</f>
        <v>272291.701564871</v>
      </c>
      <c r="C60" s="90" t="n">
        <f aca="false">C58-C59</f>
        <v>272291.701564871</v>
      </c>
      <c r="D60" s="356" t="n">
        <f aca="false">D58-D59</f>
        <v>271265.02793602</v>
      </c>
      <c r="E60" s="90" t="n">
        <f aca="false">E58-E59</f>
        <v>267526.596787485</v>
      </c>
      <c r="F60" s="90" t="n">
        <f aca="false">F58-F59</f>
        <v>259357.845740539</v>
      </c>
      <c r="G60" s="90" t="n">
        <f aca="false">G58-G59</f>
        <v>251189.094693593</v>
      </c>
      <c r="H60" s="354"/>
      <c r="I60" s="354"/>
    </row>
    <row r="61" customFormat="false" ht="12.75" hidden="false" customHeight="false" outlineLevel="0" collapsed="false">
      <c r="D61" s="346"/>
      <c r="E61" s="1"/>
      <c r="F61" s="1"/>
      <c r="G61" s="1"/>
      <c r="H61" s="354"/>
      <c r="I61" s="354"/>
    </row>
    <row r="62" customFormat="false" ht="12.75" hidden="false" customHeight="false" outlineLevel="0" collapsed="false">
      <c r="D62" s="346"/>
      <c r="E62" s="1"/>
      <c r="F62" s="1"/>
      <c r="G62" s="1"/>
      <c r="H62" s="354"/>
      <c r="I62" s="354"/>
    </row>
    <row r="63" customFormat="false" ht="12.75" hidden="false" customHeight="false" outlineLevel="0" collapsed="false">
      <c r="B63" s="257"/>
      <c r="D63" s="346"/>
      <c r="E63" s="1"/>
      <c r="F63" s="1"/>
      <c r="G63" s="1"/>
      <c r="H63" s="354"/>
      <c r="I63" s="354"/>
    </row>
    <row r="64" customFormat="false" ht="12.75" hidden="false" customHeight="false" outlineLevel="0" collapsed="false">
      <c r="A64" s="360" t="s">
        <v>5</v>
      </c>
      <c r="B64" s="152" t="n">
        <f aca="false">SUM(B15,B24,B33)</f>
        <v>431600.161</v>
      </c>
      <c r="C64" s="152" t="n">
        <f aca="false">SUM(C15,C24,C33)</f>
        <v>424741.264527639</v>
      </c>
      <c r="D64" s="361" t="n">
        <f aca="false">SUM(D15,D24,D33)</f>
        <v>417686.773189733</v>
      </c>
      <c r="E64" s="152" t="n">
        <f aca="false">SUM(E15,E24,E33)</f>
        <v>411793.259697639</v>
      </c>
      <c r="F64" s="152" t="n">
        <f aca="false">SUM(F15,F24,F33)</f>
        <v>398845.254867639</v>
      </c>
      <c r="G64" s="152" t="n">
        <f aca="false">SUM(G15,G24,G33)</f>
        <v>385897.250037639</v>
      </c>
      <c r="H64" s="354"/>
      <c r="I64" s="354"/>
    </row>
    <row r="65" customFormat="false" ht="12.75" hidden="false" customHeight="false" outlineLevel="0" collapsed="false">
      <c r="A65" s="327" t="s">
        <v>6</v>
      </c>
      <c r="B65" s="362" t="n">
        <f aca="false">SUM(B42,B51,B60)</f>
        <v>612809.765568833</v>
      </c>
      <c r="C65" s="362" t="n">
        <f aca="false">SUM(C42,C51,C60)</f>
        <v>612809.765568833</v>
      </c>
      <c r="D65" s="363" t="n">
        <f aca="false">SUM(D42,D51,D60)</f>
        <v>610499.171370787</v>
      </c>
      <c r="E65" s="362" t="n">
        <f aca="false">SUM(E42,E51,E60)</f>
        <v>602085.594671379</v>
      </c>
      <c r="F65" s="362" t="n">
        <f aca="false">SUM(F42,F51,F60)</f>
        <v>583701.301704314</v>
      </c>
      <c r="G65" s="362" t="n">
        <f aca="false">SUM(G42,G51,G60)</f>
        <v>565317.008737249</v>
      </c>
      <c r="H65" s="354"/>
      <c r="I65" s="354"/>
    </row>
    <row r="66" customFormat="false" ht="12.75" hidden="false" customHeight="false" outlineLevel="0" collapsed="false">
      <c r="A66" s="360" t="s">
        <v>207</v>
      </c>
      <c r="B66" s="152" t="n">
        <f aca="false">SUM(B64:B65)</f>
        <v>1044409.92656883</v>
      </c>
      <c r="C66" s="152" t="n">
        <f aca="false">SUM(C64:C65)</f>
        <v>1037551.03009647</v>
      </c>
      <c r="D66" s="361" t="n">
        <f aca="false">SUM(D64:D65)</f>
        <v>1028185.94456052</v>
      </c>
      <c r="E66" s="152" t="n">
        <f aca="false">SUM(E64:E65)</f>
        <v>1013878.85436902</v>
      </c>
      <c r="F66" s="152" t="n">
        <f aca="false">SUM(F64:F65)</f>
        <v>982546.556571953</v>
      </c>
      <c r="G66" s="152" t="n">
        <f aca="false">SUM(G64:G65)</f>
        <v>951214.258774888</v>
      </c>
      <c r="H66" s="354"/>
      <c r="I66" s="354"/>
    </row>
    <row r="67" customFormat="false" ht="12.75" hidden="false" customHeight="false" outlineLevel="0" collapsed="false">
      <c r="D67" s="1"/>
      <c r="E67" s="1"/>
      <c r="F67" s="1"/>
      <c r="G67" s="1"/>
      <c r="H67" s="354"/>
      <c r="I67" s="354"/>
    </row>
    <row r="68" customFormat="false" ht="12.75" hidden="false" customHeight="false" outlineLevel="0" collapsed="false">
      <c r="D68" s="1"/>
      <c r="E68" s="1"/>
      <c r="F68" s="1"/>
      <c r="G68" s="1"/>
      <c r="H68" s="354"/>
      <c r="I68" s="354"/>
    </row>
    <row r="69" customFormat="false" ht="12.75" hidden="false" customHeight="false" outlineLevel="0" collapsed="false">
      <c r="A69" s="360" t="s">
        <v>208</v>
      </c>
      <c r="D69" s="1"/>
      <c r="E69" s="1"/>
      <c r="F69" s="1"/>
      <c r="G69" s="1"/>
      <c r="H69" s="354"/>
      <c r="I69" s="354"/>
    </row>
    <row r="70" customFormat="false" ht="12.75" hidden="false" customHeight="false" outlineLevel="0" collapsed="false">
      <c r="A70" s="1" t="s">
        <v>10</v>
      </c>
      <c r="B70" s="364" t="n">
        <f aca="false">B13/$B$66</f>
        <v>0.122557933186749</v>
      </c>
      <c r="D70" s="1"/>
      <c r="E70" s="1"/>
      <c r="F70" s="1"/>
      <c r="G70" s="1"/>
      <c r="H70" s="354"/>
      <c r="I70" s="354"/>
    </row>
    <row r="71" customFormat="false" ht="12.75" hidden="false" customHeight="false" outlineLevel="0" collapsed="false">
      <c r="A71" s="1" t="s">
        <v>11</v>
      </c>
      <c r="B71" s="364" t="n">
        <f aca="false">B22/B66</f>
        <v>0.148183167416305</v>
      </c>
      <c r="D71" s="1"/>
      <c r="E71" s="1"/>
      <c r="F71" s="1"/>
      <c r="G71" s="1"/>
      <c r="H71" s="354"/>
      <c r="I71" s="354"/>
    </row>
    <row r="72" customFormat="false" ht="12.75" hidden="false" customHeight="false" outlineLevel="0" collapsed="false">
      <c r="A72" s="1" t="s">
        <v>12</v>
      </c>
      <c r="B72" s="364" t="n">
        <f aca="false">B31/B66</f>
        <v>0.142506753539737</v>
      </c>
      <c r="D72" s="1"/>
      <c r="E72" s="1"/>
      <c r="F72" s="1"/>
      <c r="G72" s="1"/>
      <c r="H72" s="354"/>
      <c r="I72" s="354"/>
    </row>
    <row r="73" customFormat="false" ht="12.75" hidden="false" customHeight="false" outlineLevel="0" collapsed="false">
      <c r="A73" s="1" t="s">
        <v>13</v>
      </c>
      <c r="B73" s="364" t="n">
        <f aca="false">B40/B66</f>
        <v>0.170070445851858</v>
      </c>
      <c r="D73" s="1"/>
      <c r="E73" s="1"/>
      <c r="F73" s="1"/>
      <c r="G73" s="1"/>
      <c r="H73" s="354"/>
      <c r="I73" s="354"/>
    </row>
    <row r="74" customFormat="false" ht="12.75" hidden="false" customHeight="false" outlineLevel="0" collapsed="false">
      <c r="A74" s="1" t="s">
        <v>14</v>
      </c>
      <c r="B74" s="364" t="n">
        <f aca="false">B49/B66</f>
        <v>0.155968263031977</v>
      </c>
      <c r="D74" s="1"/>
      <c r="E74" s="1"/>
      <c r="F74" s="1"/>
      <c r="G74" s="1"/>
      <c r="H74" s="354"/>
      <c r="I74" s="354"/>
    </row>
    <row r="75" customFormat="false" ht="12.75" hidden="false" customHeight="false" outlineLevel="0" collapsed="false">
      <c r="A75" s="111" t="s">
        <v>15</v>
      </c>
      <c r="B75" s="365" t="n">
        <f aca="false">B58/B66</f>
        <v>0.260713436973375</v>
      </c>
      <c r="D75" s="1"/>
      <c r="E75" s="1"/>
      <c r="F75" s="1"/>
      <c r="G75" s="1"/>
      <c r="H75" s="354"/>
      <c r="I75" s="354"/>
    </row>
    <row r="76" customFormat="false" ht="12.75" hidden="false" customHeight="false" outlineLevel="0" collapsed="false">
      <c r="A76" s="1" t="s">
        <v>32</v>
      </c>
      <c r="B76" s="364" t="n">
        <f aca="false">SUM(B70:B75)</f>
        <v>1</v>
      </c>
      <c r="D76" s="1"/>
      <c r="E76" s="1"/>
      <c r="F76" s="1"/>
      <c r="G76" s="1"/>
      <c r="H76" s="354"/>
      <c r="I76" s="354"/>
    </row>
    <row r="77" customFormat="false" ht="12.75" hidden="false" customHeight="false" outlineLevel="0" collapsed="false">
      <c r="D77" s="1"/>
      <c r="E77" s="1"/>
      <c r="F77" s="1"/>
      <c r="G77" s="1"/>
      <c r="H77" s="354"/>
      <c r="I77" s="354"/>
    </row>
    <row r="78" customFormat="false" ht="12.75" hidden="false" customHeight="false" outlineLevel="0" collapsed="false">
      <c r="D78" s="1"/>
      <c r="E78" s="1"/>
      <c r="F78" s="1"/>
      <c r="G78" s="1"/>
      <c r="H78" s="354"/>
      <c r="I78" s="354"/>
    </row>
    <row r="79" customFormat="false" ht="12.75" hidden="false" customHeight="false" outlineLevel="0" collapsed="false">
      <c r="D79" s="1"/>
      <c r="E79" s="1"/>
      <c r="F79" s="1"/>
      <c r="G79" s="1"/>
    </row>
    <row r="80" customFormat="false" ht="12.75" hidden="false" customHeight="false" outlineLevel="0" collapsed="false">
      <c r="D80" s="1"/>
      <c r="E80" s="1"/>
      <c r="F80" s="1"/>
      <c r="G80" s="1"/>
    </row>
    <row r="81" customFormat="false" ht="12.75" hidden="false" customHeight="false" outlineLevel="0" collapsed="false">
      <c r="D81" s="1"/>
      <c r="E81" s="1"/>
      <c r="F81" s="1"/>
      <c r="G81" s="1"/>
    </row>
    <row r="82" customFormat="false" ht="12.75" hidden="false" customHeight="false" outlineLevel="0" collapsed="false">
      <c r="D82" s="1"/>
      <c r="E82" s="1"/>
      <c r="F82" s="1"/>
      <c r="G82" s="1"/>
    </row>
    <row r="83" customFormat="false" ht="12.75" hidden="false" customHeight="false" outlineLevel="0" collapsed="false">
      <c r="D83" s="1"/>
      <c r="E83" s="1"/>
      <c r="F83" s="1"/>
      <c r="G83" s="1"/>
    </row>
    <row r="84" customFormat="false" ht="12.75" hidden="false" customHeight="false" outlineLevel="0" collapsed="false">
      <c r="D84" s="1"/>
      <c r="E84" s="1"/>
      <c r="F84" s="1"/>
      <c r="G84" s="1"/>
    </row>
    <row r="85" customFormat="false" ht="12.75" hidden="false" customHeight="false" outlineLevel="0" collapsed="false">
      <c r="D85" s="1"/>
      <c r="E85" s="1"/>
      <c r="F85" s="1"/>
      <c r="G85" s="1"/>
    </row>
    <row r="86" customFormat="false" ht="12.75" hidden="false" customHeight="false" outlineLevel="0" collapsed="false">
      <c r="D86" s="1"/>
      <c r="E86" s="1"/>
      <c r="F86" s="1"/>
      <c r="G86" s="1"/>
    </row>
    <row r="87" customFormat="false" ht="12.75" hidden="false" customHeight="false" outlineLevel="0" collapsed="false">
      <c r="D87" s="1"/>
      <c r="E87" s="1"/>
      <c r="F87" s="1"/>
      <c r="G87" s="1"/>
    </row>
    <row r="88" customFormat="false" ht="12.75" hidden="false" customHeight="false" outlineLevel="0" collapsed="false">
      <c r="D88" s="1"/>
      <c r="E88" s="1"/>
      <c r="F88" s="1"/>
      <c r="G88" s="1"/>
    </row>
  </sheetData>
  <mergeCells count="1">
    <mergeCell ref="H4:I4"/>
  </mergeCells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3"/>
  <sheetViews>
    <sheetView showFormulas="false" showGridLines="true" showRowColHeaders="true" showZeros="true" rightToLeft="false" tabSelected="false" showOutlineSymbols="true" defaultGridColor="true" view="normal" topLeftCell="A11" colorId="64" zoomScale="75" zoomScaleNormal="75" zoomScalePageLayoutView="100" workbookViewId="0">
      <selection pane="topLeft" activeCell="A31" activeCellId="0" sqref="A3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85"/>
    <col collapsed="false" customWidth="true" hidden="false" outlineLevel="0" max="2" min="2" style="1" width="39.85"/>
    <col collapsed="false" customWidth="true" hidden="false" outlineLevel="0" max="3" min="3" style="1" width="15.56"/>
    <col collapsed="false" customWidth="true" hidden="false" outlineLevel="0" max="4" min="4" style="1" width="31.14"/>
    <col collapsed="false" customWidth="false" hidden="false" outlineLevel="0" max="257" min="5" style="1" width="9.14"/>
  </cols>
  <sheetData>
    <row r="2" customFormat="false" ht="20.25" hidden="false" customHeight="false" outlineLevel="0" collapsed="false">
      <c r="A2" s="311" t="s">
        <v>209</v>
      </c>
    </row>
    <row r="3" customFormat="false" ht="20.25" hidden="false" customHeight="false" outlineLevel="0" collapsed="false">
      <c r="A3" s="33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A4" s="327" t="s">
        <v>210</v>
      </c>
      <c r="B4" s="327" t="s">
        <v>211</v>
      </c>
      <c r="C4" s="327"/>
    </row>
    <row r="7" customFormat="false" ht="13.5" hidden="false" customHeight="false" outlineLevel="0" collapsed="false">
      <c r="A7" s="366" t="s">
        <v>212</v>
      </c>
    </row>
    <row r="9" customFormat="false" ht="12.75" hidden="false" customHeight="false" outlineLevel="0" collapsed="false">
      <c r="A9" s="1" t="s">
        <v>213</v>
      </c>
      <c r="B9" s="1" t="s">
        <v>214</v>
      </c>
    </row>
    <row r="10" customFormat="false" ht="12.75" hidden="false" customHeight="false" outlineLevel="0" collapsed="false">
      <c r="A10" s="1" t="s">
        <v>215</v>
      </c>
      <c r="B10" s="1" t="s">
        <v>216</v>
      </c>
    </row>
    <row r="11" customFormat="false" ht="12.75" hidden="false" customHeight="false" outlineLevel="0" collapsed="false">
      <c r="A11" s="1" t="s">
        <v>217</v>
      </c>
    </row>
    <row r="15" customFormat="false" ht="13.5" hidden="false" customHeight="false" outlineLevel="0" collapsed="false">
      <c r="A15" s="366" t="s">
        <v>218</v>
      </c>
    </row>
    <row r="17" customFormat="false" ht="12.75" hidden="false" customHeight="false" outlineLevel="0" collapsed="false">
      <c r="A17" s="1" t="s">
        <v>219</v>
      </c>
      <c r="B17" s="1" t="s">
        <v>220</v>
      </c>
    </row>
    <row r="18" customFormat="false" ht="12.75" hidden="false" customHeight="false" outlineLevel="0" collapsed="false">
      <c r="B18" s="1" t="s">
        <v>221</v>
      </c>
    </row>
    <row r="19" customFormat="false" ht="12.75" hidden="false" customHeight="false" outlineLevel="0" collapsed="false">
      <c r="B19" s="1" t="s">
        <v>222</v>
      </c>
    </row>
    <row r="20" customFormat="false" ht="12.75" hidden="false" customHeight="false" outlineLevel="0" collapsed="false">
      <c r="B20" s="1" t="s">
        <v>223</v>
      </c>
    </row>
    <row r="22" customFormat="false" ht="12.75" hidden="false" customHeight="false" outlineLevel="0" collapsed="false">
      <c r="A22" s="367" t="s">
        <v>224</v>
      </c>
      <c r="B22" s="367" t="s">
        <v>225</v>
      </c>
    </row>
    <row r="24" customFormat="false" ht="12.75" hidden="false" customHeight="false" outlineLevel="0" collapsed="false">
      <c r="A24" s="1" t="s">
        <v>226</v>
      </c>
      <c r="B24" s="1" t="s">
        <v>227</v>
      </c>
    </row>
    <row r="27" customFormat="false" ht="13.5" hidden="false" customHeight="false" outlineLevel="0" collapsed="false">
      <c r="A27" s="366" t="s">
        <v>228</v>
      </c>
    </row>
    <row r="29" customFormat="false" ht="12.75" hidden="false" customHeight="false" outlineLevel="0" collapsed="false">
      <c r="A29" s="367" t="s">
        <v>229</v>
      </c>
      <c r="B29" s="367"/>
    </row>
    <row r="33" customFormat="false" ht="13.5" hidden="false" customHeight="false" outlineLevel="0" collapsed="false">
      <c r="A33" s="366" t="s">
        <v>230</v>
      </c>
    </row>
    <row r="35" customFormat="false" ht="12.75" hidden="false" customHeight="false" outlineLevel="0" collapsed="false">
      <c r="A35" s="1" t="s">
        <v>231</v>
      </c>
      <c r="B35" s="1" t="s">
        <v>232</v>
      </c>
    </row>
    <row r="36" customFormat="false" ht="12.75" hidden="false" customHeight="false" outlineLevel="0" collapsed="false">
      <c r="A36" s="1" t="s">
        <v>233</v>
      </c>
      <c r="B36" s="1" t="s">
        <v>234</v>
      </c>
    </row>
    <row r="37" customFormat="false" ht="12.75" hidden="false" customHeight="false" outlineLevel="0" collapsed="false">
      <c r="A37" s="1" t="s">
        <v>235</v>
      </c>
      <c r="B37" s="1" t="s">
        <v>236</v>
      </c>
    </row>
    <row r="41" customFormat="false" ht="13.5" hidden="false" customHeight="false" outlineLevel="0" collapsed="false">
      <c r="A41" s="366" t="s">
        <v>237</v>
      </c>
    </row>
    <row r="43" customFormat="false" ht="12.75" hidden="false" customHeight="false" outlineLevel="0" collapsed="false">
      <c r="A43" s="1" t="s">
        <v>238</v>
      </c>
      <c r="B43" s="1" t="s">
        <v>234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F40"/>
  <sheetViews>
    <sheetView showFormulas="false" showGridLines="true" showRowColHeaders="true" showZeros="true" rightToLeft="false" tabSelected="false" showOutlineSymbols="true" defaultGridColor="true" view="normal" topLeftCell="A3" colorId="64" zoomScale="75" zoomScaleNormal="75" zoomScalePageLayoutView="100" workbookViewId="0">
      <selection pane="topLeft" activeCell="I38" activeCellId="0" sqref="I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28"/>
  </cols>
  <sheetData>
    <row r="2" customFormat="false" ht="20.25" hidden="false" customHeight="false" outlineLevel="0" collapsed="false">
      <c r="A2" s="311" t="s">
        <v>239</v>
      </c>
    </row>
    <row r="3" customFormat="false" ht="20.25" hidden="false" customHeight="false" outlineLevel="0" collapsed="false">
      <c r="A3" s="336"/>
    </row>
    <row r="33" customFormat="false" ht="12.75" hidden="false" customHeight="false" outlineLevel="0" collapsed="false">
      <c r="A33" s="368" t="s">
        <v>240</v>
      </c>
      <c r="F33" s="368" t="s">
        <v>241</v>
      </c>
    </row>
    <row r="34" customFormat="false" ht="12.75" hidden="false" customHeight="false" outlineLevel="0" collapsed="false">
      <c r="A34" s="272" t="s">
        <v>242</v>
      </c>
      <c r="C34" s="272" t="s">
        <v>243</v>
      </c>
      <c r="F34" s="0" t="s">
        <v>244</v>
      </c>
    </row>
    <row r="35" customFormat="false" ht="12.75" hidden="false" customHeight="false" outlineLevel="0" collapsed="false">
      <c r="A35" s="0" t="s">
        <v>245</v>
      </c>
      <c r="C35" s="0" t="s">
        <v>246</v>
      </c>
      <c r="F35" s="0" t="s">
        <v>247</v>
      </c>
    </row>
    <row r="36" customFormat="false" ht="12.75" hidden="false" customHeight="false" outlineLevel="0" collapsed="false">
      <c r="A36" s="0" t="s">
        <v>248</v>
      </c>
      <c r="F36" s="0" t="s">
        <v>249</v>
      </c>
    </row>
    <row r="37" customFormat="false" ht="12.75" hidden="false" customHeight="false" outlineLevel="0" collapsed="false">
      <c r="A37" s="0" t="s">
        <v>250</v>
      </c>
    </row>
    <row r="38" customFormat="false" ht="12.75" hidden="false" customHeight="false" outlineLevel="0" collapsed="false">
      <c r="A38" s="0" t="s">
        <v>55</v>
      </c>
    </row>
    <row r="39" customFormat="false" ht="12.75" hidden="false" customHeight="false" outlineLevel="0" collapsed="false">
      <c r="A39" s="0" t="s">
        <v>251</v>
      </c>
    </row>
    <row r="40" customFormat="false" ht="12.75" hidden="false" customHeight="false" outlineLevel="0" collapsed="false">
      <c r="A40" s="0" t="s">
        <v>252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9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.56"/>
    <col collapsed="false" customWidth="true" hidden="false" outlineLevel="0" max="2" min="2" style="1" width="70.85"/>
    <col collapsed="false" customWidth="true" hidden="false" outlineLevel="0" max="3" min="3" style="1" width="20.7"/>
    <col collapsed="false" customWidth="true" hidden="false" outlineLevel="0" max="4" min="4" style="1" width="40.7"/>
    <col collapsed="false" customWidth="false" hidden="false" outlineLevel="0" max="257" min="5" style="1" width="9.14"/>
  </cols>
  <sheetData>
    <row r="2" customFormat="false" ht="20.25" hidden="false" customHeight="false" outlineLevel="0" collapsed="false">
      <c r="A2" s="311" t="s">
        <v>253</v>
      </c>
      <c r="B2" s="114"/>
    </row>
    <row r="3" customFormat="false" ht="20.25" hidden="false" customHeight="false" outlineLevel="0" collapsed="false">
      <c r="A3" s="33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</row>
    <row r="4" customFormat="false" ht="12.75" hidden="false" customHeight="false" outlineLevel="0" collapsed="false">
      <c r="B4" s="109" t="s">
        <v>253</v>
      </c>
      <c r="C4" s="109" t="s">
        <v>254</v>
      </c>
      <c r="D4" s="109" t="s">
        <v>255</v>
      </c>
    </row>
    <row r="6" customFormat="false" ht="12.75" hidden="false" customHeight="false" outlineLevel="0" collapsed="false">
      <c r="A6" s="327" t="s">
        <v>256</v>
      </c>
    </row>
    <row r="7" customFormat="false" ht="12.75" hidden="false" customHeight="false" outlineLevel="0" collapsed="false">
      <c r="A7" s="1" t="n">
        <v>1</v>
      </c>
      <c r="B7" s="1" t="s">
        <v>257</v>
      </c>
      <c r="C7" s="369" t="n">
        <v>36721</v>
      </c>
      <c r="D7" s="1" t="s">
        <v>258</v>
      </c>
    </row>
    <row r="8" customFormat="false" ht="12.75" hidden="false" customHeight="false" outlineLevel="0" collapsed="false">
      <c r="A8" s="1" t="n">
        <v>2</v>
      </c>
      <c r="B8" s="1" t="s">
        <v>259</v>
      </c>
      <c r="C8" s="369" t="n">
        <v>36721</v>
      </c>
      <c r="D8" s="1" t="s">
        <v>258</v>
      </c>
    </row>
    <row r="9" customFormat="false" ht="12.75" hidden="false" customHeight="false" outlineLevel="0" collapsed="false">
      <c r="A9" s="1" t="n">
        <v>4</v>
      </c>
      <c r="B9" s="1" t="s">
        <v>260</v>
      </c>
      <c r="C9" s="369" t="n">
        <v>36721</v>
      </c>
      <c r="D9" s="1" t="s">
        <v>261</v>
      </c>
    </row>
    <row r="10" customFormat="false" ht="12.75" hidden="false" customHeight="false" outlineLevel="0" collapsed="false">
      <c r="A10" s="1" t="n">
        <v>5</v>
      </c>
      <c r="B10" s="1" t="s">
        <v>262</v>
      </c>
      <c r="C10" s="369" t="n">
        <v>36721</v>
      </c>
      <c r="D10" s="1" t="s">
        <v>263</v>
      </c>
    </row>
    <row r="11" customFormat="false" ht="12.75" hidden="false" customHeight="false" outlineLevel="0" collapsed="false">
      <c r="C11" s="369"/>
    </row>
    <row r="12" customFormat="false" ht="12.75" hidden="false" customHeight="false" outlineLevel="0" collapsed="false">
      <c r="A12" s="327" t="s">
        <v>264</v>
      </c>
    </row>
    <row r="13" customFormat="false" ht="12.75" hidden="false" customHeight="false" outlineLevel="0" collapsed="false">
      <c r="A13" s="1" t="n">
        <v>1</v>
      </c>
      <c r="B13" s="1" t="s">
        <v>257</v>
      </c>
      <c r="C13" s="369" t="n">
        <v>36714</v>
      </c>
      <c r="D13" s="1" t="s">
        <v>265</v>
      </c>
    </row>
    <row r="14" customFormat="false" ht="12.75" hidden="false" customHeight="false" outlineLevel="0" collapsed="false">
      <c r="A14" s="1" t="n">
        <v>2</v>
      </c>
      <c r="B14" s="1" t="s">
        <v>259</v>
      </c>
      <c r="C14" s="369" t="n">
        <v>36714</v>
      </c>
      <c r="D14" s="1" t="s">
        <v>265</v>
      </c>
    </row>
    <row r="15" customFormat="false" ht="12.75" hidden="false" customHeight="false" outlineLevel="0" collapsed="false">
      <c r="A15" s="1" t="n">
        <v>4</v>
      </c>
      <c r="B15" s="1" t="s">
        <v>260</v>
      </c>
      <c r="C15" s="369" t="n">
        <v>36717</v>
      </c>
      <c r="D15" s="1" t="s">
        <v>266</v>
      </c>
    </row>
    <row r="16" customFormat="false" ht="12.75" hidden="false" customHeight="false" outlineLevel="0" collapsed="false">
      <c r="A16" s="1" t="n">
        <v>5</v>
      </c>
      <c r="B16" s="1" t="s">
        <v>262</v>
      </c>
      <c r="C16" s="369" t="n">
        <v>36714</v>
      </c>
      <c r="D16" s="1" t="s">
        <v>267</v>
      </c>
    </row>
    <row r="17" customFormat="false" ht="12.75" hidden="false" customHeight="false" outlineLevel="0" collapsed="false">
      <c r="A17" s="370" t="s">
        <v>268</v>
      </c>
      <c r="B17" s="1" t="s">
        <v>269</v>
      </c>
      <c r="C17" s="369" t="n">
        <v>36710</v>
      </c>
      <c r="D17" s="1" t="s">
        <v>270</v>
      </c>
    </row>
    <row r="19" customFormat="false" ht="12.75" hidden="false" customHeight="false" outlineLevel="0" collapsed="false">
      <c r="A19" s="327" t="s">
        <v>271</v>
      </c>
    </row>
    <row r="20" customFormat="false" ht="12.75" hidden="false" customHeight="false" outlineLevel="0" collapsed="false">
      <c r="A20" s="1" t="n">
        <v>1</v>
      </c>
      <c r="B20" s="1" t="s">
        <v>257</v>
      </c>
      <c r="C20" s="369" t="n">
        <v>36707</v>
      </c>
      <c r="D20" s="1" t="s">
        <v>272</v>
      </c>
    </row>
    <row r="21" customFormat="false" ht="12.75" hidden="false" customHeight="false" outlineLevel="0" collapsed="false">
      <c r="A21" s="1" t="n">
        <v>2</v>
      </c>
      <c r="B21" s="1" t="s">
        <v>259</v>
      </c>
      <c r="C21" s="369" t="n">
        <v>36707</v>
      </c>
      <c r="D21" s="1" t="s">
        <v>272</v>
      </c>
    </row>
    <row r="22" customFormat="false" ht="12.75" hidden="false" customHeight="false" outlineLevel="0" collapsed="false">
      <c r="A22" s="1" t="n">
        <v>4</v>
      </c>
      <c r="B22" s="1" t="s">
        <v>260</v>
      </c>
      <c r="C22" s="369" t="n">
        <v>36710</v>
      </c>
      <c r="D22" s="1" t="s">
        <v>273</v>
      </c>
    </row>
    <row r="23" customFormat="false" ht="12.75" hidden="false" customHeight="false" outlineLevel="0" collapsed="false">
      <c r="A23" s="1" t="n">
        <v>5</v>
      </c>
      <c r="B23" s="1" t="s">
        <v>262</v>
      </c>
      <c r="C23" s="369" t="n">
        <v>36707</v>
      </c>
      <c r="D23" s="1" t="s">
        <v>274</v>
      </c>
    </row>
    <row r="24" customFormat="false" ht="12.75" hidden="false" customHeight="false" outlineLevel="0" collapsed="false">
      <c r="A24" s="370" t="s">
        <v>268</v>
      </c>
      <c r="B24" s="1" t="s">
        <v>275</v>
      </c>
      <c r="C24" s="369" t="n">
        <v>36710</v>
      </c>
      <c r="D24" s="1" t="s">
        <v>276</v>
      </c>
    </row>
    <row r="26" customFormat="false" ht="12.75" hidden="false" customHeight="false" outlineLevel="0" collapsed="false">
      <c r="A26" s="327" t="s">
        <v>277</v>
      </c>
    </row>
    <row r="27" customFormat="false" ht="12.75" hidden="false" customHeight="false" outlineLevel="0" collapsed="false">
      <c r="A27" s="1" t="n">
        <v>1</v>
      </c>
      <c r="B27" s="1" t="s">
        <v>257</v>
      </c>
      <c r="C27" s="369" t="n">
        <v>36700</v>
      </c>
      <c r="D27" s="1" t="s">
        <v>278</v>
      </c>
    </row>
    <row r="28" customFormat="false" ht="12.75" hidden="false" customHeight="false" outlineLevel="0" collapsed="false">
      <c r="A28" s="1" t="n">
        <v>2</v>
      </c>
      <c r="B28" s="1" t="s">
        <v>259</v>
      </c>
      <c r="C28" s="369" t="n">
        <v>36700</v>
      </c>
      <c r="D28" s="1" t="s">
        <v>278</v>
      </c>
    </row>
    <row r="29" customFormat="false" ht="12.75" hidden="false" customHeight="false" outlineLevel="0" collapsed="false">
      <c r="A29" s="1" t="n">
        <v>4</v>
      </c>
      <c r="B29" s="1" t="s">
        <v>260</v>
      </c>
      <c r="C29" s="369" t="n">
        <v>36699</v>
      </c>
      <c r="D29" s="1" t="s">
        <v>279</v>
      </c>
    </row>
    <row r="30" customFormat="false" ht="12.75" hidden="false" customHeight="false" outlineLevel="0" collapsed="false">
      <c r="A30" s="1" t="n">
        <v>5</v>
      </c>
      <c r="B30" s="1" t="s">
        <v>262</v>
      </c>
      <c r="C30" s="369" t="n">
        <v>36700</v>
      </c>
      <c r="D30" s="1" t="s">
        <v>280</v>
      </c>
    </row>
    <row r="32" customFormat="false" ht="12.75" hidden="false" customHeight="false" outlineLevel="0" collapsed="false">
      <c r="A32" s="327" t="s">
        <v>281</v>
      </c>
    </row>
    <row r="33" customFormat="false" ht="12.75" hidden="false" customHeight="false" outlineLevel="0" collapsed="false">
      <c r="A33" s="1" t="n">
        <v>1</v>
      </c>
      <c r="B33" s="1" t="s">
        <v>257</v>
      </c>
      <c r="C33" s="369" t="n">
        <v>36696</v>
      </c>
      <c r="D33" s="1" t="s">
        <v>282</v>
      </c>
    </row>
    <row r="34" customFormat="false" ht="12.75" hidden="false" customHeight="false" outlineLevel="0" collapsed="false">
      <c r="A34" s="1" t="n">
        <v>2</v>
      </c>
      <c r="B34" s="1" t="s">
        <v>259</v>
      </c>
      <c r="C34" s="369" t="n">
        <v>36696</v>
      </c>
      <c r="D34" s="1" t="s">
        <v>282</v>
      </c>
    </row>
    <row r="35" customFormat="false" ht="12.75" hidden="false" customHeight="false" outlineLevel="0" collapsed="false">
      <c r="A35" s="1" t="n">
        <v>4</v>
      </c>
      <c r="B35" s="1" t="s">
        <v>260</v>
      </c>
      <c r="C35" s="369" t="n">
        <v>36693</v>
      </c>
      <c r="D35" s="1" t="s">
        <v>283</v>
      </c>
    </row>
    <row r="36" customFormat="false" ht="12.75" hidden="false" customHeight="false" outlineLevel="0" collapsed="false">
      <c r="A36" s="1" t="n">
        <v>5</v>
      </c>
      <c r="B36" s="1" t="s">
        <v>262</v>
      </c>
      <c r="C36" s="369" t="n">
        <v>36696</v>
      </c>
      <c r="D36" s="1" t="s">
        <v>284</v>
      </c>
    </row>
    <row r="38" customFormat="false" ht="12.75" hidden="false" customHeight="false" outlineLevel="0" collapsed="false">
      <c r="A38" s="327" t="s">
        <v>285</v>
      </c>
    </row>
    <row r="39" customFormat="false" ht="12.75" hidden="false" customHeight="false" outlineLevel="0" collapsed="false">
      <c r="A39" s="1" t="n">
        <v>1</v>
      </c>
      <c r="B39" s="1" t="s">
        <v>257</v>
      </c>
      <c r="C39" s="369" t="n">
        <v>36688</v>
      </c>
      <c r="D39" s="1" t="s">
        <v>286</v>
      </c>
    </row>
    <row r="40" customFormat="false" ht="12.75" hidden="false" customHeight="false" outlineLevel="0" collapsed="false">
      <c r="A40" s="1" t="n">
        <v>2</v>
      </c>
      <c r="B40" s="1" t="s">
        <v>259</v>
      </c>
      <c r="C40" s="369" t="n">
        <v>36688</v>
      </c>
      <c r="D40" s="1" t="s">
        <v>286</v>
      </c>
    </row>
    <row r="41" customFormat="false" ht="12.75" hidden="false" customHeight="false" outlineLevel="0" collapsed="false">
      <c r="A41" s="1" t="n">
        <v>4</v>
      </c>
      <c r="B41" s="1" t="s">
        <v>260</v>
      </c>
      <c r="C41" s="369"/>
      <c r="D41" s="1" t="s">
        <v>287</v>
      </c>
    </row>
    <row r="42" customFormat="false" ht="12.75" hidden="false" customHeight="false" outlineLevel="0" collapsed="false">
      <c r="A42" s="1" t="n">
        <v>5</v>
      </c>
      <c r="B42" s="1" t="s">
        <v>262</v>
      </c>
      <c r="C42" s="369" t="n">
        <v>36688</v>
      </c>
      <c r="D42" s="1" t="s">
        <v>288</v>
      </c>
    </row>
    <row r="43" customFormat="false" ht="12.75" hidden="false" customHeight="false" outlineLevel="0" collapsed="false">
      <c r="A43" s="1" t="n">
        <v>6</v>
      </c>
      <c r="B43" s="1" t="s">
        <v>289</v>
      </c>
      <c r="C43" s="369" t="n">
        <v>36677</v>
      </c>
      <c r="D43" s="1" t="s">
        <v>290</v>
      </c>
    </row>
    <row r="45" customFormat="false" ht="12.75" hidden="false" customHeight="false" outlineLevel="0" collapsed="false">
      <c r="A45" s="327" t="s">
        <v>291</v>
      </c>
    </row>
    <row r="46" customFormat="false" ht="12.75" hidden="false" customHeight="false" outlineLevel="0" collapsed="false">
      <c r="A46" s="1" t="n">
        <v>1</v>
      </c>
      <c r="B46" s="1" t="s">
        <v>257</v>
      </c>
      <c r="C46" s="369" t="n">
        <v>36679</v>
      </c>
      <c r="D46" s="1" t="s">
        <v>292</v>
      </c>
    </row>
    <row r="47" customFormat="false" ht="12.75" hidden="false" customHeight="false" outlineLevel="0" collapsed="false">
      <c r="A47" s="1" t="n">
        <v>2</v>
      </c>
      <c r="B47" s="1" t="s">
        <v>259</v>
      </c>
      <c r="C47" s="369" t="n">
        <v>36679</v>
      </c>
      <c r="D47" s="1" t="s">
        <v>292</v>
      </c>
    </row>
    <row r="48" customFormat="false" ht="12.75" hidden="false" customHeight="false" outlineLevel="0" collapsed="false">
      <c r="A48" s="1" t="n">
        <v>4</v>
      </c>
      <c r="B48" s="1" t="s">
        <v>260</v>
      </c>
      <c r="C48" s="369" t="n">
        <v>36678</v>
      </c>
      <c r="D48" s="1" t="s">
        <v>293</v>
      </c>
    </row>
    <row r="49" customFormat="false" ht="12.75" hidden="false" customHeight="false" outlineLevel="0" collapsed="false">
      <c r="A49" s="1" t="n">
        <v>5</v>
      </c>
      <c r="B49" s="1" t="s">
        <v>262</v>
      </c>
      <c r="C49" s="369" t="n">
        <v>36679</v>
      </c>
      <c r="D49" s="1" t="s">
        <v>294</v>
      </c>
    </row>
    <row r="51" customFormat="false" ht="12.75" hidden="false" customHeight="false" outlineLevel="0" collapsed="false">
      <c r="A51" s="327" t="s">
        <v>295</v>
      </c>
    </row>
    <row r="52" customFormat="false" ht="12.75" hidden="false" customHeight="false" outlineLevel="0" collapsed="false">
      <c r="A52" s="1" t="n">
        <v>1</v>
      </c>
      <c r="B52" s="1" t="s">
        <v>257</v>
      </c>
      <c r="C52" s="369" t="n">
        <v>36672</v>
      </c>
      <c r="D52" s="1" t="s">
        <v>296</v>
      </c>
    </row>
    <row r="53" customFormat="false" ht="12.75" hidden="false" customHeight="false" outlineLevel="0" collapsed="false">
      <c r="A53" s="1" t="n">
        <v>2</v>
      </c>
      <c r="B53" s="1" t="s">
        <v>259</v>
      </c>
      <c r="C53" s="369" t="n">
        <v>36672</v>
      </c>
      <c r="D53" s="1" t="s">
        <v>296</v>
      </c>
    </row>
    <row r="54" customFormat="false" ht="12.75" hidden="false" customHeight="false" outlineLevel="0" collapsed="false">
      <c r="A54" s="1" t="n">
        <v>4</v>
      </c>
      <c r="B54" s="1" t="s">
        <v>260</v>
      </c>
      <c r="C54" s="369" t="n">
        <v>36671</v>
      </c>
      <c r="D54" s="1" t="s">
        <v>297</v>
      </c>
    </row>
    <row r="55" customFormat="false" ht="12.75" hidden="false" customHeight="false" outlineLevel="0" collapsed="false">
      <c r="A55" s="1" t="n">
        <v>5</v>
      </c>
      <c r="B55" s="1" t="s">
        <v>262</v>
      </c>
      <c r="C55" s="369" t="n">
        <v>36672</v>
      </c>
      <c r="D55" s="1" t="s">
        <v>298</v>
      </c>
    </row>
    <row r="57" customFormat="false" ht="12.75" hidden="false" customHeight="false" outlineLevel="0" collapsed="false">
      <c r="A57" s="327" t="s">
        <v>299</v>
      </c>
    </row>
    <row r="58" customFormat="false" ht="12.75" hidden="false" customHeight="false" outlineLevel="0" collapsed="false">
      <c r="A58" s="1" t="n">
        <v>1</v>
      </c>
      <c r="B58" s="1" t="s">
        <v>257</v>
      </c>
      <c r="C58" s="369" t="n">
        <v>36665</v>
      </c>
      <c r="D58" s="1" t="s">
        <v>300</v>
      </c>
    </row>
    <row r="59" customFormat="false" ht="12.75" hidden="false" customHeight="false" outlineLevel="0" collapsed="false">
      <c r="A59" s="1" t="n">
        <v>2</v>
      </c>
      <c r="B59" s="1" t="s">
        <v>259</v>
      </c>
      <c r="C59" s="369" t="n">
        <v>36665</v>
      </c>
      <c r="D59" s="1" t="s">
        <v>300</v>
      </c>
    </row>
    <row r="60" customFormat="false" ht="12.75" hidden="false" customHeight="false" outlineLevel="0" collapsed="false">
      <c r="A60" s="1" t="n">
        <v>4</v>
      </c>
      <c r="B60" s="1" t="s">
        <v>260</v>
      </c>
      <c r="C60" s="369" t="n">
        <v>36664</v>
      </c>
      <c r="D60" s="1" t="s">
        <v>301</v>
      </c>
    </row>
    <row r="61" customFormat="false" ht="12.75" hidden="false" customHeight="false" outlineLevel="0" collapsed="false">
      <c r="A61" s="1" t="n">
        <v>5</v>
      </c>
      <c r="B61" s="1" t="s">
        <v>262</v>
      </c>
      <c r="C61" s="369" t="n">
        <v>36665</v>
      </c>
      <c r="D61" s="1" t="s">
        <v>302</v>
      </c>
    </row>
    <row r="63" customFormat="false" ht="12.75" hidden="false" customHeight="false" outlineLevel="0" collapsed="false">
      <c r="A63" s="327" t="s">
        <v>303</v>
      </c>
    </row>
    <row r="64" customFormat="false" ht="12.75" hidden="false" customHeight="false" outlineLevel="0" collapsed="false">
      <c r="A64" s="1" t="n">
        <v>1</v>
      </c>
      <c r="B64" s="1" t="s">
        <v>257</v>
      </c>
      <c r="C64" s="369" t="n">
        <v>36658</v>
      </c>
      <c r="D64" s="1" t="s">
        <v>304</v>
      </c>
    </row>
    <row r="65" customFormat="false" ht="12.75" hidden="false" customHeight="false" outlineLevel="0" collapsed="false">
      <c r="A65" s="1" t="n">
        <v>2</v>
      </c>
      <c r="B65" s="1" t="s">
        <v>259</v>
      </c>
      <c r="C65" s="369" t="n">
        <v>36658</v>
      </c>
      <c r="D65" s="1" t="s">
        <v>304</v>
      </c>
    </row>
    <row r="66" customFormat="false" ht="12.75" hidden="false" customHeight="false" outlineLevel="0" collapsed="false">
      <c r="A66" s="1" t="n">
        <v>4</v>
      </c>
      <c r="B66" s="1" t="s">
        <v>260</v>
      </c>
      <c r="C66" s="369" t="n">
        <v>36657</v>
      </c>
      <c r="D66" s="1" t="s">
        <v>305</v>
      </c>
    </row>
    <row r="67" customFormat="false" ht="12.75" hidden="false" customHeight="false" outlineLevel="0" collapsed="false">
      <c r="A67" s="1" t="n">
        <v>5</v>
      </c>
      <c r="B67" s="1" t="s">
        <v>262</v>
      </c>
      <c r="C67" s="369" t="n">
        <v>36658</v>
      </c>
      <c r="D67" s="1" t="s">
        <v>306</v>
      </c>
    </row>
    <row r="69" customFormat="false" ht="12.75" hidden="false" customHeight="false" outlineLevel="0" collapsed="false">
      <c r="A69" s="327" t="s">
        <v>307</v>
      </c>
    </row>
    <row r="70" customFormat="false" ht="12.75" hidden="false" customHeight="false" outlineLevel="0" collapsed="false">
      <c r="A70" s="1" t="n">
        <v>1</v>
      </c>
      <c r="B70" s="1" t="s">
        <v>257</v>
      </c>
      <c r="C70" s="369" t="n">
        <v>36654</v>
      </c>
      <c r="D70" s="1" t="s">
        <v>308</v>
      </c>
    </row>
    <row r="71" customFormat="false" ht="12.75" hidden="false" customHeight="false" outlineLevel="0" collapsed="false">
      <c r="A71" s="1" t="n">
        <v>2</v>
      </c>
      <c r="B71" s="1" t="s">
        <v>259</v>
      </c>
      <c r="C71" s="369" t="n">
        <v>36654</v>
      </c>
      <c r="D71" s="1" t="s">
        <v>308</v>
      </c>
    </row>
    <row r="72" customFormat="false" ht="12.75" hidden="false" customHeight="false" outlineLevel="0" collapsed="false">
      <c r="A72" s="1" t="n">
        <v>3</v>
      </c>
      <c r="B72" s="1" t="s">
        <v>309</v>
      </c>
      <c r="C72" s="369" t="n">
        <v>36616</v>
      </c>
      <c r="D72" s="1" t="s">
        <v>310</v>
      </c>
      <c r="H72" s="6"/>
    </row>
    <row r="73" customFormat="false" ht="12.75" hidden="false" customHeight="false" outlineLevel="0" collapsed="false">
      <c r="A73" s="1" t="n">
        <v>4</v>
      </c>
      <c r="B73" s="1" t="s">
        <v>260</v>
      </c>
      <c r="C73" s="369" t="n">
        <v>36650</v>
      </c>
      <c r="D73" s="1" t="s">
        <v>311</v>
      </c>
      <c r="H73" s="6"/>
    </row>
    <row r="74" customFormat="false" ht="12.75" hidden="false" customHeight="false" outlineLevel="0" collapsed="false">
      <c r="A74" s="1" t="n">
        <v>5</v>
      </c>
      <c r="B74" s="1" t="s">
        <v>262</v>
      </c>
      <c r="C74" s="369" t="n">
        <v>36644</v>
      </c>
      <c r="D74" s="1" t="s">
        <v>312</v>
      </c>
      <c r="H74" s="6"/>
    </row>
    <row r="75" customFormat="false" ht="12.75" hidden="false" customHeight="false" outlineLevel="0" collapsed="false">
      <c r="A75" s="1" t="n">
        <v>6</v>
      </c>
      <c r="B75" s="1" t="s">
        <v>313</v>
      </c>
      <c r="C75" s="369" t="n">
        <v>36651</v>
      </c>
      <c r="D75" s="1" t="s">
        <v>314</v>
      </c>
      <c r="H75" s="6"/>
    </row>
    <row r="77" customFormat="false" ht="12.75" hidden="false" customHeight="false" outlineLevel="0" collapsed="false">
      <c r="A77" s="327" t="s">
        <v>315</v>
      </c>
    </row>
    <row r="78" customFormat="false" ht="12.75" hidden="false" customHeight="false" outlineLevel="0" collapsed="false">
      <c r="A78" s="1" t="n">
        <v>1</v>
      </c>
      <c r="B78" s="6" t="s">
        <v>257</v>
      </c>
      <c r="C78" s="371" t="n">
        <v>36640</v>
      </c>
      <c r="D78" s="6"/>
      <c r="E78" s="6"/>
      <c r="F78" s="6"/>
      <c r="G78" s="6"/>
    </row>
    <row r="79" customFormat="false" ht="12.75" hidden="false" customHeight="false" outlineLevel="0" collapsed="false">
      <c r="A79" s="1" t="n">
        <v>2</v>
      </c>
      <c r="B79" s="6" t="s">
        <v>260</v>
      </c>
      <c r="C79" s="371" t="n">
        <v>36636</v>
      </c>
      <c r="D79" s="6" t="s">
        <v>316</v>
      </c>
      <c r="E79" s="6"/>
      <c r="F79" s="6"/>
      <c r="G79" s="6"/>
    </row>
    <row r="80" customFormat="false" ht="12.75" hidden="false" customHeight="false" outlineLevel="0" collapsed="false">
      <c r="A80" s="1" t="n">
        <v>3</v>
      </c>
      <c r="B80" s="6" t="s">
        <v>262</v>
      </c>
      <c r="C80" s="371" t="n">
        <v>36640</v>
      </c>
      <c r="D80" s="6" t="s">
        <v>317</v>
      </c>
      <c r="E80" s="6"/>
      <c r="F80" s="6"/>
      <c r="G80" s="6"/>
    </row>
    <row r="81" customFormat="false" ht="12.75" hidden="false" customHeight="false" outlineLevel="0" collapsed="false">
      <c r="A81" s="6"/>
      <c r="B81" s="6"/>
      <c r="C81" s="371"/>
      <c r="D81" s="6"/>
      <c r="E81" s="6"/>
      <c r="F81" s="6"/>
      <c r="G81" s="6"/>
    </row>
    <row r="82" customFormat="false" ht="12.75" hidden="false" customHeight="false" outlineLevel="0" collapsed="false">
      <c r="A82" s="327" t="s">
        <v>318</v>
      </c>
    </row>
    <row r="83" customFormat="false" ht="12.75" hidden="false" customHeight="false" outlineLevel="0" collapsed="false">
      <c r="A83" s="1" t="n">
        <v>1</v>
      </c>
      <c r="B83" s="1" t="s">
        <v>257</v>
      </c>
      <c r="C83" s="369" t="n">
        <v>36630</v>
      </c>
    </row>
    <row r="84" customFormat="false" ht="12.75" hidden="false" customHeight="false" outlineLevel="0" collapsed="false">
      <c r="A84" s="1" t="n">
        <v>2</v>
      </c>
      <c r="B84" s="1" t="s">
        <v>309</v>
      </c>
      <c r="C84" s="369" t="n">
        <v>36585</v>
      </c>
      <c r="D84" s="1" t="s">
        <v>319</v>
      </c>
    </row>
    <row r="85" customFormat="false" ht="12.75" hidden="false" customHeight="false" outlineLevel="0" collapsed="false">
      <c r="A85" s="1" t="n">
        <v>3</v>
      </c>
      <c r="B85" s="1" t="s">
        <v>260</v>
      </c>
      <c r="C85" s="369" t="n">
        <v>36629</v>
      </c>
      <c r="D85" s="1" t="s">
        <v>320</v>
      </c>
    </row>
    <row r="86" customFormat="false" ht="12.75" hidden="false" customHeight="false" outlineLevel="0" collapsed="false">
      <c r="C86" s="369"/>
      <c r="D86" s="1" t="s">
        <v>321</v>
      </c>
    </row>
    <row r="87" customFormat="false" ht="12.75" hidden="false" customHeight="false" outlineLevel="0" collapsed="false">
      <c r="C87" s="369"/>
      <c r="D87" s="1" t="s">
        <v>322</v>
      </c>
    </row>
    <row r="88" customFormat="false" ht="12.75" hidden="false" customHeight="false" outlineLevel="0" collapsed="false">
      <c r="C88" s="369"/>
      <c r="D88" s="1" t="s">
        <v>323</v>
      </c>
    </row>
    <row r="89" customFormat="false" ht="12.75" hidden="false" customHeight="false" outlineLevel="0" collapsed="false">
      <c r="C89" s="369"/>
      <c r="D89" s="1" t="s">
        <v>324</v>
      </c>
    </row>
    <row r="90" customFormat="false" ht="12.75" hidden="false" customHeight="false" outlineLevel="0" collapsed="false">
      <c r="A90" s="1" t="n">
        <v>4</v>
      </c>
      <c r="B90" s="1" t="s">
        <v>262</v>
      </c>
      <c r="C90" s="369" t="n">
        <v>36630</v>
      </c>
      <c r="D90" s="1" t="s">
        <v>325</v>
      </c>
    </row>
    <row r="91" customFormat="false" ht="12.75" hidden="false" customHeight="false" outlineLevel="0" collapsed="false">
      <c r="A91" s="1" t="n">
        <v>5</v>
      </c>
      <c r="B91" s="1" t="s">
        <v>313</v>
      </c>
      <c r="C91" s="369" t="n">
        <v>36623</v>
      </c>
      <c r="D91" s="1" t="s">
        <v>326</v>
      </c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F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5.13671875" defaultRowHeight="12.75" customHeight="true" zeroHeight="false" outlineLevelRow="0" outlineLevelCol="0"/>
  <cols>
    <col collapsed="false" customWidth="true" hidden="false" outlineLevel="0" max="1" min="1" style="0" width="16.84"/>
    <col collapsed="false" customWidth="true" hidden="false" outlineLevel="0" max="6" min="6" style="0" width="7.7"/>
    <col collapsed="false" customWidth="true" hidden="false" outlineLevel="0" max="13" min="13" style="0" width="7.28"/>
  </cols>
  <sheetData>
    <row r="2" customFormat="false" ht="20.25" hidden="false" customHeight="false" outlineLevel="0" collapsed="false">
      <c r="A2" s="5" t="s">
        <v>327</v>
      </c>
      <c r="B2" s="114"/>
      <c r="C2" s="114"/>
      <c r="D2" s="6"/>
      <c r="E2" s="6"/>
      <c r="F2" s="6"/>
      <c r="G2" s="6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D2" s="1"/>
      <c r="AE2" s="1"/>
      <c r="AF2" s="1"/>
    </row>
    <row r="3" customFormat="false" ht="15.75" hidden="false" customHeight="false" outlineLevel="0" collapsed="false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1"/>
      <c r="V3" s="1"/>
      <c r="AD3" s="1"/>
      <c r="AE3" s="1"/>
      <c r="AF3" s="1"/>
    </row>
    <row r="4" customFormat="false" ht="15.75" hidden="false" customHeight="false" outlineLevel="0" collapsed="false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1"/>
      <c r="V4" s="1"/>
      <c r="AD4" s="1"/>
      <c r="AE4" s="1"/>
      <c r="AF4" s="1"/>
    </row>
    <row r="5" customFormat="false" ht="16.5" hidden="false" customHeight="false" outlineLevel="0" collapsed="false">
      <c r="A5" s="372"/>
      <c r="B5" s="373"/>
      <c r="C5" s="373"/>
      <c r="D5" s="373"/>
      <c r="E5" s="373"/>
      <c r="F5" s="373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77"/>
      <c r="T5" s="77"/>
      <c r="U5" s="77"/>
      <c r="V5" s="77"/>
      <c r="W5" s="375"/>
      <c r="X5" s="375"/>
      <c r="AD5" s="1"/>
      <c r="AE5" s="1"/>
      <c r="AF5" s="1"/>
    </row>
    <row r="6" customFormat="false" ht="16.5" hidden="false" customHeight="false" outlineLevel="0" collapsed="false">
      <c r="A6" s="376" t="s">
        <v>328</v>
      </c>
      <c r="B6" s="377" t="s">
        <v>329</v>
      </c>
      <c r="C6" s="377"/>
      <c r="D6" s="377"/>
      <c r="E6" s="377"/>
      <c r="G6" s="378" t="s">
        <v>330</v>
      </c>
      <c r="H6" s="378"/>
      <c r="I6" s="378"/>
      <c r="J6" s="378"/>
      <c r="K6" s="378"/>
      <c r="L6" s="378"/>
      <c r="N6" s="379" t="s">
        <v>331</v>
      </c>
      <c r="O6" s="379"/>
      <c r="P6" s="379"/>
      <c r="Q6" s="379"/>
      <c r="R6" s="379"/>
      <c r="S6" s="379"/>
      <c r="U6" s="77"/>
      <c r="V6" s="77"/>
      <c r="W6" s="375"/>
      <c r="X6" s="375"/>
      <c r="AD6" s="1"/>
      <c r="AE6" s="1"/>
      <c r="AF6" s="1"/>
    </row>
    <row r="7" customFormat="false" ht="16.5" hidden="false" customHeight="false" outlineLevel="0" collapsed="false">
      <c r="A7" s="380"/>
      <c r="B7" s="381" t="s">
        <v>332</v>
      </c>
      <c r="C7" s="382" t="s">
        <v>333</v>
      </c>
      <c r="D7" s="382" t="s">
        <v>334</v>
      </c>
      <c r="E7" s="383" t="s">
        <v>335</v>
      </c>
      <c r="G7" s="384" t="s">
        <v>10</v>
      </c>
      <c r="H7" s="385" t="s">
        <v>11</v>
      </c>
      <c r="I7" s="385" t="s">
        <v>12</v>
      </c>
      <c r="J7" s="385" t="s">
        <v>13</v>
      </c>
      <c r="K7" s="385" t="s">
        <v>14</v>
      </c>
      <c r="L7" s="386" t="s">
        <v>15</v>
      </c>
      <c r="N7" s="381" t="s">
        <v>10</v>
      </c>
      <c r="O7" s="382" t="s">
        <v>11</v>
      </c>
      <c r="P7" s="382" t="s">
        <v>12</v>
      </c>
      <c r="Q7" s="382" t="s">
        <v>13</v>
      </c>
      <c r="R7" s="382" t="s">
        <v>14</v>
      </c>
      <c r="S7" s="383" t="s">
        <v>15</v>
      </c>
      <c r="U7" s="77"/>
      <c r="V7" s="77"/>
      <c r="W7" s="375"/>
      <c r="X7" s="375"/>
      <c r="AD7" s="1"/>
      <c r="AE7" s="1"/>
      <c r="AF7" s="1"/>
    </row>
    <row r="8" customFormat="false" ht="15.75" hidden="false" customHeight="false" outlineLevel="0" collapsed="false">
      <c r="A8" s="387"/>
      <c r="B8" s="30"/>
      <c r="C8" s="23"/>
      <c r="D8" s="23"/>
      <c r="E8" s="24"/>
      <c r="G8" s="388" t="s">
        <v>66</v>
      </c>
      <c r="H8" s="388"/>
      <c r="I8" s="388"/>
      <c r="J8" s="388"/>
      <c r="K8" s="388"/>
      <c r="L8" s="388"/>
      <c r="N8" s="30"/>
      <c r="O8" s="23"/>
      <c r="P8" s="23"/>
      <c r="Q8" s="23"/>
      <c r="R8" s="23"/>
      <c r="S8" s="24"/>
      <c r="U8" s="77"/>
      <c r="V8" s="77"/>
      <c r="W8" s="375"/>
      <c r="X8" s="375"/>
      <c r="AD8" s="1"/>
      <c r="AE8" s="1"/>
      <c r="AF8" s="1"/>
    </row>
    <row r="9" customFormat="false" ht="16.5" hidden="false" customHeight="false" outlineLevel="0" collapsed="false">
      <c r="A9" s="30"/>
      <c r="B9" s="30"/>
      <c r="C9" s="23"/>
      <c r="D9" s="23"/>
      <c r="E9" s="24"/>
      <c r="G9" s="389" t="n">
        <v>4</v>
      </c>
      <c r="H9" s="390" t="n">
        <v>6</v>
      </c>
      <c r="I9" s="390" t="n">
        <v>6</v>
      </c>
      <c r="J9" s="390" t="n">
        <v>3</v>
      </c>
      <c r="K9" s="390" t="n">
        <v>4</v>
      </c>
      <c r="L9" s="391" t="n">
        <v>8</v>
      </c>
      <c r="N9" s="30"/>
      <c r="O9" s="23"/>
      <c r="P9" s="23"/>
      <c r="Q9" s="23"/>
      <c r="R9" s="23"/>
      <c r="S9" s="24"/>
      <c r="U9" s="77"/>
      <c r="V9" s="77"/>
      <c r="W9" s="375"/>
      <c r="X9" s="375"/>
      <c r="AD9" s="1"/>
      <c r="AE9" s="1"/>
      <c r="AF9" s="1"/>
    </row>
    <row r="10" customFormat="false" ht="15.75" hidden="false" customHeight="false" outlineLevel="0" collapsed="false">
      <c r="A10" s="392" t="n">
        <v>0</v>
      </c>
      <c r="B10" s="393" t="n">
        <v>0</v>
      </c>
      <c r="C10" s="394" t="n">
        <v>0</v>
      </c>
      <c r="D10" s="394" t="n">
        <v>0</v>
      </c>
      <c r="E10" s="395" t="n">
        <v>0</v>
      </c>
      <c r="G10" s="393" t="n">
        <f aca="false">(2*B10+2*D10)/4</f>
        <v>0</v>
      </c>
      <c r="H10" s="394" t="n">
        <f aca="false">C10</f>
        <v>0</v>
      </c>
      <c r="I10" s="394" t="n">
        <f aca="false">C10</f>
        <v>0</v>
      </c>
      <c r="J10" s="394" t="n">
        <f aca="false">E10</f>
        <v>0</v>
      </c>
      <c r="K10" s="394" t="n">
        <f aca="false">D10</f>
        <v>0</v>
      </c>
      <c r="L10" s="395" t="n">
        <f aca="false">C10</f>
        <v>0</v>
      </c>
      <c r="N10" s="30" t="n">
        <f aca="false">G10*$A10*G$9/1000</f>
        <v>0</v>
      </c>
      <c r="O10" s="23" t="n">
        <f aca="false">H10*$A10*H$9/1000</f>
        <v>0</v>
      </c>
      <c r="P10" s="23" t="n">
        <f aca="false">I10*$A10*I$9/1000</f>
        <v>0</v>
      </c>
      <c r="Q10" s="23" t="n">
        <f aca="false">J10*$A10*J$9/1000</f>
        <v>0</v>
      </c>
      <c r="R10" s="23" t="n">
        <f aca="false">K10*$A10*K$9/1000</f>
        <v>0</v>
      </c>
      <c r="S10" s="24" t="n">
        <f aca="false">L10*$A10*L$9/1000</f>
        <v>0</v>
      </c>
      <c r="U10" s="77"/>
      <c r="V10" s="77"/>
      <c r="W10" s="375"/>
      <c r="X10" s="375"/>
      <c r="AD10" s="1"/>
      <c r="AE10" s="1"/>
      <c r="AF10" s="1"/>
    </row>
    <row r="11" customFormat="false" ht="15.75" hidden="false" customHeight="false" outlineLevel="0" collapsed="false">
      <c r="A11" s="392" t="n">
        <v>10</v>
      </c>
      <c r="B11" s="393" t="n">
        <v>0</v>
      </c>
      <c r="C11" s="394" t="n">
        <v>0</v>
      </c>
      <c r="D11" s="394" t="n">
        <v>0</v>
      </c>
      <c r="E11" s="395" t="n">
        <v>0</v>
      </c>
      <c r="G11" s="393" t="n">
        <f aca="false">(2*B11+2*D11)/4</f>
        <v>0</v>
      </c>
      <c r="H11" s="394" t="n">
        <f aca="false">C11</f>
        <v>0</v>
      </c>
      <c r="I11" s="394" t="n">
        <f aca="false">C11</f>
        <v>0</v>
      </c>
      <c r="J11" s="394" t="n">
        <f aca="false">E11</f>
        <v>0</v>
      </c>
      <c r="K11" s="394" t="n">
        <f aca="false">D11</f>
        <v>0</v>
      </c>
      <c r="L11" s="395" t="n">
        <f aca="false">C11</f>
        <v>0</v>
      </c>
      <c r="N11" s="393" t="n">
        <f aca="false">G11*$A11*G$9/1000</f>
        <v>0</v>
      </c>
      <c r="O11" s="394" t="n">
        <f aca="false">H11*$A11*H$9/1000</f>
        <v>0</v>
      </c>
      <c r="P11" s="394" t="n">
        <f aca="false">I11*$A11*I$9/1000</f>
        <v>0</v>
      </c>
      <c r="Q11" s="394" t="n">
        <f aca="false">J11*$A11*J$9/1000</f>
        <v>0</v>
      </c>
      <c r="R11" s="394" t="n">
        <f aca="false">K11*$A11*K$9/1000</f>
        <v>0</v>
      </c>
      <c r="S11" s="395" t="n">
        <f aca="false">L11*$A11*L$9/1000</f>
        <v>0</v>
      </c>
      <c r="U11" s="77"/>
      <c r="V11" s="77"/>
      <c r="W11" s="375"/>
      <c r="X11" s="375"/>
      <c r="AD11" s="1"/>
      <c r="AE11" s="1"/>
      <c r="AF11" s="1"/>
    </row>
    <row r="12" customFormat="false" ht="15.75" hidden="false" customHeight="false" outlineLevel="0" collapsed="false">
      <c r="A12" s="392" t="n">
        <f aca="false">A11+10</f>
        <v>20</v>
      </c>
      <c r="B12" s="393" t="n">
        <v>704</v>
      </c>
      <c r="C12" s="394" t="n">
        <v>457</v>
      </c>
      <c r="D12" s="394" t="n">
        <v>1164</v>
      </c>
      <c r="E12" s="395" t="n">
        <v>1374</v>
      </c>
      <c r="G12" s="393" t="n">
        <f aca="false">(2*B12+2*D12)/4</f>
        <v>934</v>
      </c>
      <c r="H12" s="394" t="n">
        <f aca="false">C12</f>
        <v>457</v>
      </c>
      <c r="I12" s="394" t="n">
        <f aca="false">C12</f>
        <v>457</v>
      </c>
      <c r="J12" s="394" t="n">
        <f aca="false">E12</f>
        <v>1374</v>
      </c>
      <c r="K12" s="394" t="n">
        <f aca="false">D12</f>
        <v>1164</v>
      </c>
      <c r="L12" s="395" t="n">
        <f aca="false">C12</f>
        <v>457</v>
      </c>
      <c r="N12" s="393" t="n">
        <f aca="false">G12*$A12*G$9/1000</f>
        <v>74.72</v>
      </c>
      <c r="O12" s="394" t="n">
        <f aca="false">H12*$A12*H$9/1000</f>
        <v>54.84</v>
      </c>
      <c r="P12" s="394" t="n">
        <f aca="false">I12*$A12*I$9/1000</f>
        <v>54.84</v>
      </c>
      <c r="Q12" s="394" t="n">
        <f aca="false">J12*$A12*J$9/1000</f>
        <v>82.44</v>
      </c>
      <c r="R12" s="394" t="n">
        <f aca="false">K12*$A12*K$9/1000</f>
        <v>93.12</v>
      </c>
      <c r="S12" s="395" t="n">
        <f aca="false">L12*$A12*L$9/1000</f>
        <v>73.12</v>
      </c>
      <c r="U12" s="77"/>
      <c r="V12" s="77"/>
      <c r="W12" s="375"/>
      <c r="X12" s="375"/>
      <c r="AD12" s="1"/>
      <c r="AE12" s="1"/>
      <c r="AF12" s="1"/>
    </row>
    <row r="13" customFormat="false" ht="15.75" hidden="false" customHeight="false" outlineLevel="0" collapsed="false">
      <c r="A13" s="392" t="n">
        <f aca="false">A12+10</f>
        <v>30</v>
      </c>
      <c r="B13" s="393" t="n">
        <v>704</v>
      </c>
      <c r="C13" s="394" t="n">
        <v>457</v>
      </c>
      <c r="D13" s="394" t="n">
        <v>1164</v>
      </c>
      <c r="E13" s="395" t="n">
        <v>1374</v>
      </c>
      <c r="G13" s="393" t="n">
        <f aca="false">(2*B13+2*D13)/4</f>
        <v>934</v>
      </c>
      <c r="H13" s="394" t="n">
        <f aca="false">C13</f>
        <v>457</v>
      </c>
      <c r="I13" s="394" t="n">
        <f aca="false">C13</f>
        <v>457</v>
      </c>
      <c r="J13" s="394" t="n">
        <f aca="false">E13</f>
        <v>1374</v>
      </c>
      <c r="K13" s="394" t="n">
        <f aca="false">D13</f>
        <v>1164</v>
      </c>
      <c r="L13" s="395" t="n">
        <f aca="false">C13</f>
        <v>457</v>
      </c>
      <c r="N13" s="393" t="n">
        <f aca="false">G13*$A13*G$9/1000</f>
        <v>112.08</v>
      </c>
      <c r="O13" s="394" t="n">
        <f aca="false">H13*$A13*H$9/1000</f>
        <v>82.26</v>
      </c>
      <c r="P13" s="394" t="n">
        <f aca="false">I13*$A13*I$9/1000</f>
        <v>82.26</v>
      </c>
      <c r="Q13" s="394" t="n">
        <f aca="false">J13*$A13*J$9/1000</f>
        <v>123.66</v>
      </c>
      <c r="R13" s="394" t="n">
        <f aca="false">K13*$A13*K$9/1000</f>
        <v>139.68</v>
      </c>
      <c r="S13" s="395" t="n">
        <f aca="false">L13*$A13*L$9/1000</f>
        <v>109.68</v>
      </c>
      <c r="U13" s="77"/>
      <c r="V13" s="77"/>
      <c r="W13" s="375"/>
      <c r="X13" s="375"/>
      <c r="AD13" s="1"/>
      <c r="AE13" s="1"/>
      <c r="AF13" s="1"/>
    </row>
    <row r="14" customFormat="false" ht="15.75" hidden="false" customHeight="false" outlineLevel="0" collapsed="false">
      <c r="A14" s="392" t="n">
        <f aca="false">A13+10</f>
        <v>40</v>
      </c>
      <c r="B14" s="393" t="n">
        <v>1407</v>
      </c>
      <c r="C14" s="394" t="n">
        <v>457</v>
      </c>
      <c r="D14" s="394" t="n">
        <v>2140</v>
      </c>
      <c r="E14" s="395" t="n">
        <v>3334</v>
      </c>
      <c r="G14" s="393" t="n">
        <f aca="false">(2*B14+2*D14)/4</f>
        <v>1773.5</v>
      </c>
      <c r="H14" s="394" t="n">
        <f aca="false">C14</f>
        <v>457</v>
      </c>
      <c r="I14" s="394" t="n">
        <f aca="false">C14</f>
        <v>457</v>
      </c>
      <c r="J14" s="394" t="n">
        <f aca="false">E14</f>
        <v>3334</v>
      </c>
      <c r="K14" s="394" t="n">
        <f aca="false">D14</f>
        <v>2140</v>
      </c>
      <c r="L14" s="395" t="n">
        <f aca="false">C14</f>
        <v>457</v>
      </c>
      <c r="N14" s="393" t="n">
        <f aca="false">G14*$A14*G$9/1000</f>
        <v>283.76</v>
      </c>
      <c r="O14" s="394" t="n">
        <f aca="false">H14*$A14*H$9/1000</f>
        <v>109.68</v>
      </c>
      <c r="P14" s="394" t="n">
        <f aca="false">I14*$A14*I$9/1000</f>
        <v>109.68</v>
      </c>
      <c r="Q14" s="394" t="n">
        <f aca="false">J14*$A14*J$9/1000</f>
        <v>400.08</v>
      </c>
      <c r="R14" s="394" t="n">
        <f aca="false">K14*$A14*K$9/1000</f>
        <v>342.4</v>
      </c>
      <c r="S14" s="395" t="n">
        <f aca="false">L14*$A14*L$9/1000</f>
        <v>146.24</v>
      </c>
      <c r="U14" s="77"/>
      <c r="V14" s="77"/>
      <c r="W14" s="375"/>
      <c r="X14" s="375"/>
      <c r="AD14" s="1"/>
      <c r="AE14" s="1"/>
      <c r="AF14" s="1"/>
    </row>
    <row r="15" customFormat="false" ht="15.75" hidden="false" customHeight="false" outlineLevel="0" collapsed="false">
      <c r="A15" s="392" t="n">
        <f aca="false">A14+10</f>
        <v>50</v>
      </c>
      <c r="B15" s="393" t="n">
        <v>1407</v>
      </c>
      <c r="C15" s="394" t="n">
        <v>457</v>
      </c>
      <c r="D15" s="394" t="n">
        <v>2140</v>
      </c>
      <c r="E15" s="395" t="n">
        <v>3334</v>
      </c>
      <c r="G15" s="393" t="n">
        <f aca="false">(2*B15+2*D15)/4</f>
        <v>1773.5</v>
      </c>
      <c r="H15" s="394" t="n">
        <f aca="false">C15</f>
        <v>457</v>
      </c>
      <c r="I15" s="394" t="n">
        <f aca="false">C15</f>
        <v>457</v>
      </c>
      <c r="J15" s="394" t="n">
        <f aca="false">E15</f>
        <v>3334</v>
      </c>
      <c r="K15" s="394" t="n">
        <f aca="false">D15</f>
        <v>2140</v>
      </c>
      <c r="L15" s="395" t="n">
        <f aca="false">C15</f>
        <v>457</v>
      </c>
      <c r="N15" s="393" t="n">
        <f aca="false">G15*$A15*G$9/1000</f>
        <v>354.7</v>
      </c>
      <c r="O15" s="394" t="n">
        <f aca="false">H15*$A15*H$9/1000</f>
        <v>137.1</v>
      </c>
      <c r="P15" s="394" t="n">
        <f aca="false">I15*$A15*I$9/1000</f>
        <v>137.1</v>
      </c>
      <c r="Q15" s="394" t="n">
        <f aca="false">J15*$A15*J$9/1000</f>
        <v>500.1</v>
      </c>
      <c r="R15" s="394" t="n">
        <f aca="false">K15*$A15*K$9/1000</f>
        <v>428</v>
      </c>
      <c r="S15" s="395" t="n">
        <f aca="false">L15*$A15*L$9/1000</f>
        <v>182.8</v>
      </c>
      <c r="U15" s="77"/>
      <c r="V15" s="77"/>
      <c r="W15" s="375"/>
      <c r="X15" s="375"/>
      <c r="AD15" s="1"/>
      <c r="AE15" s="1"/>
      <c r="AF15" s="1"/>
    </row>
    <row r="16" customFormat="false" ht="15.75" hidden="false" customHeight="false" outlineLevel="0" collapsed="false">
      <c r="A16" s="392" t="n">
        <f aca="false">A15+10</f>
        <v>60</v>
      </c>
      <c r="B16" s="393" t="n">
        <v>1407</v>
      </c>
      <c r="C16" s="394" t="n">
        <v>1243</v>
      </c>
      <c r="D16" s="394" t="n">
        <v>2140</v>
      </c>
      <c r="E16" s="395" t="n">
        <v>3334</v>
      </c>
      <c r="G16" s="393" t="n">
        <f aca="false">(2*B16+2*D16)/4</f>
        <v>1773.5</v>
      </c>
      <c r="H16" s="394" t="n">
        <f aca="false">C16</f>
        <v>1243</v>
      </c>
      <c r="I16" s="394" t="n">
        <f aca="false">C16</f>
        <v>1243</v>
      </c>
      <c r="J16" s="394" t="n">
        <f aca="false">E16</f>
        <v>3334</v>
      </c>
      <c r="K16" s="394" t="n">
        <f aca="false">D16</f>
        <v>2140</v>
      </c>
      <c r="L16" s="395" t="n">
        <f aca="false">C16</f>
        <v>1243</v>
      </c>
      <c r="N16" s="393" t="n">
        <f aca="false">G16*$A16*G$9/1000</f>
        <v>425.64</v>
      </c>
      <c r="O16" s="394" t="n">
        <f aca="false">H16*$A16*H$9/1000</f>
        <v>447.48</v>
      </c>
      <c r="P16" s="394" t="n">
        <f aca="false">I16*$A16*I$9/1000</f>
        <v>447.48</v>
      </c>
      <c r="Q16" s="394" t="n">
        <f aca="false">J16*$A16*J$9/1000</f>
        <v>600.12</v>
      </c>
      <c r="R16" s="394" t="n">
        <f aca="false">K16*$A16*K$9/1000</f>
        <v>513.6</v>
      </c>
      <c r="S16" s="395" t="n">
        <f aca="false">L16*$A16*L$9/1000</f>
        <v>596.64</v>
      </c>
      <c r="U16" s="77"/>
      <c r="V16" s="77"/>
      <c r="W16" s="375"/>
      <c r="X16" s="375"/>
      <c r="AD16" s="1"/>
      <c r="AE16" s="1"/>
      <c r="AF16" s="1"/>
    </row>
    <row r="17" customFormat="false" ht="15.75" hidden="false" customHeight="false" outlineLevel="0" collapsed="false">
      <c r="A17" s="392" t="n">
        <f aca="false">A16+10</f>
        <v>70</v>
      </c>
      <c r="B17" s="393" t="n">
        <v>1407</v>
      </c>
      <c r="C17" s="394" t="n">
        <v>1243</v>
      </c>
      <c r="D17" s="394" t="n">
        <v>2140</v>
      </c>
      <c r="E17" s="395" t="n">
        <v>3334</v>
      </c>
      <c r="G17" s="393" t="n">
        <f aca="false">(2*B17+2*D17)/4</f>
        <v>1773.5</v>
      </c>
      <c r="H17" s="394" t="n">
        <f aca="false">C17</f>
        <v>1243</v>
      </c>
      <c r="I17" s="394" t="n">
        <f aca="false">C17</f>
        <v>1243</v>
      </c>
      <c r="J17" s="394" t="n">
        <f aca="false">E17</f>
        <v>3334</v>
      </c>
      <c r="K17" s="394" t="n">
        <f aca="false">D17</f>
        <v>2140</v>
      </c>
      <c r="L17" s="395" t="n">
        <f aca="false">C17</f>
        <v>1243</v>
      </c>
      <c r="N17" s="393" t="n">
        <f aca="false">G17*$A17*G$9/1000</f>
        <v>496.58</v>
      </c>
      <c r="O17" s="394" t="n">
        <f aca="false">H17*$A17*H$9/1000</f>
        <v>522.06</v>
      </c>
      <c r="P17" s="394" t="n">
        <f aca="false">I17*$A17*I$9/1000</f>
        <v>522.06</v>
      </c>
      <c r="Q17" s="394" t="n">
        <f aca="false">J17*$A17*J$9/1000</f>
        <v>700.14</v>
      </c>
      <c r="R17" s="394" t="n">
        <f aca="false">K17*$A17*K$9/1000</f>
        <v>599.2</v>
      </c>
      <c r="S17" s="395" t="n">
        <f aca="false">L17*$A17*L$9/1000</f>
        <v>696.08</v>
      </c>
      <c r="U17" s="77"/>
      <c r="V17" s="77"/>
      <c r="W17" s="375"/>
      <c r="X17" s="375"/>
      <c r="AD17" s="1"/>
      <c r="AE17" s="1"/>
      <c r="AF17" s="1"/>
    </row>
    <row r="18" customFormat="false" ht="15.75" hidden="false" customHeight="false" outlineLevel="0" collapsed="false">
      <c r="A18" s="392" t="n">
        <f aca="false">A17+10</f>
        <v>80</v>
      </c>
      <c r="B18" s="393" t="n">
        <v>3479</v>
      </c>
      <c r="C18" s="394" t="n">
        <v>1243</v>
      </c>
      <c r="D18" s="394" t="n">
        <v>4330</v>
      </c>
      <c r="E18" s="395" t="n">
        <v>5634</v>
      </c>
      <c r="G18" s="393" t="n">
        <f aca="false">(2*B18+2*D18)/4</f>
        <v>3904.5</v>
      </c>
      <c r="H18" s="394" t="n">
        <f aca="false">C18</f>
        <v>1243</v>
      </c>
      <c r="I18" s="394" t="n">
        <f aca="false">C18</f>
        <v>1243</v>
      </c>
      <c r="J18" s="394" t="n">
        <f aca="false">E18</f>
        <v>5634</v>
      </c>
      <c r="K18" s="394" t="n">
        <f aca="false">D18</f>
        <v>4330</v>
      </c>
      <c r="L18" s="395" t="n">
        <f aca="false">C18</f>
        <v>1243</v>
      </c>
      <c r="N18" s="393" t="n">
        <f aca="false">G18*$A18*G$9/1000</f>
        <v>1249.44</v>
      </c>
      <c r="O18" s="394" t="n">
        <f aca="false">H18*$A18*H$9/1000</f>
        <v>596.64</v>
      </c>
      <c r="P18" s="394" t="n">
        <f aca="false">I18*$A18*I$9/1000</f>
        <v>596.64</v>
      </c>
      <c r="Q18" s="394" t="n">
        <f aca="false">J18*$A18*J$9/1000</f>
        <v>1352.16</v>
      </c>
      <c r="R18" s="394" t="n">
        <f aca="false">K18*$A18*K$9/1000</f>
        <v>1385.6</v>
      </c>
      <c r="S18" s="395" t="n">
        <f aca="false">L18*$A18*L$9/1000</f>
        <v>795.52</v>
      </c>
      <c r="U18" s="77"/>
      <c r="V18" s="77"/>
      <c r="W18" s="375"/>
      <c r="X18" s="375"/>
      <c r="AD18" s="1"/>
      <c r="AE18" s="1"/>
      <c r="AF18" s="1"/>
    </row>
    <row r="19" customFormat="false" ht="15.75" hidden="false" customHeight="false" outlineLevel="0" collapsed="false">
      <c r="A19" s="392" t="n">
        <f aca="false">A18+10</f>
        <v>90</v>
      </c>
      <c r="B19" s="393" t="n">
        <v>3479</v>
      </c>
      <c r="C19" s="394" t="n">
        <v>1243</v>
      </c>
      <c r="D19" s="394" t="n">
        <v>4330</v>
      </c>
      <c r="E19" s="395" t="n">
        <v>5634</v>
      </c>
      <c r="G19" s="393" t="n">
        <f aca="false">(2*B19+2*D19)/4</f>
        <v>3904.5</v>
      </c>
      <c r="H19" s="394" t="n">
        <f aca="false">C19</f>
        <v>1243</v>
      </c>
      <c r="I19" s="394" t="n">
        <f aca="false">C19</f>
        <v>1243</v>
      </c>
      <c r="J19" s="394" t="n">
        <f aca="false">E19</f>
        <v>5634</v>
      </c>
      <c r="K19" s="394" t="n">
        <f aca="false">D19</f>
        <v>4330</v>
      </c>
      <c r="L19" s="395" t="n">
        <f aca="false">C19</f>
        <v>1243</v>
      </c>
      <c r="N19" s="393" t="n">
        <f aca="false">G19*$A19*G$9/1000</f>
        <v>1405.62</v>
      </c>
      <c r="O19" s="394" t="n">
        <f aca="false">H19*$A19*H$9/1000</f>
        <v>671.22</v>
      </c>
      <c r="P19" s="394" t="n">
        <f aca="false">I19*$A19*I$9/1000</f>
        <v>671.22</v>
      </c>
      <c r="Q19" s="394" t="n">
        <f aca="false">J19*$A19*J$9/1000</f>
        <v>1521.18</v>
      </c>
      <c r="R19" s="394" t="n">
        <f aca="false">K19*$A19*K$9/1000</f>
        <v>1558.8</v>
      </c>
      <c r="S19" s="395" t="n">
        <f aca="false">L19*$A19*L$9/1000</f>
        <v>894.96</v>
      </c>
      <c r="U19" s="77"/>
      <c r="V19" s="77"/>
      <c r="W19" s="375"/>
      <c r="X19" s="375"/>
      <c r="AD19" s="1"/>
      <c r="AE19" s="1"/>
      <c r="AF19" s="1"/>
    </row>
    <row r="20" customFormat="false" ht="15.75" hidden="false" customHeight="false" outlineLevel="0" collapsed="false">
      <c r="A20" s="392" t="n">
        <f aca="false">A19+10</f>
        <v>100</v>
      </c>
      <c r="B20" s="393" t="n">
        <v>3479</v>
      </c>
      <c r="C20" s="394" t="n">
        <v>1243</v>
      </c>
      <c r="D20" s="394" t="n">
        <v>4330</v>
      </c>
      <c r="E20" s="395" t="n">
        <v>5634</v>
      </c>
      <c r="G20" s="393" t="n">
        <f aca="false">(2*B20+2*D20)/4</f>
        <v>3904.5</v>
      </c>
      <c r="H20" s="394" t="n">
        <f aca="false">C20</f>
        <v>1243</v>
      </c>
      <c r="I20" s="394" t="n">
        <f aca="false">C20</f>
        <v>1243</v>
      </c>
      <c r="J20" s="394" t="n">
        <f aca="false">E20</f>
        <v>5634</v>
      </c>
      <c r="K20" s="394" t="n">
        <f aca="false">D20</f>
        <v>4330</v>
      </c>
      <c r="L20" s="395" t="n">
        <f aca="false">C20</f>
        <v>1243</v>
      </c>
      <c r="N20" s="393" t="n">
        <f aca="false">G20*$A20*G$9/1000</f>
        <v>1561.8</v>
      </c>
      <c r="O20" s="394" t="n">
        <f aca="false">H20*$A20*H$9/1000</f>
        <v>745.8</v>
      </c>
      <c r="P20" s="394" t="n">
        <f aca="false">I20*$A20*I$9/1000</f>
        <v>745.8</v>
      </c>
      <c r="Q20" s="394" t="n">
        <f aca="false">J20*$A20*J$9/1000</f>
        <v>1690.2</v>
      </c>
      <c r="R20" s="394" t="n">
        <f aca="false">K20*$A20*K$9/1000</f>
        <v>1732</v>
      </c>
      <c r="S20" s="395" t="n">
        <f aca="false">L20*$A20*L$9/1000</f>
        <v>994.4</v>
      </c>
      <c r="U20" s="77"/>
      <c r="V20" s="77"/>
      <c r="W20" s="375"/>
      <c r="X20" s="375"/>
      <c r="AD20" s="1"/>
      <c r="AE20" s="1"/>
      <c r="AF20" s="1"/>
    </row>
    <row r="21" customFormat="false" ht="15.75" hidden="false" customHeight="false" outlineLevel="0" collapsed="false">
      <c r="A21" s="392" t="n">
        <f aca="false">A20+10</f>
        <v>110</v>
      </c>
      <c r="B21" s="393" t="n">
        <v>3479</v>
      </c>
      <c r="C21" s="394" t="n">
        <v>1243</v>
      </c>
      <c r="D21" s="394" t="n">
        <v>4330</v>
      </c>
      <c r="E21" s="395" t="n">
        <v>5634</v>
      </c>
      <c r="G21" s="393" t="n">
        <f aca="false">(2*B21+2*D21)/4</f>
        <v>3904.5</v>
      </c>
      <c r="H21" s="394" t="n">
        <f aca="false">C21</f>
        <v>1243</v>
      </c>
      <c r="I21" s="394" t="n">
        <f aca="false">C21</f>
        <v>1243</v>
      </c>
      <c r="J21" s="394" t="n">
        <f aca="false">E21</f>
        <v>5634</v>
      </c>
      <c r="K21" s="394" t="n">
        <f aca="false">D21</f>
        <v>4330</v>
      </c>
      <c r="L21" s="395" t="n">
        <f aca="false">C21</f>
        <v>1243</v>
      </c>
      <c r="N21" s="393" t="n">
        <f aca="false">G21*$A21*G$9/1000</f>
        <v>1717.98</v>
      </c>
      <c r="O21" s="394" t="n">
        <f aca="false">H21*$A21*H$9/1000</f>
        <v>820.38</v>
      </c>
      <c r="P21" s="394" t="n">
        <f aca="false">I21*$A21*I$9/1000</f>
        <v>820.38</v>
      </c>
      <c r="Q21" s="394" t="n">
        <f aca="false">J21*$A21*J$9/1000</f>
        <v>1859.22</v>
      </c>
      <c r="R21" s="394" t="n">
        <f aca="false">K21*$A21*K$9/1000</f>
        <v>1905.2</v>
      </c>
      <c r="S21" s="395" t="n">
        <f aca="false">L21*$A21*L$9/1000</f>
        <v>1093.84</v>
      </c>
      <c r="U21" s="77"/>
      <c r="V21" s="77"/>
      <c r="W21" s="375"/>
      <c r="X21" s="375"/>
      <c r="AD21" s="1"/>
      <c r="AE21" s="1"/>
      <c r="AF21" s="1"/>
    </row>
    <row r="22" customFormat="false" ht="15.75" hidden="false" customHeight="false" outlineLevel="0" collapsed="false">
      <c r="A22" s="396" t="n">
        <f aca="false">A21+10</f>
        <v>120</v>
      </c>
      <c r="B22" s="397" t="n">
        <v>3892</v>
      </c>
      <c r="C22" s="398" t="n">
        <v>1874</v>
      </c>
      <c r="D22" s="398" t="n">
        <v>4330</v>
      </c>
      <c r="E22" s="399" t="n">
        <v>6379</v>
      </c>
      <c r="G22" s="397" t="n">
        <f aca="false">(2*B22+2*D22)/4</f>
        <v>4111</v>
      </c>
      <c r="H22" s="398" t="n">
        <f aca="false">C22</f>
        <v>1874</v>
      </c>
      <c r="I22" s="398" t="n">
        <f aca="false">C22</f>
        <v>1874</v>
      </c>
      <c r="J22" s="398" t="n">
        <f aca="false">E22</f>
        <v>6379</v>
      </c>
      <c r="K22" s="398" t="n">
        <f aca="false">D22</f>
        <v>4330</v>
      </c>
      <c r="L22" s="399" t="n">
        <f aca="false">C22</f>
        <v>1874</v>
      </c>
      <c r="N22" s="397" t="n">
        <f aca="false">G22*$A22*G$9/1000</f>
        <v>1973.28</v>
      </c>
      <c r="O22" s="398" t="n">
        <f aca="false">H22*$A22*H$9/1000</f>
        <v>1349.28</v>
      </c>
      <c r="P22" s="398" t="n">
        <f aca="false">I22*$A22*I$9/1000</f>
        <v>1349.28</v>
      </c>
      <c r="Q22" s="398" t="n">
        <f aca="false">J22*$A22*J$9/1000</f>
        <v>2296.44</v>
      </c>
      <c r="R22" s="398" t="n">
        <f aca="false">K22*$A22*K$9/1000</f>
        <v>2078.4</v>
      </c>
      <c r="S22" s="399" t="n">
        <f aca="false">L22*$A22*L$9/1000</f>
        <v>1799.04</v>
      </c>
      <c r="T22" s="400"/>
      <c r="U22" s="77"/>
      <c r="V22" s="77"/>
      <c r="W22" s="375"/>
      <c r="X22" s="375"/>
      <c r="AD22" s="1"/>
      <c r="AE22" s="1"/>
      <c r="AF22" s="1"/>
    </row>
    <row r="23" customFormat="false" ht="15.75" hidden="false" customHeight="false" outlineLevel="0" collapsed="false">
      <c r="A23" s="396" t="n">
        <f aca="false">A22+10</f>
        <v>130</v>
      </c>
      <c r="B23" s="397" t="n">
        <v>3892</v>
      </c>
      <c r="C23" s="398" t="n">
        <v>1874</v>
      </c>
      <c r="D23" s="398" t="n">
        <v>4330</v>
      </c>
      <c r="E23" s="399" t="n">
        <v>6379</v>
      </c>
      <c r="G23" s="397" t="n">
        <f aca="false">(2*B23+2*D23)/4</f>
        <v>4111</v>
      </c>
      <c r="H23" s="398" t="n">
        <f aca="false">C23</f>
        <v>1874</v>
      </c>
      <c r="I23" s="398" t="n">
        <f aca="false">C23</f>
        <v>1874</v>
      </c>
      <c r="J23" s="398" t="n">
        <f aca="false">E23</f>
        <v>6379</v>
      </c>
      <c r="K23" s="398" t="n">
        <f aca="false">D23</f>
        <v>4330</v>
      </c>
      <c r="L23" s="399" t="n">
        <f aca="false">C23</f>
        <v>1874</v>
      </c>
      <c r="N23" s="393" t="n">
        <f aca="false">G23*$A23*G$9/1000</f>
        <v>2137.72</v>
      </c>
      <c r="O23" s="394" t="n">
        <f aca="false">H23*$A23*H$9/1000</f>
        <v>1461.72</v>
      </c>
      <c r="P23" s="394" t="n">
        <f aca="false">I23*$A23*I$9/1000</f>
        <v>1461.72</v>
      </c>
      <c r="Q23" s="394" t="n">
        <f aca="false">J23*$A23*J$9/1000</f>
        <v>2487.81</v>
      </c>
      <c r="R23" s="394" t="n">
        <f aca="false">K23*$A23*K$9/1000</f>
        <v>2251.6</v>
      </c>
      <c r="S23" s="395" t="n">
        <f aca="false">L23*$A23*L$9/1000</f>
        <v>1948.96</v>
      </c>
      <c r="U23" s="77"/>
      <c r="V23" s="77"/>
      <c r="W23" s="375"/>
      <c r="X23" s="375"/>
      <c r="AD23" s="1"/>
      <c r="AE23" s="1"/>
      <c r="AF23" s="1"/>
    </row>
    <row r="24" customFormat="false" ht="15.75" hidden="false" customHeight="false" outlineLevel="0" collapsed="false">
      <c r="A24" s="396" t="n">
        <f aca="false">A23+10</f>
        <v>140</v>
      </c>
      <c r="B24" s="397" t="n">
        <v>3892</v>
      </c>
      <c r="C24" s="398" t="n">
        <v>1874</v>
      </c>
      <c r="D24" s="398" t="n">
        <v>4330</v>
      </c>
      <c r="E24" s="399" t="n">
        <v>6379</v>
      </c>
      <c r="G24" s="397" t="n">
        <f aca="false">(2*B24+2*D24)/4</f>
        <v>4111</v>
      </c>
      <c r="H24" s="398" t="n">
        <f aca="false">C24</f>
        <v>1874</v>
      </c>
      <c r="I24" s="398" t="n">
        <f aca="false">C24</f>
        <v>1874</v>
      </c>
      <c r="J24" s="398" t="n">
        <f aca="false">E24</f>
        <v>6379</v>
      </c>
      <c r="K24" s="398" t="n">
        <f aca="false">D24</f>
        <v>4330</v>
      </c>
      <c r="L24" s="399" t="n">
        <f aca="false">C24</f>
        <v>1874</v>
      </c>
      <c r="N24" s="397" t="n">
        <f aca="false">G24*$A24*G$9/1000</f>
        <v>2302.16</v>
      </c>
      <c r="O24" s="398" t="n">
        <f aca="false">H24*$A24*H$9/1000</f>
        <v>1574.16</v>
      </c>
      <c r="P24" s="398" t="n">
        <f aca="false">I24*$A24*I$9/1000</f>
        <v>1574.16</v>
      </c>
      <c r="Q24" s="398" t="n">
        <f aca="false">J24*$A24*J$9/1000</f>
        <v>2679.18</v>
      </c>
      <c r="R24" s="398" t="n">
        <f aca="false">K24*$A24*K$9/1000</f>
        <v>2424.8</v>
      </c>
      <c r="S24" s="399" t="n">
        <f aca="false">L24*$A24*L$9/1000</f>
        <v>2098.88</v>
      </c>
      <c r="U24" s="77"/>
      <c r="V24" s="77"/>
      <c r="W24" s="375"/>
      <c r="X24" s="375"/>
      <c r="AD24" s="1"/>
      <c r="AE24" s="1"/>
      <c r="AF24" s="1"/>
    </row>
    <row r="25" customFormat="false" ht="15.75" hidden="false" customHeight="false" outlineLevel="0" collapsed="false">
      <c r="A25" s="396" t="n">
        <f aca="false">A24+10</f>
        <v>150</v>
      </c>
      <c r="B25" s="397" t="n">
        <v>3892</v>
      </c>
      <c r="C25" s="398" t="n">
        <v>1874</v>
      </c>
      <c r="D25" s="398" t="n">
        <v>4330</v>
      </c>
      <c r="E25" s="399" t="n">
        <v>6379</v>
      </c>
      <c r="G25" s="397" t="n">
        <f aca="false">(2*B25+2*D25)/4</f>
        <v>4111</v>
      </c>
      <c r="H25" s="398" t="n">
        <f aca="false">C25</f>
        <v>1874</v>
      </c>
      <c r="I25" s="398" t="n">
        <f aca="false">C25</f>
        <v>1874</v>
      </c>
      <c r="J25" s="398" t="n">
        <f aca="false">E25</f>
        <v>6379</v>
      </c>
      <c r="K25" s="398" t="n">
        <f aca="false">D25</f>
        <v>4330</v>
      </c>
      <c r="L25" s="399" t="n">
        <f aca="false">C25</f>
        <v>1874</v>
      </c>
      <c r="N25" s="397" t="n">
        <f aca="false">G25*$A25*G$9/1000</f>
        <v>2466.6</v>
      </c>
      <c r="O25" s="398" t="n">
        <f aca="false">H25*$A25*H$9/1000</f>
        <v>1686.6</v>
      </c>
      <c r="P25" s="398" t="n">
        <f aca="false">I25*$A25*I$9/1000</f>
        <v>1686.6</v>
      </c>
      <c r="Q25" s="398" t="n">
        <f aca="false">J25*$A25*J$9/1000</f>
        <v>2870.55</v>
      </c>
      <c r="R25" s="398" t="n">
        <f aca="false">K25*$A25*K$9/1000</f>
        <v>2598</v>
      </c>
      <c r="S25" s="399" t="n">
        <f aca="false">L25*$A25*L$9/1000</f>
        <v>2248.8</v>
      </c>
      <c r="U25" s="77"/>
      <c r="V25" s="77"/>
      <c r="W25" s="375"/>
      <c r="X25" s="375"/>
      <c r="AD25" s="1"/>
      <c r="AE25" s="1"/>
      <c r="AF25" s="1"/>
    </row>
    <row r="26" customFormat="false" ht="15.75" hidden="false" customHeight="false" outlineLevel="0" collapsed="false">
      <c r="A26" s="396" t="n">
        <f aca="false">A25+10</f>
        <v>160</v>
      </c>
      <c r="B26" s="397" t="n">
        <v>5022</v>
      </c>
      <c r="C26" s="398" t="n">
        <v>1874</v>
      </c>
      <c r="D26" s="398" t="n">
        <v>6112</v>
      </c>
      <c r="E26" s="399" t="n">
        <v>7118</v>
      </c>
      <c r="G26" s="397" t="n">
        <f aca="false">(2*B26+2*D26)/4</f>
        <v>5567</v>
      </c>
      <c r="H26" s="398" t="n">
        <f aca="false">C26</f>
        <v>1874</v>
      </c>
      <c r="I26" s="398" t="n">
        <f aca="false">C26</f>
        <v>1874</v>
      </c>
      <c r="J26" s="398" t="n">
        <f aca="false">E26</f>
        <v>7118</v>
      </c>
      <c r="K26" s="398" t="n">
        <f aca="false">D26</f>
        <v>6112</v>
      </c>
      <c r="L26" s="399" t="n">
        <f aca="false">C26</f>
        <v>1874</v>
      </c>
      <c r="N26" s="397" t="n">
        <f aca="false">G26*$A26*G$9/1000</f>
        <v>3562.88</v>
      </c>
      <c r="O26" s="398" t="n">
        <f aca="false">H26*$A26*H$9/1000</f>
        <v>1799.04</v>
      </c>
      <c r="P26" s="398" t="n">
        <f aca="false">I26*$A26*I$9/1000</f>
        <v>1799.04</v>
      </c>
      <c r="Q26" s="398" t="n">
        <f aca="false">J26*$A26*J$9/1000</f>
        <v>3416.64</v>
      </c>
      <c r="R26" s="398" t="n">
        <f aca="false">K26*$A26*K$9/1000</f>
        <v>3911.68</v>
      </c>
      <c r="S26" s="399" t="n">
        <f aca="false">L26*$A26*L$9/1000</f>
        <v>2398.72</v>
      </c>
      <c r="U26" s="77"/>
      <c r="V26" s="77"/>
      <c r="W26" s="375"/>
      <c r="X26" s="375"/>
      <c r="AD26" s="1"/>
      <c r="AE26" s="1"/>
      <c r="AF26" s="1"/>
    </row>
    <row r="27" customFormat="false" ht="15.75" hidden="false" customHeight="false" outlineLevel="0" collapsed="false">
      <c r="A27" s="396" t="n">
        <f aca="false">A26+10</f>
        <v>170</v>
      </c>
      <c r="B27" s="397" t="n">
        <v>5022</v>
      </c>
      <c r="C27" s="398" t="n">
        <v>1874</v>
      </c>
      <c r="D27" s="398" t="n">
        <v>6112</v>
      </c>
      <c r="E27" s="399" t="n">
        <v>7118</v>
      </c>
      <c r="G27" s="397" t="n">
        <f aca="false">(2*B27+2*D27)/4</f>
        <v>5567</v>
      </c>
      <c r="H27" s="398" t="n">
        <f aca="false">C27</f>
        <v>1874</v>
      </c>
      <c r="I27" s="398" t="n">
        <f aca="false">C27</f>
        <v>1874</v>
      </c>
      <c r="J27" s="398" t="n">
        <f aca="false">E27</f>
        <v>7118</v>
      </c>
      <c r="K27" s="398" t="n">
        <f aca="false">D27</f>
        <v>6112</v>
      </c>
      <c r="L27" s="399" t="n">
        <f aca="false">C27</f>
        <v>1874</v>
      </c>
      <c r="N27" s="397" t="n">
        <f aca="false">G27*$A27*G$9/1000</f>
        <v>3785.56</v>
      </c>
      <c r="O27" s="398" t="n">
        <f aca="false">H27*$A27*H$9/1000</f>
        <v>1911.48</v>
      </c>
      <c r="P27" s="398" t="n">
        <f aca="false">I27*$A27*I$9/1000</f>
        <v>1911.48</v>
      </c>
      <c r="Q27" s="398" t="n">
        <f aca="false">J27*$A27*J$9/1000</f>
        <v>3630.18</v>
      </c>
      <c r="R27" s="398" t="n">
        <f aca="false">K27*$A27*K$9/1000</f>
        <v>4156.16</v>
      </c>
      <c r="S27" s="399" t="n">
        <f aca="false">L27*$A27*L$9/1000</f>
        <v>2548.64</v>
      </c>
      <c r="U27" s="77"/>
      <c r="V27" s="77"/>
      <c r="W27" s="375"/>
      <c r="X27" s="375"/>
      <c r="AD27" s="1"/>
      <c r="AE27" s="1"/>
      <c r="AF27" s="1"/>
    </row>
    <row r="28" customFormat="false" ht="15.75" hidden="false" customHeight="false" outlineLevel="0" collapsed="false">
      <c r="A28" s="396" t="n">
        <f aca="false">A27+10</f>
        <v>180</v>
      </c>
      <c r="B28" s="397" t="n">
        <v>5022</v>
      </c>
      <c r="C28" s="398" t="n">
        <v>2580</v>
      </c>
      <c r="D28" s="398" t="n">
        <v>6112</v>
      </c>
      <c r="E28" s="399" t="n">
        <v>7118</v>
      </c>
      <c r="G28" s="397" t="n">
        <f aca="false">(2*B28+2*D28)/4</f>
        <v>5567</v>
      </c>
      <c r="H28" s="398" t="n">
        <f aca="false">C28</f>
        <v>2580</v>
      </c>
      <c r="I28" s="398" t="n">
        <f aca="false">C28</f>
        <v>2580</v>
      </c>
      <c r="J28" s="398" t="n">
        <f aca="false">E28</f>
        <v>7118</v>
      </c>
      <c r="K28" s="398" t="n">
        <f aca="false">D28</f>
        <v>6112</v>
      </c>
      <c r="L28" s="399" t="n">
        <f aca="false">C28</f>
        <v>2580</v>
      </c>
      <c r="N28" s="397" t="n">
        <f aca="false">G28*$A28*G$9/1000</f>
        <v>4008.24</v>
      </c>
      <c r="O28" s="398" t="n">
        <f aca="false">H28*$A28*H$9/1000</f>
        <v>2786.4</v>
      </c>
      <c r="P28" s="398" t="n">
        <f aca="false">I28*$A28*I$9/1000</f>
        <v>2786.4</v>
      </c>
      <c r="Q28" s="398" t="n">
        <f aca="false">J28*$A28*J$9/1000</f>
        <v>3843.72</v>
      </c>
      <c r="R28" s="398" t="n">
        <f aca="false">K28*$A28*K$9/1000</f>
        <v>4400.64</v>
      </c>
      <c r="S28" s="399" t="n">
        <f aca="false">L28*$A28*L$9/1000</f>
        <v>3715.2</v>
      </c>
      <c r="U28" s="77"/>
      <c r="V28" s="77"/>
      <c r="W28" s="375"/>
      <c r="X28" s="375"/>
      <c r="AD28" s="1"/>
      <c r="AE28" s="1"/>
      <c r="AF28" s="1"/>
    </row>
    <row r="29" customFormat="false" ht="15.75" hidden="false" customHeight="false" outlineLevel="0" collapsed="false">
      <c r="A29" s="396" t="n">
        <f aca="false">A28+10</f>
        <v>190</v>
      </c>
      <c r="B29" s="397" t="n">
        <v>5022</v>
      </c>
      <c r="C29" s="398" t="n">
        <v>2580</v>
      </c>
      <c r="D29" s="398" t="n">
        <v>6112</v>
      </c>
      <c r="E29" s="399" t="n">
        <v>7118</v>
      </c>
      <c r="G29" s="397" t="n">
        <f aca="false">(2*B29+2*D29)/4</f>
        <v>5567</v>
      </c>
      <c r="H29" s="398" t="n">
        <f aca="false">C29</f>
        <v>2580</v>
      </c>
      <c r="I29" s="398" t="n">
        <f aca="false">C29</f>
        <v>2580</v>
      </c>
      <c r="J29" s="398" t="n">
        <f aca="false">E29</f>
        <v>7118</v>
      </c>
      <c r="K29" s="398" t="n">
        <f aca="false">D29</f>
        <v>6112</v>
      </c>
      <c r="L29" s="399" t="n">
        <f aca="false">C29</f>
        <v>2580</v>
      </c>
      <c r="N29" s="397" t="n">
        <f aca="false">G29*$A29*G$9/1000</f>
        <v>4230.92</v>
      </c>
      <c r="O29" s="398" t="n">
        <f aca="false">H29*$A29*H$9/1000</f>
        <v>2941.2</v>
      </c>
      <c r="P29" s="398" t="n">
        <f aca="false">I29*$A29*I$9/1000</f>
        <v>2941.2</v>
      </c>
      <c r="Q29" s="398" t="n">
        <f aca="false">J29*$A29*J$9/1000</f>
        <v>4057.26</v>
      </c>
      <c r="R29" s="398" t="n">
        <f aca="false">K29*$A29*K$9/1000</f>
        <v>4645.12</v>
      </c>
      <c r="S29" s="399" t="n">
        <f aca="false">L29*$A29*L$9/1000</f>
        <v>3921.6</v>
      </c>
      <c r="U29" s="77"/>
      <c r="V29" s="77"/>
      <c r="W29" s="375"/>
      <c r="X29" s="375"/>
      <c r="AD29" s="1"/>
      <c r="AE29" s="1"/>
      <c r="AF29" s="1"/>
    </row>
    <row r="30" customFormat="false" ht="15.75" hidden="false" customHeight="false" outlineLevel="0" collapsed="false">
      <c r="A30" s="396" t="n">
        <f aca="false">A29+10</f>
        <v>200</v>
      </c>
      <c r="B30" s="397" t="n">
        <v>5022</v>
      </c>
      <c r="C30" s="398" t="n">
        <v>2580</v>
      </c>
      <c r="D30" s="398" t="n">
        <v>6112</v>
      </c>
      <c r="E30" s="399" t="n">
        <v>7118</v>
      </c>
      <c r="G30" s="397" t="n">
        <f aca="false">(2*B30+2*D30)/4</f>
        <v>5567</v>
      </c>
      <c r="H30" s="398" t="n">
        <f aca="false">C30</f>
        <v>2580</v>
      </c>
      <c r="I30" s="398" t="n">
        <f aca="false">C30</f>
        <v>2580</v>
      </c>
      <c r="J30" s="398" t="n">
        <f aca="false">E30</f>
        <v>7118</v>
      </c>
      <c r="K30" s="398" t="n">
        <f aca="false">D30</f>
        <v>6112</v>
      </c>
      <c r="L30" s="399" t="n">
        <f aca="false">C30</f>
        <v>2580</v>
      </c>
      <c r="N30" s="397" t="n">
        <f aca="false">G30*$A30*G$9/1000</f>
        <v>4453.6</v>
      </c>
      <c r="O30" s="398" t="n">
        <f aca="false">H30*$A30*H$9/1000</f>
        <v>3096</v>
      </c>
      <c r="P30" s="398" t="n">
        <f aca="false">I30*$A30*I$9/1000</f>
        <v>3096</v>
      </c>
      <c r="Q30" s="398" t="n">
        <f aca="false">J30*$A30*J$9/1000</f>
        <v>4270.8</v>
      </c>
      <c r="R30" s="398" t="n">
        <f aca="false">K30*$A30*K$9/1000</f>
        <v>4889.6</v>
      </c>
      <c r="S30" s="399" t="n">
        <f aca="false">L30*$A30*L$9/1000</f>
        <v>4128</v>
      </c>
      <c r="U30" s="77"/>
      <c r="V30" s="77"/>
      <c r="W30" s="375"/>
      <c r="X30" s="375"/>
      <c r="AD30" s="1"/>
      <c r="AE30" s="1"/>
      <c r="AF30" s="1"/>
    </row>
    <row r="31" customFormat="false" ht="15.75" hidden="false" customHeight="false" outlineLevel="0" collapsed="false">
      <c r="A31" s="396" t="n">
        <f aca="false">A30+10</f>
        <v>210</v>
      </c>
      <c r="B31" s="397" t="n">
        <v>5022</v>
      </c>
      <c r="C31" s="398" t="n">
        <v>2580</v>
      </c>
      <c r="D31" s="398" t="n">
        <v>6112</v>
      </c>
      <c r="E31" s="399" t="n">
        <v>7118</v>
      </c>
      <c r="G31" s="397" t="n">
        <f aca="false">(2*B31+2*D31)/4</f>
        <v>5567</v>
      </c>
      <c r="H31" s="398" t="n">
        <f aca="false">C31</f>
        <v>2580</v>
      </c>
      <c r="I31" s="398" t="n">
        <f aca="false">C31</f>
        <v>2580</v>
      </c>
      <c r="J31" s="398" t="n">
        <f aca="false">E31</f>
        <v>7118</v>
      </c>
      <c r="K31" s="398" t="n">
        <f aca="false">D31</f>
        <v>6112</v>
      </c>
      <c r="L31" s="399" t="n">
        <f aca="false">C31</f>
        <v>2580</v>
      </c>
      <c r="N31" s="397" t="n">
        <f aca="false">G31*$A31*G$9/1000</f>
        <v>4676.28</v>
      </c>
      <c r="O31" s="398" t="n">
        <f aca="false">H31*$A31*H$9/1000</f>
        <v>3250.8</v>
      </c>
      <c r="P31" s="398" t="n">
        <f aca="false">I31*$A31*I$9/1000</f>
        <v>3250.8</v>
      </c>
      <c r="Q31" s="398" t="n">
        <f aca="false">J31*$A31*J$9/1000</f>
        <v>4484.34</v>
      </c>
      <c r="R31" s="398" t="n">
        <f aca="false">K31*$A31*K$9/1000</f>
        <v>5134.08</v>
      </c>
      <c r="S31" s="399" t="n">
        <f aca="false">L31*$A31*L$9/1000</f>
        <v>4334.4</v>
      </c>
      <c r="U31" s="77"/>
      <c r="V31" s="77"/>
      <c r="W31" s="375"/>
      <c r="X31" s="375"/>
      <c r="AD31" s="1"/>
      <c r="AE31" s="1"/>
      <c r="AF31" s="1"/>
    </row>
    <row r="32" customFormat="false" ht="15.75" hidden="false" customHeight="false" outlineLevel="0" collapsed="false">
      <c r="A32" s="396" t="n">
        <f aca="false">A31+10</f>
        <v>220</v>
      </c>
      <c r="B32" s="397" t="n">
        <v>5022</v>
      </c>
      <c r="C32" s="398" t="n">
        <v>2580</v>
      </c>
      <c r="D32" s="398" t="n">
        <v>6112</v>
      </c>
      <c r="E32" s="399" t="n">
        <v>7118</v>
      </c>
      <c r="G32" s="397" t="n">
        <f aca="false">(2*B32+2*D32)/4</f>
        <v>5567</v>
      </c>
      <c r="H32" s="398" t="n">
        <f aca="false">C32</f>
        <v>2580</v>
      </c>
      <c r="I32" s="398" t="n">
        <f aca="false">C32</f>
        <v>2580</v>
      </c>
      <c r="J32" s="398" t="n">
        <f aca="false">E32</f>
        <v>7118</v>
      </c>
      <c r="K32" s="398" t="n">
        <f aca="false">D32</f>
        <v>6112</v>
      </c>
      <c r="L32" s="399" t="n">
        <f aca="false">C32</f>
        <v>2580</v>
      </c>
      <c r="N32" s="397" t="n">
        <f aca="false">G32*$A32*G$9/1000</f>
        <v>4898.96</v>
      </c>
      <c r="O32" s="398" t="n">
        <f aca="false">H32*$A32*H$9/1000</f>
        <v>3405.6</v>
      </c>
      <c r="P32" s="398" t="n">
        <f aca="false">I32*$A32*I$9/1000</f>
        <v>3405.6</v>
      </c>
      <c r="Q32" s="398" t="n">
        <f aca="false">J32*$A32*J$9/1000</f>
        <v>4697.88</v>
      </c>
      <c r="R32" s="398" t="n">
        <f aca="false">K32*$A32*K$9/1000</f>
        <v>5378.56</v>
      </c>
      <c r="S32" s="399" t="n">
        <f aca="false">L32*$A32*L$9/1000</f>
        <v>4540.8</v>
      </c>
      <c r="U32" s="77"/>
      <c r="V32" s="77"/>
      <c r="W32" s="375"/>
      <c r="X32" s="375"/>
      <c r="AD32" s="1"/>
      <c r="AE32" s="1"/>
      <c r="AF32" s="1"/>
    </row>
    <row r="33" customFormat="false" ht="15.75" hidden="false" customHeight="false" outlineLevel="0" collapsed="false">
      <c r="A33" s="396" t="n">
        <f aca="false">A32+10</f>
        <v>230</v>
      </c>
      <c r="B33" s="397" t="n">
        <v>5022</v>
      </c>
      <c r="C33" s="398" t="n">
        <v>2580</v>
      </c>
      <c r="D33" s="398" t="n">
        <v>6112</v>
      </c>
      <c r="E33" s="399" t="n">
        <v>7118</v>
      </c>
      <c r="G33" s="397" t="n">
        <f aca="false">(2*B33+2*D33)/4</f>
        <v>5567</v>
      </c>
      <c r="H33" s="398" t="n">
        <f aca="false">C33</f>
        <v>2580</v>
      </c>
      <c r="I33" s="398" t="n">
        <f aca="false">C33</f>
        <v>2580</v>
      </c>
      <c r="J33" s="398" t="n">
        <f aca="false">E33</f>
        <v>7118</v>
      </c>
      <c r="K33" s="398" t="n">
        <f aca="false">D33</f>
        <v>6112</v>
      </c>
      <c r="L33" s="399" t="n">
        <f aca="false">C33</f>
        <v>2580</v>
      </c>
      <c r="N33" s="397" t="n">
        <f aca="false">G33*$A33*G$9/1000</f>
        <v>5121.64</v>
      </c>
      <c r="O33" s="398" t="n">
        <f aca="false">H33*$A33*H$9/1000</f>
        <v>3560.4</v>
      </c>
      <c r="P33" s="398" t="n">
        <f aca="false">I33*$A33*I$9/1000</f>
        <v>3560.4</v>
      </c>
      <c r="Q33" s="398" t="n">
        <f aca="false">J33*$A33*J$9/1000</f>
        <v>4911.42</v>
      </c>
      <c r="R33" s="398" t="n">
        <f aca="false">K33*$A33*K$9/1000</f>
        <v>5623.04</v>
      </c>
      <c r="S33" s="399" t="n">
        <f aca="false">L33*$A33*L$9/1000</f>
        <v>4747.2</v>
      </c>
      <c r="U33" s="77"/>
      <c r="V33" s="77"/>
      <c r="W33" s="375"/>
      <c r="X33" s="375"/>
      <c r="AD33" s="1"/>
      <c r="AE33" s="1"/>
      <c r="AF33" s="1"/>
    </row>
    <row r="34" customFormat="false" ht="15.75" hidden="false" customHeight="false" outlineLevel="0" collapsed="false">
      <c r="A34" s="396" t="n">
        <f aca="false">A33+10</f>
        <v>240</v>
      </c>
      <c r="B34" s="397" t="n">
        <v>5265</v>
      </c>
      <c r="C34" s="398" t="n">
        <v>3137</v>
      </c>
      <c r="D34" s="398" t="n">
        <v>6393</v>
      </c>
      <c r="E34" s="399" t="n">
        <v>9120</v>
      </c>
      <c r="G34" s="397" t="n">
        <f aca="false">(2*B34+2*D34)/4</f>
        <v>5829</v>
      </c>
      <c r="H34" s="398" t="n">
        <f aca="false">C34</f>
        <v>3137</v>
      </c>
      <c r="I34" s="398" t="n">
        <f aca="false">C34</f>
        <v>3137</v>
      </c>
      <c r="J34" s="398" t="n">
        <f aca="false">E34</f>
        <v>9120</v>
      </c>
      <c r="K34" s="398" t="n">
        <f aca="false">D34</f>
        <v>6393</v>
      </c>
      <c r="L34" s="399" t="n">
        <f aca="false">C34</f>
        <v>3137</v>
      </c>
      <c r="N34" s="397" t="n">
        <f aca="false">G34*$A34*G$9/1000</f>
        <v>5595.84</v>
      </c>
      <c r="O34" s="398" t="n">
        <f aca="false">H34*$A34*H$9/1000</f>
        <v>4517.28</v>
      </c>
      <c r="P34" s="398" t="n">
        <f aca="false">I34*$A34*I$9/1000</f>
        <v>4517.28</v>
      </c>
      <c r="Q34" s="398" t="n">
        <f aca="false">J34*$A34*J$9/1000</f>
        <v>6566.4</v>
      </c>
      <c r="R34" s="398" t="n">
        <f aca="false">K34*$A34*K$9/1000</f>
        <v>6137.28</v>
      </c>
      <c r="S34" s="399" t="n">
        <f aca="false">L34*$A34*L$9/1000</f>
        <v>6023.04</v>
      </c>
      <c r="U34" s="77"/>
      <c r="V34" s="77"/>
      <c r="W34" s="375"/>
      <c r="X34" s="375"/>
      <c r="AD34" s="1"/>
      <c r="AE34" s="1"/>
      <c r="AF34" s="1"/>
    </row>
    <row r="35" customFormat="false" ht="16.5" hidden="false" customHeight="false" outlineLevel="0" collapsed="false">
      <c r="A35" s="401" t="n">
        <f aca="false">A34+10</f>
        <v>250</v>
      </c>
      <c r="B35" s="402" t="n">
        <v>5265</v>
      </c>
      <c r="C35" s="403" t="n">
        <v>3137</v>
      </c>
      <c r="D35" s="403" t="n">
        <v>6393</v>
      </c>
      <c r="E35" s="404" t="n">
        <v>9120</v>
      </c>
      <c r="G35" s="402" t="n">
        <f aca="false">(2*B35+2*D35)/4</f>
        <v>5829</v>
      </c>
      <c r="H35" s="403" t="n">
        <f aca="false">C35</f>
        <v>3137</v>
      </c>
      <c r="I35" s="403" t="n">
        <f aca="false">C35</f>
        <v>3137</v>
      </c>
      <c r="J35" s="403" t="n">
        <f aca="false">E35</f>
        <v>9120</v>
      </c>
      <c r="K35" s="403" t="n">
        <f aca="false">D35</f>
        <v>6393</v>
      </c>
      <c r="L35" s="404" t="n">
        <f aca="false">C35</f>
        <v>3137</v>
      </c>
      <c r="N35" s="405" t="n">
        <f aca="false">G35*$A35*G$9/1000</f>
        <v>5829</v>
      </c>
      <c r="O35" s="406" t="n">
        <f aca="false">H35*$A35*H$9/1000</f>
        <v>4705.5</v>
      </c>
      <c r="P35" s="406" t="n">
        <f aca="false">I35*$A35*I$9/1000</f>
        <v>4705.5</v>
      </c>
      <c r="Q35" s="406" t="n">
        <f aca="false">J35*$A35*J$9/1000</f>
        <v>6840</v>
      </c>
      <c r="R35" s="406" t="n">
        <f aca="false">K35*$A35*K$9/1000</f>
        <v>6393</v>
      </c>
      <c r="S35" s="407" t="n">
        <f aca="false">L35*$A35*L$9/1000</f>
        <v>6274</v>
      </c>
      <c r="U35" s="77"/>
      <c r="V35" s="77"/>
      <c r="W35" s="375"/>
      <c r="X35" s="375"/>
      <c r="AD35" s="1"/>
      <c r="AE35" s="1"/>
      <c r="AF35" s="1"/>
    </row>
    <row r="36" customFormat="false" ht="15.75" hidden="false" customHeight="false" outlineLevel="0" collapsed="false">
      <c r="A36" s="77"/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1"/>
      <c r="Z36" s="1"/>
      <c r="AA36" s="1"/>
      <c r="AB36" s="1"/>
      <c r="AC36" s="1"/>
      <c r="AD36" s="1"/>
      <c r="AE36" s="1"/>
      <c r="AF36" s="1"/>
    </row>
    <row r="37" customFormat="false" ht="15.75" hidden="false" customHeight="false" outlineLevel="0" collapsed="false">
      <c r="A37" s="374"/>
      <c r="B37" s="374"/>
      <c r="C37" s="374"/>
      <c r="D37" s="374"/>
      <c r="E37" s="374"/>
      <c r="F37" s="374"/>
      <c r="G37" s="77"/>
      <c r="H37" s="374"/>
      <c r="I37" s="374"/>
      <c r="J37" s="374"/>
      <c r="K37" s="374"/>
      <c r="L37" s="374"/>
      <c r="M37" s="374"/>
      <c r="N37" s="77"/>
      <c r="O37" s="374"/>
      <c r="P37" s="374"/>
      <c r="Q37" s="374"/>
      <c r="R37" s="374"/>
      <c r="S37" s="374"/>
      <c r="T37" s="374"/>
      <c r="U37" s="374"/>
      <c r="V37" s="374"/>
      <c r="W37" s="77"/>
      <c r="X37" s="77"/>
      <c r="Y37" s="1"/>
      <c r="Z37" s="1"/>
      <c r="AA37" s="1"/>
      <c r="AB37" s="1"/>
      <c r="AC37" s="1"/>
      <c r="AD37" s="1"/>
      <c r="AE37" s="1"/>
      <c r="AF37" s="1"/>
    </row>
    <row r="68" customFormat="false" ht="15.75" hidden="false" customHeight="false" outlineLevel="0" collapsed="false">
      <c r="A68" s="77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375"/>
      <c r="V68" s="375"/>
      <c r="W68" s="375"/>
      <c r="X68" s="375"/>
      <c r="AB68" s="1"/>
      <c r="AC68" s="1"/>
      <c r="AD68" s="1"/>
      <c r="AE68" s="1"/>
      <c r="AF68" s="1"/>
    </row>
    <row r="69" customFormat="false" ht="15.75" hidden="false" customHeight="false" outlineLevel="0" collapsed="false">
      <c r="A69" s="77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375"/>
      <c r="V69" s="375"/>
      <c r="W69" s="375"/>
      <c r="X69" s="375"/>
      <c r="AB69" s="1"/>
      <c r="AC69" s="1"/>
      <c r="AD69" s="1"/>
      <c r="AE69" s="1"/>
      <c r="AF69" s="1"/>
    </row>
    <row r="70" customFormat="false" ht="15.75" hidden="false" customHeight="false" outlineLevel="0" collapsed="false">
      <c r="A70" s="77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375"/>
      <c r="V70" s="375"/>
      <c r="W70" s="375"/>
      <c r="X70" s="375"/>
      <c r="AB70" s="1"/>
      <c r="AC70" s="1"/>
      <c r="AD70" s="1"/>
      <c r="AE70" s="1"/>
      <c r="AF70" s="1"/>
    </row>
    <row r="71" customFormat="false" ht="15.75" hidden="false" customHeight="false" outlineLevel="0" collapsed="false">
      <c r="A71" s="77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375"/>
      <c r="V71" s="375"/>
      <c r="W71" s="375"/>
      <c r="X71" s="375"/>
      <c r="AB71" s="1"/>
      <c r="AC71" s="1"/>
      <c r="AD71" s="1"/>
      <c r="AE71" s="1"/>
      <c r="AF71" s="1"/>
    </row>
    <row r="72" customFormat="false" ht="15.75" hidden="false" customHeight="false" outlineLevel="0" collapsed="false">
      <c r="A72" s="77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375"/>
      <c r="V72" s="375"/>
      <c r="W72" s="375"/>
      <c r="X72" s="375"/>
      <c r="AB72" s="1"/>
      <c r="AC72" s="1"/>
      <c r="AD72" s="1"/>
      <c r="AE72" s="1"/>
      <c r="AF72" s="1"/>
    </row>
    <row r="73" customFormat="false" ht="15.75" hidden="false" customHeight="false" outlineLevel="0" collapsed="false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375"/>
      <c r="V73" s="375"/>
      <c r="W73" s="375"/>
      <c r="X73" s="375"/>
      <c r="AB73" s="1"/>
      <c r="AC73" s="1"/>
      <c r="AD73" s="1"/>
      <c r="AE73" s="1"/>
      <c r="AF73" s="1"/>
    </row>
    <row r="74" customFormat="false" ht="15.75" hidden="false" customHeight="false" outlineLevel="0" collapsed="false">
      <c r="A74" s="77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375"/>
      <c r="V74" s="375"/>
      <c r="W74" s="375"/>
      <c r="X74" s="375"/>
      <c r="AB74" s="1"/>
      <c r="AC74" s="1"/>
      <c r="AD74" s="1"/>
      <c r="AE74" s="1"/>
      <c r="AF74" s="1"/>
    </row>
    <row r="75" customFormat="false" ht="15.75" hidden="false" customHeight="false" outlineLevel="0" collapsed="false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375"/>
      <c r="V75" s="375"/>
      <c r="W75" s="375"/>
      <c r="X75" s="375"/>
      <c r="AB75" s="1"/>
      <c r="AC75" s="1"/>
      <c r="AD75" s="1"/>
      <c r="AE75" s="1"/>
      <c r="AF75" s="1"/>
    </row>
    <row r="76" customFormat="false" ht="15.75" hidden="false" customHeight="false" outlineLevel="0" collapsed="false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375"/>
      <c r="V76" s="375"/>
      <c r="W76" s="375"/>
      <c r="X76" s="375"/>
      <c r="AB76" s="1"/>
      <c r="AC76" s="1"/>
      <c r="AD76" s="1"/>
      <c r="AE76" s="1"/>
      <c r="AF76" s="1"/>
    </row>
    <row r="77" customFormat="false" ht="15.75" hidden="false" customHeight="false" outlineLevel="0" collapsed="false">
      <c r="A77" s="77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375"/>
      <c r="V77" s="375"/>
      <c r="W77" s="375"/>
      <c r="X77" s="375"/>
      <c r="AB77" s="1"/>
      <c r="AC77" s="1"/>
      <c r="AD77" s="1"/>
      <c r="AE77" s="1"/>
      <c r="AF77" s="1"/>
    </row>
    <row r="78" customFormat="false" ht="15" hidden="false" customHeight="false" outlineLevel="0" collapsed="false">
      <c r="A78" s="375"/>
      <c r="B78" s="375"/>
      <c r="C78" s="375"/>
      <c r="D78" s="375"/>
      <c r="E78" s="375"/>
      <c r="F78" s="375"/>
      <c r="G78" s="375"/>
      <c r="H78" s="375"/>
      <c r="I78" s="375"/>
      <c r="J78" s="375"/>
      <c r="K78" s="375"/>
      <c r="L78" s="375"/>
      <c r="M78" s="375"/>
      <c r="N78" s="375"/>
      <c r="O78" s="375"/>
      <c r="P78" s="375"/>
      <c r="Q78" s="375"/>
      <c r="R78" s="375"/>
      <c r="S78" s="375"/>
      <c r="T78" s="375"/>
      <c r="U78" s="375"/>
      <c r="V78" s="375"/>
      <c r="W78" s="375"/>
      <c r="X78" s="375"/>
    </row>
    <row r="79" customFormat="false" ht="15" hidden="false" customHeight="false" outlineLevel="0" collapsed="false">
      <c r="A79" s="375"/>
      <c r="B79" s="375"/>
      <c r="C79" s="375"/>
      <c r="D79" s="375"/>
      <c r="E79" s="375"/>
      <c r="F79" s="375"/>
      <c r="G79" s="375"/>
      <c r="H79" s="375"/>
      <c r="I79" s="375"/>
      <c r="J79" s="375"/>
      <c r="K79" s="375"/>
      <c r="L79" s="375"/>
      <c r="M79" s="375"/>
      <c r="N79" s="375"/>
      <c r="O79" s="375"/>
      <c r="P79" s="375"/>
      <c r="Q79" s="375"/>
      <c r="R79" s="375"/>
      <c r="S79" s="375"/>
      <c r="T79" s="375"/>
      <c r="U79" s="375"/>
      <c r="V79" s="375"/>
      <c r="W79" s="375"/>
      <c r="X79" s="375"/>
    </row>
    <row r="80" customFormat="false" ht="15" hidden="false" customHeight="false" outlineLevel="0" collapsed="false">
      <c r="A80" s="375"/>
      <c r="B80" s="375"/>
      <c r="C80" s="375"/>
      <c r="D80" s="375"/>
      <c r="E80" s="375"/>
      <c r="F80" s="375"/>
      <c r="G80" s="375"/>
      <c r="H80" s="375"/>
      <c r="I80" s="375"/>
      <c r="J80" s="375"/>
      <c r="K80" s="375"/>
      <c r="L80" s="375"/>
      <c r="M80" s="375"/>
      <c r="N80" s="375"/>
      <c r="O80" s="375"/>
      <c r="P80" s="375"/>
      <c r="Q80" s="375"/>
      <c r="R80" s="375"/>
      <c r="S80" s="375"/>
      <c r="T80" s="375"/>
      <c r="U80" s="375"/>
      <c r="V80" s="375"/>
      <c r="W80" s="375"/>
      <c r="X80" s="375"/>
    </row>
    <row r="81" customFormat="false" ht="15" hidden="false" customHeight="false" outlineLevel="0" collapsed="false">
      <c r="A81" s="375"/>
      <c r="B81" s="375"/>
      <c r="C81" s="375"/>
      <c r="D81" s="375"/>
      <c r="E81" s="375"/>
      <c r="F81" s="375"/>
      <c r="G81" s="375"/>
      <c r="H81" s="375"/>
      <c r="I81" s="375"/>
      <c r="J81" s="375"/>
      <c r="K81" s="375"/>
      <c r="L81" s="375"/>
      <c r="M81" s="375"/>
      <c r="N81" s="375"/>
      <c r="O81" s="375"/>
      <c r="P81" s="375"/>
      <c r="Q81" s="375"/>
      <c r="R81" s="375"/>
      <c r="S81" s="375"/>
      <c r="T81" s="375"/>
      <c r="U81" s="375"/>
      <c r="V81" s="375"/>
      <c r="W81" s="375"/>
      <c r="X81" s="375"/>
    </row>
  </sheetData>
  <mergeCells count="4">
    <mergeCell ref="B6:E6"/>
    <mergeCell ref="G6:L6"/>
    <mergeCell ref="N6:S6"/>
    <mergeCell ref="G8:L8"/>
  </mergeCells>
  <printOptions headings="false" gridLines="false" gridLinesSet="true" horizontalCentered="false" verticalCentered="false"/>
  <pageMargins left="0.2" right="0.2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9" man="true" max="65535" min="0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W10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1" min="1" style="1" width="17.85"/>
    <col collapsed="false" customWidth="false" hidden="false" outlineLevel="0" max="257" min="2" style="1" width="15.7"/>
  </cols>
  <sheetData>
    <row r="2" customFormat="false" ht="20.25" hidden="false" customHeight="false" outlineLevel="0" collapsed="false">
      <c r="A2" s="5" t="s">
        <v>60</v>
      </c>
      <c r="B2" s="114"/>
      <c r="C2" s="114"/>
    </row>
    <row r="3" customFormat="false" ht="20.25" hidden="false" customHeight="false" outlineLevel="0" collapsed="false">
      <c r="A3" s="7"/>
      <c r="B3" s="6"/>
      <c r="C3" s="6"/>
    </row>
    <row r="4" customFormat="false" ht="20.25" hidden="false" customHeight="false" outlineLevel="0" collapsed="false">
      <c r="A4" s="115" t="s">
        <v>5</v>
      </c>
      <c r="B4" s="115"/>
      <c r="C4" s="115"/>
      <c r="D4" s="115"/>
      <c r="E4" s="115"/>
      <c r="F4" s="115"/>
      <c r="G4" s="115" t="s">
        <v>6</v>
      </c>
      <c r="H4" s="115"/>
      <c r="I4" s="115"/>
      <c r="J4" s="115"/>
      <c r="K4" s="115"/>
      <c r="L4" s="115"/>
      <c r="M4" s="115"/>
    </row>
    <row r="69" customFormat="false" ht="12.75" hidden="false" customHeight="false" outlineLevel="0" collapsed="false">
      <c r="A69" s="116" t="s">
        <v>10</v>
      </c>
      <c r="B69" s="117"/>
    </row>
    <row r="70" customFormat="false" ht="12.75" hidden="false" customHeight="false" outlineLevel="0" collapsed="false">
      <c r="A70" s="118" t="s">
        <v>49</v>
      </c>
    </row>
    <row r="71" customFormat="false" ht="15.75" hidden="false" customHeight="false" outlineLevel="0" collapsed="false">
      <c r="A71" s="77" t="s">
        <v>44</v>
      </c>
      <c r="B71" s="119" t="n">
        <f aca="false">Summary!$C$4</f>
        <v>36724</v>
      </c>
      <c r="C71" s="119" t="n">
        <v>36717</v>
      </c>
      <c r="D71" s="119" t="n">
        <v>36710</v>
      </c>
      <c r="E71" s="119" t="n">
        <v>36703</v>
      </c>
      <c r="F71" s="119" t="n">
        <v>36696</v>
      </c>
      <c r="G71" s="119" t="n">
        <v>36689</v>
      </c>
      <c r="H71" s="119" t="n">
        <v>36682</v>
      </c>
      <c r="I71" s="119" t="n">
        <v>36675</v>
      </c>
      <c r="J71" s="119" t="n">
        <v>36668</v>
      </c>
      <c r="K71" s="119" t="n">
        <v>36661</v>
      </c>
      <c r="L71" s="119" t="n">
        <v>36654</v>
      </c>
      <c r="M71" s="119" t="n">
        <v>36647</v>
      </c>
      <c r="N71" s="119" t="n">
        <v>36640</v>
      </c>
      <c r="O71" s="119" t="n">
        <v>36633</v>
      </c>
      <c r="P71" s="119"/>
      <c r="Q71" s="119"/>
      <c r="R71" s="119"/>
      <c r="S71" s="119"/>
      <c r="T71" s="119"/>
      <c r="U71" s="119"/>
      <c r="V71" s="119"/>
      <c r="W71" s="119"/>
    </row>
    <row r="72" customFormat="false" ht="15.75" hidden="false" customHeight="false" outlineLevel="0" collapsed="false">
      <c r="A72" s="77" t="n">
        <v>2000</v>
      </c>
      <c r="B72" s="104" t="n">
        <f aca="false">Brownsville!C6</f>
        <v>5.80064135123541</v>
      </c>
      <c r="C72" s="104" t="n">
        <v>6.76003093264742</v>
      </c>
      <c r="D72" s="104" t="n">
        <v>9.44311824435037</v>
      </c>
      <c r="E72" s="104" t="n">
        <v>9.39062345128173</v>
      </c>
      <c r="F72" s="104" t="n">
        <v>10.7401534613972</v>
      </c>
      <c r="G72" s="104" t="n">
        <v>12.2209457896016</v>
      </c>
      <c r="H72" s="104" t="n">
        <v>14.1317853789693</v>
      </c>
      <c r="I72" s="104" t="n">
        <v>15.333167405956</v>
      </c>
      <c r="J72" s="104" t="n">
        <v>12.8673764279818</v>
      </c>
      <c r="K72" s="104" t="n">
        <v>11.0926791657583</v>
      </c>
      <c r="L72" s="104" t="n">
        <v>10.2618961536563</v>
      </c>
      <c r="M72" s="104" t="n">
        <v>8.90756181441065</v>
      </c>
      <c r="N72" s="104" t="n">
        <v>9.50967057954711</v>
      </c>
      <c r="O72" s="104" t="n">
        <v>9.05229394182206</v>
      </c>
      <c r="P72" s="104"/>
      <c r="Q72" s="104"/>
      <c r="R72" s="104"/>
      <c r="S72" s="104"/>
      <c r="T72" s="104"/>
      <c r="U72" s="104"/>
      <c r="V72" s="104"/>
      <c r="W72" s="104"/>
    </row>
    <row r="73" customFormat="false" ht="15.75" hidden="false" customHeight="false" outlineLevel="0" collapsed="false">
      <c r="A73" s="77" t="n">
        <v>2001</v>
      </c>
      <c r="B73" s="104" t="n">
        <f aca="false">Brownsville!D6</f>
        <v>6.95780675798201</v>
      </c>
      <c r="C73" s="104" t="n">
        <v>7.09991015022243</v>
      </c>
      <c r="D73" s="104" t="n">
        <v>7.53167899717372</v>
      </c>
      <c r="E73" s="104" t="n">
        <v>7.36380239974782</v>
      </c>
      <c r="F73" s="104" t="n">
        <v>7.67799160773143</v>
      </c>
      <c r="G73" s="104" t="n">
        <v>8.24009791232548</v>
      </c>
      <c r="H73" s="104" t="n">
        <v>8.67679736018422</v>
      </c>
      <c r="I73" s="104" t="n">
        <v>8.61881673637205</v>
      </c>
      <c r="J73" s="104" t="n">
        <v>7.98637461964659</v>
      </c>
      <c r="K73" s="104" t="n">
        <v>7.65323283630798</v>
      </c>
      <c r="L73" s="104" t="n">
        <v>7.20547279256285</v>
      </c>
      <c r="M73" s="104" t="n">
        <v>7.18404740384751</v>
      </c>
      <c r="N73" s="104" t="n">
        <v>7.21077173596605</v>
      </c>
      <c r="O73" s="104" t="n">
        <v>7.2092986376749</v>
      </c>
      <c r="P73" s="104"/>
      <c r="Q73" s="104"/>
      <c r="R73" s="104"/>
      <c r="S73" s="104"/>
      <c r="T73" s="104"/>
      <c r="U73" s="104"/>
      <c r="V73" s="104"/>
      <c r="W73" s="104"/>
    </row>
    <row r="74" customFormat="false" ht="15.75" hidden="false" customHeight="false" outlineLevel="0" collapsed="false">
      <c r="A74" s="77" t="n">
        <v>2002</v>
      </c>
      <c r="B74" s="104" t="n">
        <f aca="false">Brownsville!E6</f>
        <v>5.44525867708081</v>
      </c>
      <c r="C74" s="104" t="n">
        <v>5.49554896827502</v>
      </c>
      <c r="D74" s="104" t="n">
        <v>5.94030462869687</v>
      </c>
      <c r="E74" s="104" t="n">
        <v>5.79984847638321</v>
      </c>
      <c r="F74" s="104" t="n">
        <v>5.7264785114402</v>
      </c>
      <c r="G74" s="104" t="n">
        <v>6.12467547573952</v>
      </c>
      <c r="H74" s="104" t="n">
        <v>6.34780826653879</v>
      </c>
      <c r="I74" s="104" t="n">
        <v>6.2549864707509</v>
      </c>
      <c r="J74" s="104" t="n">
        <v>6.25943674127357</v>
      </c>
      <c r="K74" s="104" t="n">
        <v>6.1140715106243</v>
      </c>
      <c r="L74" s="104" t="n">
        <v>5.83113267991353</v>
      </c>
      <c r="M74" s="104" t="n">
        <v>5.72957226847547</v>
      </c>
      <c r="N74" s="104" t="n">
        <v>5.74450696294125</v>
      </c>
      <c r="O74" s="104" t="n">
        <v>5.72561621006929</v>
      </c>
      <c r="P74" s="104"/>
      <c r="Q74" s="104"/>
      <c r="R74" s="104"/>
      <c r="S74" s="104"/>
      <c r="T74" s="104"/>
      <c r="U74" s="104"/>
      <c r="V74" s="104"/>
      <c r="W74" s="104"/>
    </row>
    <row r="76" customFormat="false" ht="12.75" hidden="false" customHeight="false" outlineLevel="0" collapsed="false">
      <c r="A76" s="116" t="s">
        <v>11</v>
      </c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</row>
    <row r="77" customFormat="false" ht="12.75" hidden="false" customHeight="false" outlineLevel="0" collapsed="false">
      <c r="A77" s="118" t="s">
        <v>49</v>
      </c>
    </row>
    <row r="78" customFormat="false" ht="15.75" hidden="false" customHeight="false" outlineLevel="0" collapsed="false">
      <c r="A78" s="77" t="s">
        <v>44</v>
      </c>
      <c r="B78" s="119" t="n">
        <f aca="false">Summary!$C$4</f>
        <v>36724</v>
      </c>
      <c r="C78" s="119" t="n">
        <v>36717</v>
      </c>
      <c r="D78" s="119" t="n">
        <v>36710</v>
      </c>
      <c r="E78" s="119" t="n">
        <v>36703</v>
      </c>
      <c r="F78" s="119" t="n">
        <v>36696</v>
      </c>
      <c r="G78" s="119" t="n">
        <v>36689</v>
      </c>
      <c r="H78" s="119" t="n">
        <v>36682</v>
      </c>
      <c r="I78" s="119" t="n">
        <v>36675</v>
      </c>
      <c r="J78" s="119" t="n">
        <v>36668</v>
      </c>
      <c r="K78" s="119" t="n">
        <v>36661</v>
      </c>
      <c r="L78" s="119" t="n">
        <v>36654</v>
      </c>
      <c r="M78" s="119" t="n">
        <v>36647</v>
      </c>
      <c r="N78" s="119" t="n">
        <v>36640</v>
      </c>
      <c r="O78" s="119" t="n">
        <v>36633</v>
      </c>
      <c r="P78" s="119"/>
      <c r="Q78" s="119"/>
      <c r="R78" s="119"/>
      <c r="S78" s="119"/>
      <c r="T78" s="119"/>
      <c r="U78" s="119"/>
      <c r="V78" s="119"/>
      <c r="W78" s="119"/>
    </row>
    <row r="79" customFormat="false" ht="15.75" hidden="false" customHeight="false" outlineLevel="0" collapsed="false">
      <c r="A79" s="77" t="n">
        <v>2000</v>
      </c>
      <c r="B79" s="104" t="n">
        <f aca="false">Caledonia!C6</f>
        <v>5.92353716781449</v>
      </c>
      <c r="C79" s="104" t="n">
        <v>7.23079850274107</v>
      </c>
      <c r="D79" s="104" t="n">
        <v>9.74136195713894</v>
      </c>
      <c r="E79" s="104" t="n">
        <v>9.84576042351749</v>
      </c>
      <c r="F79" s="104" t="n">
        <v>11.1229982739086</v>
      </c>
      <c r="G79" s="104" t="n">
        <v>12.5473869922785</v>
      </c>
      <c r="H79" s="104" t="n">
        <v>14.269711017046</v>
      </c>
      <c r="I79" s="104" t="n">
        <v>15.3379876116235</v>
      </c>
      <c r="J79" s="104" t="n">
        <v>12.6969709112583</v>
      </c>
      <c r="K79" s="104" t="n">
        <v>10.9279755370947</v>
      </c>
      <c r="L79" s="104" t="n">
        <v>9.80895406226411</v>
      </c>
      <c r="M79" s="104" t="n">
        <v>8.54588749480834</v>
      </c>
      <c r="N79" s="104" t="n">
        <v>9.10926845042284</v>
      </c>
      <c r="O79" s="104" t="n">
        <v>8.66568774023691</v>
      </c>
      <c r="P79" s="104"/>
      <c r="Q79" s="104"/>
      <c r="R79" s="104"/>
      <c r="S79" s="104"/>
      <c r="T79" s="104"/>
      <c r="U79" s="104"/>
      <c r="V79" s="104"/>
      <c r="W79" s="104"/>
    </row>
    <row r="80" customFormat="false" ht="15.75" hidden="false" customHeight="false" outlineLevel="0" collapsed="false">
      <c r="A80" s="77" t="n">
        <v>2001</v>
      </c>
      <c r="B80" s="104" t="n">
        <f aca="false">Caledonia!D6</f>
        <v>6.61066042340808</v>
      </c>
      <c r="C80" s="104" t="n">
        <v>6.75231009599927</v>
      </c>
      <c r="D80" s="104" t="n">
        <v>7.17081451709957</v>
      </c>
      <c r="E80" s="104" t="n">
        <v>7.01220396344038</v>
      </c>
      <c r="F80" s="104" t="n">
        <v>7.30255568279637</v>
      </c>
      <c r="G80" s="104" t="n">
        <v>7.8504517087197</v>
      </c>
      <c r="H80" s="104" t="n">
        <v>8.31229045477807</v>
      </c>
      <c r="I80" s="104" t="n">
        <v>8.25363057782902</v>
      </c>
      <c r="J80" s="104" t="n">
        <v>7.6493570394326</v>
      </c>
      <c r="K80" s="104" t="n">
        <v>7.33070471159253</v>
      </c>
      <c r="L80" s="104" t="n">
        <v>6.86132794368533</v>
      </c>
      <c r="M80" s="104" t="n">
        <v>6.87519470446356</v>
      </c>
      <c r="N80" s="104" t="n">
        <v>6.90168909694775</v>
      </c>
      <c r="O80" s="104" t="n">
        <v>6.90199842836839</v>
      </c>
      <c r="P80" s="104"/>
      <c r="Q80" s="104"/>
      <c r="R80" s="104"/>
      <c r="S80" s="104"/>
      <c r="T80" s="104"/>
      <c r="U80" s="104"/>
      <c r="V80" s="104"/>
      <c r="W80" s="104"/>
    </row>
    <row r="81" customFormat="false" ht="15.75" hidden="false" customHeight="false" outlineLevel="0" collapsed="false">
      <c r="A81" s="77" t="n">
        <v>2002</v>
      </c>
      <c r="B81" s="104" t="n">
        <f aca="false">Caledonia!E6</f>
        <v>5.17684755425677</v>
      </c>
      <c r="C81" s="104" t="n">
        <v>5.23008598355475</v>
      </c>
      <c r="D81" s="104" t="n">
        <v>5.66119951439239</v>
      </c>
      <c r="E81" s="104" t="n">
        <v>5.52292457726648</v>
      </c>
      <c r="F81" s="104" t="n">
        <v>5.44169939863129</v>
      </c>
      <c r="G81" s="104" t="n">
        <v>5.8247919642277</v>
      </c>
      <c r="H81" s="104" t="n">
        <v>6.06768091867066</v>
      </c>
      <c r="I81" s="104" t="n">
        <v>5.98583289801549</v>
      </c>
      <c r="J81" s="104" t="n">
        <v>5.98337978989457</v>
      </c>
      <c r="K81" s="104" t="n">
        <v>5.84620475072926</v>
      </c>
      <c r="L81" s="104" t="n">
        <v>5.54385160726121</v>
      </c>
      <c r="M81" s="104" t="n">
        <v>5.47230816956889</v>
      </c>
      <c r="N81" s="104" t="n">
        <v>5.48739145297888</v>
      </c>
      <c r="O81" s="104" t="n">
        <v>5.47047327429644</v>
      </c>
      <c r="P81" s="104"/>
      <c r="Q81" s="104"/>
      <c r="R81" s="104"/>
      <c r="S81" s="104"/>
      <c r="T81" s="104"/>
      <c r="U81" s="104"/>
      <c r="V81" s="104"/>
      <c r="W81" s="104"/>
    </row>
    <row r="83" customFormat="false" ht="12.75" hidden="false" customHeight="false" outlineLevel="0" collapsed="false">
      <c r="A83" s="116" t="s">
        <v>12</v>
      </c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</row>
    <row r="84" customFormat="false" ht="12.75" hidden="false" customHeight="false" outlineLevel="0" collapsed="false">
      <c r="A84" s="118" t="s">
        <v>49</v>
      </c>
    </row>
    <row r="85" customFormat="false" ht="15.75" hidden="false" customHeight="false" outlineLevel="0" collapsed="false">
      <c r="A85" s="96" t="s">
        <v>44</v>
      </c>
      <c r="B85" s="119" t="n">
        <f aca="false">Summary!$C$4</f>
        <v>36724</v>
      </c>
      <c r="C85" s="119" t="n">
        <v>36717</v>
      </c>
      <c r="D85" s="119" t="n">
        <v>36710</v>
      </c>
      <c r="E85" s="119" t="n">
        <v>36703</v>
      </c>
      <c r="F85" s="119" t="n">
        <v>36696</v>
      </c>
      <c r="G85" s="119" t="n">
        <v>36689</v>
      </c>
      <c r="H85" s="119" t="n">
        <v>36682</v>
      </c>
      <c r="I85" s="119" t="n">
        <v>36675</v>
      </c>
      <c r="J85" s="119" t="n">
        <v>36668</v>
      </c>
      <c r="K85" s="119" t="n">
        <v>36661</v>
      </c>
      <c r="L85" s="119" t="n">
        <v>36654</v>
      </c>
      <c r="M85" s="119" t="n">
        <v>36647</v>
      </c>
      <c r="N85" s="119" t="n">
        <v>36640</v>
      </c>
      <c r="O85" s="119" t="n">
        <v>36633</v>
      </c>
      <c r="P85" s="119"/>
      <c r="Q85" s="119"/>
      <c r="R85" s="119"/>
      <c r="S85" s="119"/>
      <c r="T85" s="119"/>
      <c r="U85" s="119"/>
      <c r="V85" s="119"/>
      <c r="W85" s="119"/>
    </row>
    <row r="86" customFormat="false" ht="15.75" hidden="false" customHeight="false" outlineLevel="0" collapsed="false">
      <c r="A86" s="96" t="n">
        <v>2000</v>
      </c>
      <c r="B86" s="104" t="n">
        <f aca="false">'New Albany'!C6</f>
        <v>5.39595718684309</v>
      </c>
      <c r="C86" s="104" t="n">
        <v>6.26061759900219</v>
      </c>
      <c r="D86" s="104" t="n">
        <v>8.72744451203209</v>
      </c>
      <c r="E86" s="104" t="n">
        <v>8.82487973300838</v>
      </c>
      <c r="F86" s="104" t="n">
        <v>10.0575832127425</v>
      </c>
      <c r="G86" s="104" t="n">
        <v>11.438109313832</v>
      </c>
      <c r="H86" s="104" t="n">
        <v>13.1715445364976</v>
      </c>
      <c r="I86" s="104" t="n">
        <v>14.3580221531108</v>
      </c>
      <c r="J86" s="104" t="n">
        <v>11.8519425592857</v>
      </c>
      <c r="K86" s="104" t="n">
        <v>10.3251862182365</v>
      </c>
      <c r="L86" s="104" t="n">
        <v>9.42128479961276</v>
      </c>
      <c r="M86" s="104" t="n">
        <v>8.23233450569794</v>
      </c>
      <c r="N86" s="104" t="n">
        <v>8.78328171523421</v>
      </c>
      <c r="O86" s="104" t="n">
        <v>8.35306058883491</v>
      </c>
      <c r="P86" s="104"/>
      <c r="Q86" s="104"/>
      <c r="R86" s="104"/>
      <c r="S86" s="104"/>
      <c r="T86" s="104"/>
      <c r="U86" s="104"/>
      <c r="V86" s="104"/>
      <c r="W86" s="104"/>
    </row>
    <row r="87" customFormat="false" ht="15.75" hidden="false" customHeight="false" outlineLevel="0" collapsed="false">
      <c r="A87" s="96" t="n">
        <v>2001</v>
      </c>
      <c r="B87" s="104" t="n">
        <f aca="false">'New Albany'!D6</f>
        <v>6.29027250303339</v>
      </c>
      <c r="C87" s="104" t="n">
        <v>6.43062395473026</v>
      </c>
      <c r="D87" s="104" t="n">
        <v>6.833129461197</v>
      </c>
      <c r="E87" s="104" t="n">
        <v>6.67532582461583</v>
      </c>
      <c r="F87" s="104" t="n">
        <v>6.96866196906335</v>
      </c>
      <c r="G87" s="104" t="n">
        <v>7.51194133263596</v>
      </c>
      <c r="H87" s="104" t="n">
        <v>8.01724952257666</v>
      </c>
      <c r="I87" s="104" t="n">
        <v>7.96209674985283</v>
      </c>
      <c r="J87" s="104" t="n">
        <v>7.37539526714976</v>
      </c>
      <c r="K87" s="104" t="n">
        <v>7.07378178060983</v>
      </c>
      <c r="L87" s="104" t="n">
        <v>6.58517805017065</v>
      </c>
      <c r="M87" s="104" t="n">
        <v>6.63750516298943</v>
      </c>
      <c r="N87" s="104" t="n">
        <v>6.66367657604109</v>
      </c>
      <c r="O87" s="104" t="n">
        <v>6.66348978005002</v>
      </c>
      <c r="P87" s="104"/>
      <c r="Q87" s="104"/>
      <c r="R87" s="104"/>
      <c r="S87" s="104"/>
      <c r="T87" s="104"/>
      <c r="U87" s="104"/>
      <c r="V87" s="104"/>
      <c r="W87" s="104"/>
    </row>
    <row r="88" customFormat="false" ht="15.75" hidden="false" customHeight="false" outlineLevel="0" collapsed="false">
      <c r="A88" s="96" t="n">
        <v>2002</v>
      </c>
      <c r="B88" s="104" t="n">
        <f aca="false">'New Albany'!E6</f>
        <v>4.92841385024633</v>
      </c>
      <c r="C88" s="104" t="n">
        <v>4.98912039661034</v>
      </c>
      <c r="D88" s="104" t="n">
        <v>5.40540224367019</v>
      </c>
      <c r="E88" s="104" t="n">
        <v>5.26745133153711</v>
      </c>
      <c r="F88" s="104" t="n">
        <v>5.19939151718384</v>
      </c>
      <c r="G88" s="104" t="n">
        <v>5.57559286320742</v>
      </c>
      <c r="H88" s="104" t="n">
        <v>5.85037313144027</v>
      </c>
      <c r="I88" s="104" t="n">
        <v>5.76928361046526</v>
      </c>
      <c r="J88" s="104" t="n">
        <v>5.77690839159812</v>
      </c>
      <c r="K88" s="104" t="n">
        <v>5.64876853777703</v>
      </c>
      <c r="L88" s="104" t="n">
        <v>5.32909447856528</v>
      </c>
      <c r="M88" s="104" t="n">
        <v>5.28969402611562</v>
      </c>
      <c r="N88" s="104" t="n">
        <v>5.30481716629527</v>
      </c>
      <c r="O88" s="104" t="n">
        <v>5.2873399602246</v>
      </c>
      <c r="P88" s="104"/>
      <c r="Q88" s="104"/>
      <c r="R88" s="104"/>
      <c r="S88" s="104"/>
      <c r="T88" s="104"/>
      <c r="U88" s="104"/>
      <c r="V88" s="104"/>
      <c r="W88" s="104"/>
    </row>
    <row r="90" customFormat="false" ht="12.75" hidden="false" customHeight="false" outlineLevel="0" collapsed="false">
      <c r="A90" s="116" t="s">
        <v>13</v>
      </c>
      <c r="B90" s="117"/>
      <c r="C90" s="117"/>
      <c r="D90" s="117"/>
      <c r="E90" s="117"/>
      <c r="F90" s="117"/>
    </row>
    <row r="91" customFormat="false" ht="12.75" hidden="false" customHeight="false" outlineLevel="0" collapsed="false">
      <c r="A91" s="118" t="s">
        <v>49</v>
      </c>
    </row>
    <row r="92" customFormat="false" ht="15.75" hidden="false" customHeight="false" outlineLevel="0" collapsed="false">
      <c r="A92" s="77" t="s">
        <v>44</v>
      </c>
      <c r="B92" s="119" t="n">
        <f aca="false">Summary!$C$4</f>
        <v>36724</v>
      </c>
      <c r="C92" s="119" t="n">
        <v>36717</v>
      </c>
      <c r="D92" s="119" t="n">
        <v>36710</v>
      </c>
      <c r="E92" s="119" t="n">
        <v>36703</v>
      </c>
      <c r="F92" s="119" t="n">
        <v>36696</v>
      </c>
      <c r="G92" s="119" t="n">
        <v>36689</v>
      </c>
      <c r="H92" s="119" t="n">
        <v>36682</v>
      </c>
      <c r="I92" s="119" t="n">
        <v>36675</v>
      </c>
      <c r="J92" s="119" t="n">
        <v>36668</v>
      </c>
      <c r="K92" s="119" t="n">
        <v>36661</v>
      </c>
      <c r="L92" s="119" t="n">
        <v>36654</v>
      </c>
      <c r="M92" s="119" t="n">
        <v>36647</v>
      </c>
      <c r="N92" s="119" t="n">
        <v>36640</v>
      </c>
      <c r="O92" s="119" t="n">
        <v>36633</v>
      </c>
      <c r="P92" s="119"/>
      <c r="Q92" s="119"/>
      <c r="R92" s="119"/>
      <c r="S92" s="119"/>
      <c r="T92" s="119"/>
      <c r="U92" s="119"/>
      <c r="V92" s="119"/>
      <c r="W92" s="119"/>
    </row>
    <row r="93" customFormat="false" ht="15.75" hidden="false" customHeight="false" outlineLevel="0" collapsed="false">
      <c r="A93" s="77" t="n">
        <v>2000</v>
      </c>
      <c r="B93" s="104" t="n">
        <f aca="false">Gleason!C6</f>
        <v>9.52216803246319</v>
      </c>
      <c r="C93" s="104" t="n">
        <v>11.3436151997145</v>
      </c>
      <c r="D93" s="104" t="n">
        <v>16.0406789822874</v>
      </c>
      <c r="E93" s="104" t="n">
        <v>16.0201050434201</v>
      </c>
      <c r="F93" s="104" t="n">
        <v>18.230121170124</v>
      </c>
      <c r="G93" s="104" t="n">
        <v>20.4333769083276</v>
      </c>
      <c r="H93" s="104" t="n">
        <v>23.1794147784074</v>
      </c>
      <c r="I93" s="104" t="n">
        <v>24.0400912990333</v>
      </c>
      <c r="J93" s="104" t="n">
        <v>20.2597145232208</v>
      </c>
      <c r="K93" s="104" t="n">
        <v>17.6433764269223</v>
      </c>
      <c r="L93" s="104" t="n">
        <v>16.6092554396688</v>
      </c>
      <c r="M93" s="104" t="n">
        <v>14.639569576085</v>
      </c>
      <c r="N93" s="104" t="n">
        <v>15.5798440359324</v>
      </c>
      <c r="O93" s="104" t="n">
        <v>14.8846890915996</v>
      </c>
      <c r="P93" s="104"/>
      <c r="Q93" s="104"/>
      <c r="R93" s="104"/>
      <c r="S93" s="104"/>
      <c r="T93" s="104"/>
      <c r="U93" s="104"/>
      <c r="V93" s="104"/>
      <c r="W93" s="104"/>
    </row>
    <row r="94" customFormat="false" ht="15.75" hidden="false" customHeight="false" outlineLevel="0" collapsed="false">
      <c r="A94" s="77" t="n">
        <v>2001</v>
      </c>
      <c r="B94" s="104" t="n">
        <f aca="false">Gleason!D6</f>
        <v>7.41249173305256</v>
      </c>
      <c r="C94" s="104" t="n">
        <v>7.55057486124187</v>
      </c>
      <c r="D94" s="104" t="n">
        <v>7.99185432077945</v>
      </c>
      <c r="E94" s="104" t="n">
        <v>7.82180534884974</v>
      </c>
      <c r="F94" s="104" t="n">
        <v>8.1445784606413</v>
      </c>
      <c r="G94" s="104" t="n">
        <v>8.71815483886869</v>
      </c>
      <c r="H94" s="104" t="n">
        <v>9.05780481678705</v>
      </c>
      <c r="I94" s="104" t="n">
        <v>7.05948077610278</v>
      </c>
      <c r="J94" s="104" t="n">
        <v>6.80162170472498</v>
      </c>
      <c r="K94" s="104" t="n">
        <v>6.52420095969195</v>
      </c>
      <c r="L94" s="104" t="n">
        <v>6.08476710286148</v>
      </c>
      <c r="M94" s="104" t="n">
        <v>6.00231095865617</v>
      </c>
      <c r="N94" s="104" t="n">
        <v>6.02678326841939</v>
      </c>
      <c r="O94" s="104" t="n">
        <v>6.04171242759918</v>
      </c>
      <c r="P94" s="104"/>
      <c r="Q94" s="104"/>
      <c r="R94" s="104"/>
      <c r="S94" s="104"/>
      <c r="T94" s="104"/>
      <c r="U94" s="104"/>
      <c r="V94" s="104"/>
      <c r="W94" s="104"/>
    </row>
    <row r="95" customFormat="false" ht="15.75" hidden="false" customHeight="false" outlineLevel="0" collapsed="false">
      <c r="A95" s="77" t="n">
        <v>2002</v>
      </c>
      <c r="B95" s="104" t="n">
        <f aca="false">Gleason!E6</f>
        <v>5.82192546790672</v>
      </c>
      <c r="C95" s="104" t="n">
        <v>5.861193350551</v>
      </c>
      <c r="D95" s="104" t="n">
        <v>6.32068516460923</v>
      </c>
      <c r="E95" s="104" t="n">
        <v>6.1797302489333</v>
      </c>
      <c r="F95" s="104" t="n">
        <v>6.10424601344844</v>
      </c>
      <c r="G95" s="104" t="n">
        <v>6.51176919792822</v>
      </c>
      <c r="H95" s="104" t="n">
        <v>6.67082800832645</v>
      </c>
      <c r="I95" s="104" t="n">
        <v>4.96689413520073</v>
      </c>
      <c r="J95" s="104" t="n">
        <v>4.974129288455</v>
      </c>
      <c r="K95" s="104" t="n">
        <v>4.88786840529199</v>
      </c>
      <c r="L95" s="104" t="n">
        <v>4.56061569735581</v>
      </c>
      <c r="M95" s="104" t="n">
        <v>4.42032780616319</v>
      </c>
      <c r="N95" s="104" t="n">
        <v>4.43855206341757</v>
      </c>
      <c r="O95" s="104" t="n">
        <v>4.45220814317371</v>
      </c>
      <c r="P95" s="104"/>
      <c r="Q95" s="104"/>
      <c r="R95" s="104"/>
      <c r="S95" s="104"/>
      <c r="T95" s="104"/>
      <c r="U95" s="104"/>
      <c r="V95" s="104"/>
      <c r="W95" s="104"/>
    </row>
    <row r="96" customFormat="false" ht="12.75" hidden="false" customHeight="false" outlineLevel="0" collapsed="false"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customFormat="false" ht="12.75" hidden="false" customHeight="false" outlineLevel="0" collapsed="false">
      <c r="A97" s="116" t="s">
        <v>14</v>
      </c>
      <c r="B97" s="120"/>
      <c r="C97" s="120"/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</row>
    <row r="98" customFormat="false" ht="12.75" hidden="false" customHeight="false" outlineLevel="0" collapsed="false">
      <c r="A98" s="118" t="s">
        <v>49</v>
      </c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customFormat="false" ht="15.75" hidden="false" customHeight="false" outlineLevel="0" collapsed="false">
      <c r="A99" s="77" t="s">
        <v>44</v>
      </c>
      <c r="B99" s="119" t="n">
        <f aca="false">Summary!$C$4</f>
        <v>36724</v>
      </c>
      <c r="C99" s="119" t="n">
        <v>36717</v>
      </c>
      <c r="D99" s="119" t="n">
        <v>36710</v>
      </c>
      <c r="E99" s="119" t="n">
        <v>36703</v>
      </c>
      <c r="F99" s="119" t="n">
        <v>36696</v>
      </c>
      <c r="G99" s="119" t="n">
        <v>36689</v>
      </c>
      <c r="H99" s="119" t="n">
        <v>36682</v>
      </c>
      <c r="I99" s="119" t="n">
        <v>36675</v>
      </c>
      <c r="J99" s="119" t="n">
        <v>36668</v>
      </c>
      <c r="K99" s="119" t="n">
        <v>36661</v>
      </c>
      <c r="L99" s="119" t="n">
        <v>36654</v>
      </c>
      <c r="M99" s="119" t="n">
        <v>36647</v>
      </c>
      <c r="N99" s="119" t="n">
        <v>36640</v>
      </c>
      <c r="O99" s="119" t="n">
        <v>36633</v>
      </c>
      <c r="P99" s="119"/>
      <c r="Q99" s="119"/>
      <c r="R99" s="119"/>
      <c r="S99" s="119"/>
      <c r="T99" s="119"/>
      <c r="U99" s="119"/>
      <c r="V99" s="119"/>
      <c r="W99" s="119"/>
    </row>
    <row r="100" customFormat="false" ht="15.75" hidden="false" customHeight="false" outlineLevel="0" collapsed="false">
      <c r="A100" s="77" t="n">
        <v>2000</v>
      </c>
      <c r="B100" s="104" t="n">
        <f aca="false">Wheatland!C6</f>
        <v>6.41565723004482</v>
      </c>
      <c r="C100" s="104" t="n">
        <v>9.14085518719011</v>
      </c>
      <c r="D100" s="104" t="n">
        <v>12.4513550676836</v>
      </c>
      <c r="E100" s="104" t="n">
        <v>13.8956516470326</v>
      </c>
      <c r="F100" s="104" t="n">
        <v>16.4439808314195</v>
      </c>
      <c r="G100" s="104" t="n">
        <v>17.4289729105091</v>
      </c>
      <c r="H100" s="104" t="n">
        <v>20.2260019498365</v>
      </c>
      <c r="I100" s="104" t="n">
        <v>23.8601041860371</v>
      </c>
      <c r="J100" s="104" t="n">
        <v>20.4210293190182</v>
      </c>
      <c r="K100" s="104" t="n">
        <v>17.2619681925314</v>
      </c>
      <c r="L100" s="104" t="n">
        <v>16.534110256964</v>
      </c>
      <c r="M100" s="104" t="n">
        <v>14.3463517342758</v>
      </c>
      <c r="N100" s="104" t="n">
        <v>15.0194388906218</v>
      </c>
      <c r="O100" s="104" t="n">
        <v>14.3961138357827</v>
      </c>
      <c r="P100" s="104"/>
      <c r="Q100" s="104"/>
      <c r="R100" s="104"/>
      <c r="S100" s="104"/>
      <c r="T100" s="104"/>
      <c r="U100" s="104"/>
      <c r="V100" s="104"/>
      <c r="W100" s="104"/>
    </row>
    <row r="101" customFormat="false" ht="15.75" hidden="false" customHeight="false" outlineLevel="0" collapsed="false">
      <c r="A101" s="77" t="n">
        <v>2001</v>
      </c>
      <c r="B101" s="104" t="n">
        <f aca="false">Wheatland!D6</f>
        <v>6.59573237569077</v>
      </c>
      <c r="C101" s="104" t="n">
        <v>7.15152534076994</v>
      </c>
      <c r="D101" s="104" t="n">
        <v>7.92884390617904</v>
      </c>
      <c r="E101" s="104" t="n">
        <v>7.43685555164515</v>
      </c>
      <c r="F101" s="104" t="n">
        <v>7.70139751950134</v>
      </c>
      <c r="G101" s="104" t="n">
        <v>8.15814221067985</v>
      </c>
      <c r="H101" s="104" t="n">
        <v>8.46456475344153</v>
      </c>
      <c r="I101" s="104" t="n">
        <v>7.76295317796794</v>
      </c>
      <c r="J101" s="104" t="n">
        <v>7.48351113989601</v>
      </c>
      <c r="K101" s="104" t="n">
        <v>6.93684283989057</v>
      </c>
      <c r="L101" s="104" t="n">
        <v>6.55418964157312</v>
      </c>
      <c r="M101" s="104" t="n">
        <v>6.37683089444823</v>
      </c>
      <c r="N101" s="104" t="n">
        <v>6.43417784827959</v>
      </c>
      <c r="O101" s="104" t="n">
        <v>6.49797711793541</v>
      </c>
      <c r="P101" s="104"/>
      <c r="Q101" s="104"/>
      <c r="R101" s="104"/>
      <c r="S101" s="104"/>
      <c r="T101" s="104"/>
      <c r="U101" s="104"/>
      <c r="V101" s="104"/>
      <c r="W101" s="104"/>
    </row>
    <row r="102" customFormat="false" ht="15.75" hidden="false" customHeight="false" outlineLevel="0" collapsed="false">
      <c r="A102" s="77" t="n">
        <v>2002</v>
      </c>
      <c r="B102" s="104" t="n">
        <f aca="false">Wheatland!E6</f>
        <v>5.02690677014031</v>
      </c>
      <c r="C102" s="104" t="n">
        <v>5.40085707889362</v>
      </c>
      <c r="D102" s="104" t="n">
        <v>5.96705418668966</v>
      </c>
      <c r="E102" s="104" t="n">
        <v>5.56835427405645</v>
      </c>
      <c r="F102" s="104" t="n">
        <v>5.8055293902611</v>
      </c>
      <c r="G102" s="104" t="n">
        <v>6.01592393659395</v>
      </c>
      <c r="H102" s="104" t="n">
        <v>6.11992203814443</v>
      </c>
      <c r="I102" s="104" t="n">
        <v>5.27556090572611</v>
      </c>
      <c r="J102" s="104" t="n">
        <v>5.23591809732698</v>
      </c>
      <c r="K102" s="104" t="n">
        <v>4.9231652422129</v>
      </c>
      <c r="L102" s="104" t="n">
        <v>4.67861295652894</v>
      </c>
      <c r="M102" s="104" t="n">
        <v>4.75580419116736</v>
      </c>
      <c r="N102" s="104" t="n">
        <v>4.77384692453994</v>
      </c>
      <c r="O102" s="104" t="n">
        <v>4.77776623930145</v>
      </c>
      <c r="P102" s="104"/>
      <c r="Q102" s="104"/>
      <c r="R102" s="104"/>
      <c r="S102" s="104"/>
      <c r="T102" s="104"/>
      <c r="U102" s="104"/>
      <c r="V102" s="104"/>
      <c r="W102" s="104"/>
    </row>
    <row r="103" customFormat="false" ht="12.75" hidden="false" customHeight="false" outlineLevel="0" collapsed="false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customFormat="false" ht="12.75" hidden="false" customHeight="false" outlineLevel="0" collapsed="false">
      <c r="A104" s="116" t="s">
        <v>15</v>
      </c>
      <c r="B104" s="120"/>
      <c r="C104" s="120"/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</row>
    <row r="105" customFormat="false" ht="12.75" hidden="false" customHeight="false" outlineLevel="0" collapsed="false">
      <c r="A105" s="118" t="s">
        <v>49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  <row r="106" customFormat="false" ht="15.75" hidden="false" customHeight="false" outlineLevel="0" collapsed="false">
      <c r="A106" s="77" t="s">
        <v>44</v>
      </c>
      <c r="B106" s="119" t="n">
        <f aca="false">Summary!$C$4</f>
        <v>36724</v>
      </c>
      <c r="C106" s="119" t="n">
        <v>36717</v>
      </c>
      <c r="D106" s="119" t="n">
        <v>36710</v>
      </c>
      <c r="E106" s="119" t="n">
        <v>36703</v>
      </c>
      <c r="F106" s="119" t="n">
        <v>36696</v>
      </c>
      <c r="G106" s="119" t="n">
        <v>36689</v>
      </c>
      <c r="H106" s="119" t="n">
        <v>36682</v>
      </c>
      <c r="I106" s="119" t="n">
        <v>36675</v>
      </c>
      <c r="J106" s="119" t="n">
        <v>36668</v>
      </c>
      <c r="K106" s="119" t="n">
        <v>36661</v>
      </c>
      <c r="L106" s="119" t="n">
        <v>36654</v>
      </c>
      <c r="M106" s="119" t="n">
        <v>36647</v>
      </c>
      <c r="N106" s="119" t="n">
        <v>36640</v>
      </c>
      <c r="O106" s="119" t="n">
        <v>36633</v>
      </c>
      <c r="P106" s="119"/>
      <c r="Q106" s="119"/>
      <c r="R106" s="119"/>
      <c r="S106" s="119"/>
      <c r="T106" s="119"/>
      <c r="U106" s="119"/>
      <c r="V106" s="119"/>
      <c r="W106" s="119"/>
    </row>
    <row r="107" customFormat="false" ht="15.75" hidden="false" customHeight="false" outlineLevel="0" collapsed="false">
      <c r="A107" s="77" t="n">
        <v>2000</v>
      </c>
      <c r="B107" s="104" t="n">
        <f aca="false">Wilton!C6</f>
        <v>5.55300012333203</v>
      </c>
      <c r="C107" s="104" t="n">
        <v>8.03284360340449</v>
      </c>
      <c r="D107" s="104" t="n">
        <v>11.1132794434349</v>
      </c>
      <c r="E107" s="104" t="n">
        <v>12.4942184257837</v>
      </c>
      <c r="F107" s="104" t="n">
        <v>14.9959078024426</v>
      </c>
      <c r="G107" s="104" t="n">
        <v>15.9980287228083</v>
      </c>
      <c r="H107" s="104" t="n">
        <v>18.1966016827379</v>
      </c>
      <c r="I107" s="104" t="n">
        <v>22.5137549567741</v>
      </c>
      <c r="J107" s="104" t="n">
        <v>19.8611813473349</v>
      </c>
      <c r="K107" s="104" t="n">
        <v>16.8256078174251</v>
      </c>
      <c r="L107" s="104" t="n">
        <v>16.1157384294685</v>
      </c>
      <c r="M107" s="104" t="n">
        <v>14.0170002207401</v>
      </c>
      <c r="N107" s="104" t="n">
        <v>14.680961067148</v>
      </c>
      <c r="O107" s="104" t="n">
        <v>14.0690613679993</v>
      </c>
      <c r="P107" s="104"/>
      <c r="Q107" s="104"/>
      <c r="R107" s="104"/>
      <c r="S107" s="104"/>
      <c r="T107" s="104"/>
      <c r="U107" s="104"/>
      <c r="V107" s="104"/>
      <c r="W107" s="104"/>
    </row>
    <row r="108" customFormat="false" ht="15.75" hidden="false" customHeight="false" outlineLevel="0" collapsed="false">
      <c r="A108" s="77" t="n">
        <v>2001</v>
      </c>
      <c r="B108" s="104" t="n">
        <f aca="false">Wilton!D6</f>
        <v>6.1253995328074</v>
      </c>
      <c r="C108" s="104" t="n">
        <v>6.66329222735262</v>
      </c>
      <c r="D108" s="104" t="n">
        <v>7.41526119891118</v>
      </c>
      <c r="E108" s="104" t="n">
        <v>7.2335129286248</v>
      </c>
      <c r="F108" s="104" t="n">
        <v>7.50715093677417</v>
      </c>
      <c r="G108" s="104" t="n">
        <v>7.96803571163625</v>
      </c>
      <c r="H108" s="104" t="n">
        <v>8.28396503790738</v>
      </c>
      <c r="I108" s="104" t="n">
        <v>6.63311116622126</v>
      </c>
      <c r="J108" s="104" t="n">
        <v>6.60731840015223</v>
      </c>
      <c r="K108" s="104" t="n">
        <v>6.14009001387328</v>
      </c>
      <c r="L108" s="104" t="n">
        <v>5.76020267596764</v>
      </c>
      <c r="M108" s="104" t="n">
        <v>5.67167876972966</v>
      </c>
      <c r="N108" s="104" t="n">
        <v>5.73312295923602</v>
      </c>
      <c r="O108" s="104" t="n">
        <v>5.80764555224303</v>
      </c>
      <c r="P108" s="104"/>
      <c r="Q108" s="104"/>
      <c r="R108" s="104"/>
      <c r="S108" s="104"/>
      <c r="T108" s="104"/>
      <c r="U108" s="104"/>
      <c r="V108" s="104"/>
      <c r="W108" s="104"/>
    </row>
    <row r="109" customFormat="false" ht="15.75" hidden="false" customHeight="false" outlineLevel="0" collapsed="false">
      <c r="A109" s="77" t="n">
        <v>2002</v>
      </c>
      <c r="B109" s="104" t="n">
        <f aca="false">Wilton!E6</f>
        <v>4.61237129327735</v>
      </c>
      <c r="C109" s="104" t="n">
        <v>4.97749765913806</v>
      </c>
      <c r="D109" s="104" t="n">
        <v>5.52784826802013</v>
      </c>
      <c r="E109" s="104" t="n">
        <v>5.42744977638169</v>
      </c>
      <c r="F109" s="104" t="n">
        <v>5.66540601560407</v>
      </c>
      <c r="G109" s="104" t="n">
        <v>5.87580009798634</v>
      </c>
      <c r="H109" s="104" t="n">
        <v>6.00351571696711</v>
      </c>
      <c r="I109" s="104" t="n">
        <v>4.55200413087298</v>
      </c>
      <c r="J109" s="104" t="n">
        <v>4.66663953214463</v>
      </c>
      <c r="K109" s="104" t="n">
        <v>4.35910014843122</v>
      </c>
      <c r="L109" s="104" t="n">
        <v>4.11929554310842</v>
      </c>
      <c r="M109" s="104" t="n">
        <v>4.22344061406092</v>
      </c>
      <c r="N109" s="104" t="n">
        <v>4.24253003077559</v>
      </c>
      <c r="O109" s="104" t="n">
        <v>4.25779121643956</v>
      </c>
      <c r="P109" s="104"/>
      <c r="Q109" s="104"/>
      <c r="R109" s="104"/>
      <c r="S109" s="104"/>
      <c r="T109" s="104"/>
      <c r="U109" s="104"/>
      <c r="V109" s="104"/>
      <c r="W109" s="104"/>
    </row>
  </sheetData>
  <mergeCells count="2">
    <mergeCell ref="A4:F4"/>
    <mergeCell ref="G4:M4"/>
  </mergeCells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24" activeCellId="0" sqref="E2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5.7"/>
    <col collapsed="false" customWidth="true" hidden="false" outlineLevel="0" max="4" min="2" style="1" width="14.41"/>
    <col collapsed="false" customWidth="true" hidden="false" outlineLevel="0" max="5" min="5" style="1" width="7.56"/>
    <col collapsed="false" customWidth="true" hidden="false" outlineLevel="0" max="8" min="6" style="1" width="14.41"/>
    <col collapsed="false" customWidth="true" hidden="false" outlineLevel="0" max="9" min="9" style="1" width="7.56"/>
    <col collapsed="false" customWidth="true" hidden="false" outlineLevel="0" max="10" min="10" style="1" width="14.41"/>
    <col collapsed="false" customWidth="true" hidden="false" outlineLevel="0" max="11" min="11" style="1" width="5.71"/>
    <col collapsed="false" customWidth="true" hidden="false" outlineLevel="0" max="12" min="12" style="1" width="17.85"/>
    <col collapsed="false" customWidth="true" hidden="false" outlineLevel="0" max="14" min="13" style="1" width="14.41"/>
    <col collapsed="false" customWidth="true" hidden="false" outlineLevel="0" max="15" min="15" style="1" width="13.85"/>
    <col collapsed="false" customWidth="true" hidden="false" outlineLevel="0" max="16" min="16" style="1" width="3.7"/>
    <col collapsed="false" customWidth="true" hidden="false" outlineLevel="0" max="19" min="17" style="1" width="14.41"/>
    <col collapsed="false" customWidth="true" hidden="false" outlineLevel="0" max="20" min="20" style="1" width="8.99"/>
    <col collapsed="false" customWidth="true" hidden="false" outlineLevel="0" max="21" min="21" style="1" width="11.99"/>
    <col collapsed="false" customWidth="true" hidden="false" outlineLevel="0" max="22" min="22" style="1" width="11.42"/>
    <col collapsed="false" customWidth="true" hidden="false" outlineLevel="0" max="23" min="23" style="1" width="22.42"/>
    <col collapsed="false" customWidth="true" hidden="false" outlineLevel="0" max="24" min="24" style="1" width="18.99"/>
    <col collapsed="false" customWidth="true" hidden="false" outlineLevel="0" max="25" min="25" style="1" width="10.28"/>
    <col collapsed="false" customWidth="true" hidden="false" outlineLevel="0" max="37" min="26" style="1" width="12.85"/>
    <col collapsed="false" customWidth="true" hidden="false" outlineLevel="0" max="45" min="38" style="1" width="11.99"/>
    <col collapsed="false" customWidth="false" hidden="false" outlineLevel="0" max="46" min="46" style="1" width="9.14"/>
    <col collapsed="false" customWidth="true" hidden="false" outlineLevel="0" max="49" min="47" style="1" width="9.99"/>
    <col collapsed="false" customWidth="true" hidden="false" outlineLevel="0" max="50" min="50" style="1" width="11.99"/>
    <col collapsed="false" customWidth="true" hidden="false" outlineLevel="0" max="51" min="51" style="1" width="17.56"/>
    <col collapsed="false" customWidth="true" hidden="false" outlineLevel="0" max="52" min="52" style="1" width="22.42"/>
    <col collapsed="false" customWidth="true" hidden="false" outlineLevel="0" max="53" min="53" style="1" width="18.99"/>
    <col collapsed="false" customWidth="true" hidden="false" outlineLevel="0" max="54" min="54" style="1" width="10.28"/>
    <col collapsed="false" customWidth="true" hidden="false" outlineLevel="0" max="74" min="55" style="1" width="13.14"/>
    <col collapsed="false" customWidth="false" hidden="false" outlineLevel="0" max="75" min="75" style="1" width="9.14"/>
    <col collapsed="false" customWidth="true" hidden="false" outlineLevel="0" max="85" min="76" style="1" width="9.99"/>
    <col collapsed="false" customWidth="false" hidden="false" outlineLevel="0" max="86" min="86" style="1" width="9.14"/>
    <col collapsed="false" customWidth="true" hidden="false" outlineLevel="0" max="92" min="87" style="1" width="9.99"/>
    <col collapsed="false" customWidth="false" hidden="false" outlineLevel="0" max="93" min="93" style="1" width="9.14"/>
    <col collapsed="false" customWidth="true" hidden="false" outlineLevel="0" max="99" min="94" style="1" width="9.99"/>
    <col collapsed="false" customWidth="false" hidden="false" outlineLevel="0" max="257" min="100" style="1" width="9.14"/>
  </cols>
  <sheetData>
    <row r="2" customFormat="false" ht="20.25" hidden="false" customHeight="false" outlineLevel="0" collapsed="false">
      <c r="A2" s="5" t="s">
        <v>61</v>
      </c>
      <c r="B2" s="6"/>
      <c r="C2" s="6"/>
    </row>
    <row r="3" customFormat="false" ht="13.5" hidden="false" customHeight="false" outlineLevel="0" collapsed="false">
      <c r="A3" s="27"/>
      <c r="B3" s="27"/>
      <c r="C3" s="27"/>
      <c r="D3" s="27"/>
      <c r="E3" s="27"/>
      <c r="F3" s="27"/>
      <c r="G3" s="27"/>
      <c r="I3" s="27"/>
      <c r="J3" s="27"/>
    </row>
    <row r="4" customFormat="false" ht="12.75" hidden="false" customHeight="false" outlineLevel="0" collapsed="false">
      <c r="A4" s="121" t="s">
        <v>62</v>
      </c>
      <c r="B4" s="122" t="s">
        <v>63</v>
      </c>
      <c r="C4" s="122"/>
      <c r="D4" s="122"/>
      <c r="E4" s="13"/>
      <c r="F4" s="122" t="s">
        <v>64</v>
      </c>
      <c r="G4" s="122"/>
      <c r="H4" s="122"/>
      <c r="I4" s="13"/>
      <c r="J4" s="123" t="s">
        <v>65</v>
      </c>
    </row>
    <row r="5" customFormat="false" ht="12.75" hidden="false" customHeight="false" outlineLevel="0" collapsed="false">
      <c r="A5" s="21"/>
      <c r="B5" s="27"/>
      <c r="C5" s="27"/>
      <c r="D5" s="27"/>
      <c r="E5" s="27"/>
      <c r="F5" s="27"/>
      <c r="G5" s="27"/>
      <c r="H5" s="27"/>
      <c r="I5" s="27"/>
      <c r="J5" s="50"/>
    </row>
    <row r="6" customFormat="false" ht="13.5" hidden="false" customHeight="false" outlineLevel="0" collapsed="false">
      <c r="A6" s="21"/>
      <c r="B6" s="124" t="s">
        <v>10</v>
      </c>
      <c r="C6" s="124" t="s">
        <v>11</v>
      </c>
      <c r="D6" s="124" t="s">
        <v>12</v>
      </c>
      <c r="E6" s="112"/>
      <c r="F6" s="124" t="s">
        <v>13</v>
      </c>
      <c r="G6" s="124" t="s">
        <v>14</v>
      </c>
      <c r="H6" s="124" t="s">
        <v>15</v>
      </c>
      <c r="I6" s="112"/>
      <c r="J6" s="125"/>
    </row>
    <row r="7" customFormat="false" ht="12.75" hidden="false" customHeight="false" outlineLevel="0" collapsed="false">
      <c r="A7" s="21" t="s">
        <v>66</v>
      </c>
      <c r="B7" s="126" t="n">
        <v>4</v>
      </c>
      <c r="C7" s="126" t="n">
        <v>6</v>
      </c>
      <c r="D7" s="126" t="n">
        <v>6</v>
      </c>
      <c r="E7" s="126"/>
      <c r="F7" s="126" t="n">
        <v>3</v>
      </c>
      <c r="G7" s="126" t="n">
        <v>4</v>
      </c>
      <c r="H7" s="126" t="n">
        <v>8</v>
      </c>
      <c r="I7" s="126"/>
      <c r="J7" s="127" t="n">
        <f aca="false">SUM(B7:H7)</f>
        <v>31</v>
      </c>
    </row>
    <row r="8" customFormat="false" ht="12.75" hidden="false" customHeight="false" outlineLevel="0" collapsed="false">
      <c r="A8" s="21" t="s">
        <v>67</v>
      </c>
      <c r="B8" s="128" t="n">
        <v>36326</v>
      </c>
      <c r="C8" s="128" t="n">
        <v>36326</v>
      </c>
      <c r="D8" s="128" t="n">
        <v>36342</v>
      </c>
      <c r="E8" s="128"/>
      <c r="F8" s="129" t="n">
        <v>36678</v>
      </c>
      <c r="G8" s="129" t="n">
        <v>36678</v>
      </c>
      <c r="H8" s="129" t="n">
        <v>36678</v>
      </c>
      <c r="I8" s="128"/>
      <c r="J8" s="130"/>
    </row>
    <row r="9" customFormat="false" ht="12.75" hidden="false" customHeight="false" outlineLevel="0" collapsed="false">
      <c r="A9" s="21" t="s">
        <v>68</v>
      </c>
      <c r="B9" s="131" t="n">
        <v>492</v>
      </c>
      <c r="C9" s="131" t="n">
        <v>498</v>
      </c>
      <c r="D9" s="131" t="n">
        <v>391</v>
      </c>
      <c r="E9" s="131"/>
      <c r="F9" s="131" t="n">
        <v>533</v>
      </c>
      <c r="G9" s="131" t="n">
        <v>503</v>
      </c>
      <c r="H9" s="131" t="n">
        <v>650</v>
      </c>
      <c r="I9" s="131"/>
      <c r="J9" s="132" t="n">
        <f aca="false">SUM(B9:H9)</f>
        <v>3067</v>
      </c>
    </row>
    <row r="10" customFormat="false" ht="12.75" hidden="false" customHeight="false" outlineLevel="0" collapsed="false">
      <c r="A10" s="21"/>
      <c r="B10" s="133"/>
      <c r="C10" s="133"/>
      <c r="D10" s="133"/>
      <c r="E10" s="133"/>
      <c r="F10" s="133"/>
      <c r="G10" s="133"/>
      <c r="H10" s="133"/>
      <c r="I10" s="133"/>
      <c r="J10" s="134"/>
    </row>
    <row r="11" customFormat="false" ht="12.75" hidden="false" customHeight="false" outlineLevel="0" collapsed="false">
      <c r="A11" s="21" t="s">
        <v>69</v>
      </c>
      <c r="B11" s="131" t="n">
        <v>450</v>
      </c>
      <c r="C11" s="131" t="n">
        <v>440</v>
      </c>
      <c r="D11" s="131" t="n">
        <v>355</v>
      </c>
      <c r="E11" s="131"/>
      <c r="F11" s="131" t="n">
        <v>500</v>
      </c>
      <c r="G11" s="131" t="n">
        <v>465</v>
      </c>
      <c r="H11" s="131" t="n">
        <v>600</v>
      </c>
      <c r="I11" s="131"/>
      <c r="J11" s="132" t="n">
        <f aca="false">SUM(B11:H11)</f>
        <v>2810</v>
      </c>
    </row>
    <row r="12" customFormat="false" ht="12.75" hidden="false" customHeight="false" outlineLevel="0" collapsed="false">
      <c r="A12" s="21" t="s">
        <v>70</v>
      </c>
      <c r="B12" s="135" t="n">
        <v>0.95</v>
      </c>
      <c r="C12" s="135" t="n">
        <v>0.95</v>
      </c>
      <c r="D12" s="135" t="n">
        <v>0.95</v>
      </c>
      <c r="E12" s="133"/>
      <c r="F12" s="135" t="n">
        <v>0.95</v>
      </c>
      <c r="G12" s="135" t="n">
        <v>0.95</v>
      </c>
      <c r="H12" s="135" t="n">
        <v>0.95</v>
      </c>
      <c r="I12" s="133"/>
      <c r="J12" s="136" t="n">
        <f aca="false">B12</f>
        <v>0.95</v>
      </c>
    </row>
    <row r="13" customFormat="false" ht="12.75" hidden="false" customHeight="false" outlineLevel="0" collapsed="false">
      <c r="A13" s="21" t="s">
        <v>71</v>
      </c>
      <c r="B13" s="131" t="n">
        <f aca="false">B11*B12</f>
        <v>427.5</v>
      </c>
      <c r="C13" s="131" t="n">
        <f aca="false">C11*C12</f>
        <v>418</v>
      </c>
      <c r="D13" s="131" t="n">
        <f aca="false">D11*D12</f>
        <v>337.25</v>
      </c>
      <c r="E13" s="131"/>
      <c r="F13" s="131" t="n">
        <f aca="false">F11*F12</f>
        <v>475</v>
      </c>
      <c r="G13" s="131" t="n">
        <f aca="false">G11*G12</f>
        <v>441.75</v>
      </c>
      <c r="H13" s="131" t="n">
        <f aca="false">H11*H12</f>
        <v>570</v>
      </c>
      <c r="I13" s="131"/>
      <c r="J13" s="132" t="n">
        <f aca="false">SUM(B13:H13)</f>
        <v>2669.5</v>
      </c>
    </row>
    <row r="14" customFormat="false" ht="12.75" hidden="false" customHeight="false" outlineLevel="0" collapsed="false">
      <c r="A14" s="21"/>
      <c r="B14" s="126"/>
      <c r="C14" s="126"/>
      <c r="D14" s="126"/>
      <c r="E14" s="126"/>
      <c r="F14" s="126"/>
      <c r="G14" s="126"/>
      <c r="H14" s="126"/>
      <c r="I14" s="126"/>
      <c r="J14" s="127"/>
    </row>
    <row r="15" customFormat="false" ht="12.75" hidden="false" customHeight="false" outlineLevel="0" collapsed="false">
      <c r="A15" s="21" t="s">
        <v>72</v>
      </c>
      <c r="B15" s="131" t="n">
        <v>450</v>
      </c>
      <c r="C15" s="131" t="n">
        <v>440</v>
      </c>
      <c r="D15" s="131" t="n">
        <v>355</v>
      </c>
      <c r="E15" s="131"/>
      <c r="F15" s="131" t="n">
        <v>500</v>
      </c>
      <c r="G15" s="131" t="n">
        <v>465</v>
      </c>
      <c r="H15" s="131" t="n">
        <v>600</v>
      </c>
      <c r="I15" s="131"/>
      <c r="J15" s="132" t="n">
        <f aca="false">SUM(B15:H15)</f>
        <v>2810</v>
      </c>
    </row>
    <row r="16" customFormat="false" ht="12.75" hidden="false" customHeight="false" outlineLevel="0" collapsed="false">
      <c r="A16" s="21" t="s">
        <v>73</v>
      </c>
      <c r="B16" s="135" t="n">
        <v>0.75</v>
      </c>
      <c r="C16" s="135" t="n">
        <v>0.75</v>
      </c>
      <c r="D16" s="135" t="n">
        <v>0.75</v>
      </c>
      <c r="E16" s="133"/>
      <c r="F16" s="135" t="n">
        <v>0.75</v>
      </c>
      <c r="G16" s="135" t="n">
        <v>0.75</v>
      </c>
      <c r="H16" s="135" t="n">
        <v>0.75</v>
      </c>
      <c r="I16" s="133"/>
      <c r="J16" s="136" t="n">
        <f aca="false">B16</f>
        <v>0.75</v>
      </c>
    </row>
    <row r="17" customFormat="false" ht="12.75" hidden="false" customHeight="false" outlineLevel="0" collapsed="false">
      <c r="A17" s="21" t="s">
        <v>71</v>
      </c>
      <c r="B17" s="131" t="n">
        <f aca="false">B15*B16</f>
        <v>337.5</v>
      </c>
      <c r="C17" s="131" t="n">
        <f aca="false">C15*C16</f>
        <v>330</v>
      </c>
      <c r="D17" s="131" t="n">
        <f aca="false">D15*D16</f>
        <v>266.25</v>
      </c>
      <c r="E17" s="131"/>
      <c r="F17" s="131" t="n">
        <f aca="false">F15*F16</f>
        <v>375</v>
      </c>
      <c r="G17" s="131" t="n">
        <f aca="false">G15*G16</f>
        <v>348.75</v>
      </c>
      <c r="H17" s="131" t="n">
        <f aca="false">H15*H16</f>
        <v>450</v>
      </c>
      <c r="I17" s="131"/>
      <c r="J17" s="132" t="n">
        <f aca="false">SUM(B17:H17)</f>
        <v>2107.5</v>
      </c>
    </row>
    <row r="18" customFormat="false" ht="12.75" hidden="false" customHeight="false" outlineLevel="0" collapsed="false">
      <c r="A18" s="21"/>
      <c r="B18" s="126"/>
      <c r="C18" s="126"/>
      <c r="D18" s="126"/>
      <c r="E18" s="126"/>
      <c r="F18" s="126"/>
      <c r="G18" s="126"/>
      <c r="H18" s="126"/>
      <c r="I18" s="126"/>
      <c r="J18" s="127"/>
    </row>
    <row r="19" customFormat="false" ht="12.75" hidden="false" customHeight="false" outlineLevel="0" collapsed="false">
      <c r="A19" s="21" t="s">
        <v>74</v>
      </c>
      <c r="B19" s="131" t="n">
        <v>510</v>
      </c>
      <c r="C19" s="131" t="n">
        <v>535</v>
      </c>
      <c r="D19" s="131" t="n">
        <v>455</v>
      </c>
      <c r="E19" s="131"/>
      <c r="F19" s="131" t="n">
        <v>555</v>
      </c>
      <c r="G19" s="131" t="n">
        <v>525</v>
      </c>
      <c r="H19" s="131" t="n">
        <v>690</v>
      </c>
      <c r="I19" s="131"/>
      <c r="J19" s="132" t="n">
        <f aca="false">SUM(B19:H19)</f>
        <v>3270</v>
      </c>
    </row>
    <row r="20" customFormat="false" ht="12.75" hidden="false" customHeight="false" outlineLevel="0" collapsed="false">
      <c r="A20" s="21" t="s">
        <v>75</v>
      </c>
      <c r="B20" s="135" t="n">
        <v>0.75</v>
      </c>
      <c r="C20" s="135" t="n">
        <v>0.75</v>
      </c>
      <c r="D20" s="135" t="n">
        <v>0.75</v>
      </c>
      <c r="E20" s="137"/>
      <c r="F20" s="135" t="n">
        <v>0.75</v>
      </c>
      <c r="G20" s="135" t="n">
        <v>0.75</v>
      </c>
      <c r="H20" s="135" t="n">
        <v>0.75</v>
      </c>
      <c r="I20" s="133"/>
      <c r="J20" s="136" t="n">
        <f aca="false">B20</f>
        <v>0.75</v>
      </c>
    </row>
    <row r="21" customFormat="false" ht="12.75" hidden="false" customHeight="false" outlineLevel="0" collapsed="false">
      <c r="A21" s="21" t="s">
        <v>76</v>
      </c>
      <c r="B21" s="131" t="n">
        <f aca="false">B19*B20</f>
        <v>382.5</v>
      </c>
      <c r="C21" s="131" t="n">
        <f aca="false">C19*C20</f>
        <v>401.25</v>
      </c>
      <c r="D21" s="131" t="n">
        <f aca="false">D19*D20</f>
        <v>341.25</v>
      </c>
      <c r="E21" s="131"/>
      <c r="F21" s="131" t="n">
        <f aca="false">F19*F20</f>
        <v>416.25</v>
      </c>
      <c r="G21" s="131" t="n">
        <f aca="false">G19*G20</f>
        <v>393.75</v>
      </c>
      <c r="H21" s="131" t="n">
        <f aca="false">H19*H20</f>
        <v>517.5</v>
      </c>
      <c r="I21" s="131"/>
      <c r="J21" s="132" t="n">
        <f aca="false">SUM(B21:H21)</f>
        <v>2452.5</v>
      </c>
    </row>
    <row r="22" customFormat="false" ht="12.75" hidden="false" customHeight="false" outlineLevel="0" collapsed="false">
      <c r="A22" s="21"/>
      <c r="B22" s="131"/>
      <c r="C22" s="131"/>
      <c r="D22" s="131"/>
      <c r="E22" s="131"/>
      <c r="F22" s="131"/>
      <c r="G22" s="131"/>
      <c r="H22" s="131"/>
      <c r="I22" s="131"/>
      <c r="J22" s="132"/>
    </row>
    <row r="23" customFormat="false" ht="12.75" hidden="false" customHeight="false" outlineLevel="0" collapsed="false">
      <c r="A23" s="21" t="s">
        <v>77</v>
      </c>
      <c r="B23" s="131" t="n">
        <f aca="false">(B13*4+B17*3+B21*5)/12</f>
        <v>386.25</v>
      </c>
      <c r="C23" s="131" t="n">
        <f aca="false">(C13*4+C17*3+C21*5)/12</f>
        <v>389.020833333333</v>
      </c>
      <c r="D23" s="131" t="n">
        <f aca="false">(D13*4+D17*3+D21*5)/12</f>
        <v>321.166666666667</v>
      </c>
      <c r="E23" s="131"/>
      <c r="F23" s="131" t="n">
        <f aca="false">(F13*4+F17*3+F21*5)/12</f>
        <v>425.520833333333</v>
      </c>
      <c r="G23" s="131" t="n">
        <f aca="false">(G13*4+G17*3+G21*5)/12</f>
        <v>398.5</v>
      </c>
      <c r="H23" s="131" t="n">
        <f aca="false">(H13*4+H17*3+H21*5)/12</f>
        <v>518.125</v>
      </c>
      <c r="I23" s="131"/>
      <c r="J23" s="132" t="n">
        <f aca="false">SUM(B23:H23)</f>
        <v>2438.58333333333</v>
      </c>
    </row>
    <row r="24" customFormat="false" ht="12.75" hidden="false" customHeight="false" outlineLevel="0" collapsed="false">
      <c r="A24" s="21"/>
      <c r="B24" s="131"/>
      <c r="C24" s="131"/>
      <c r="D24" s="131"/>
      <c r="E24" s="131"/>
      <c r="F24" s="131"/>
      <c r="G24" s="131"/>
      <c r="H24" s="131"/>
      <c r="I24" s="131"/>
      <c r="J24" s="132"/>
    </row>
    <row r="25" customFormat="false" ht="12.75" hidden="false" customHeight="false" outlineLevel="0" collapsed="false">
      <c r="A25" s="21" t="s">
        <v>78</v>
      </c>
      <c r="B25" s="131" t="n">
        <v>11800</v>
      </c>
      <c r="C25" s="131" t="n">
        <v>12200</v>
      </c>
      <c r="D25" s="131" t="n">
        <v>12200</v>
      </c>
      <c r="E25" s="131"/>
      <c r="F25" s="131" t="n">
        <v>10600</v>
      </c>
      <c r="G25" s="131" t="n">
        <v>11700</v>
      </c>
      <c r="H25" s="131" t="n">
        <v>12200</v>
      </c>
      <c r="I25" s="131"/>
      <c r="J25" s="132" t="n">
        <f aca="false">SUMPRODUCT(B25:H25,$B$23:$H$23)/$J$23</f>
        <v>11775.7441137272</v>
      </c>
    </row>
    <row r="26" customFormat="false" ht="12.75" hidden="false" customHeight="false" outlineLevel="0" collapsed="false">
      <c r="A26" s="21" t="s">
        <v>79</v>
      </c>
      <c r="B26" s="131" t="n">
        <v>1365</v>
      </c>
      <c r="C26" s="131" t="n">
        <v>1685</v>
      </c>
      <c r="D26" s="131" t="n">
        <v>1086</v>
      </c>
      <c r="E26" s="131"/>
      <c r="F26" s="131" t="n">
        <v>915</v>
      </c>
      <c r="G26" s="131" t="n">
        <v>902</v>
      </c>
      <c r="H26" s="131" t="n">
        <v>3250</v>
      </c>
      <c r="I26" s="131"/>
      <c r="J26" s="132" t="n">
        <f aca="false">SUM(B26:H26)</f>
        <v>9203</v>
      </c>
    </row>
    <row r="27" customFormat="false" ht="12.75" hidden="false" customHeight="false" outlineLevel="0" collapsed="false">
      <c r="A27" s="21" t="s">
        <v>80</v>
      </c>
      <c r="B27" s="131" t="n">
        <f aca="false">B23*B26</f>
        <v>527231.25</v>
      </c>
      <c r="C27" s="131" t="n">
        <f aca="false">C23*C26</f>
        <v>655500.104166667</v>
      </c>
      <c r="D27" s="131" t="n">
        <f aca="false">D23*D26</f>
        <v>348787</v>
      </c>
      <c r="E27" s="131"/>
      <c r="F27" s="131" t="n">
        <f aca="false">F23*F26</f>
        <v>389351.5625</v>
      </c>
      <c r="G27" s="131" t="n">
        <f aca="false">G23*G26</f>
        <v>359447</v>
      </c>
      <c r="H27" s="131" t="n">
        <f aca="false">H23*H26</f>
        <v>1683906.25</v>
      </c>
      <c r="I27" s="131"/>
      <c r="J27" s="132" t="n">
        <f aca="false">SUM(B27:H27)</f>
        <v>3964223.16666667</v>
      </c>
    </row>
    <row r="28" customFormat="false" ht="13.5" hidden="false" customHeight="false" outlineLevel="0" collapsed="false">
      <c r="A28" s="138" t="s">
        <v>81</v>
      </c>
      <c r="B28" s="139" t="n">
        <v>75</v>
      </c>
      <c r="C28" s="139" t="n">
        <v>75</v>
      </c>
      <c r="D28" s="139" t="n">
        <v>75</v>
      </c>
      <c r="E28" s="139"/>
      <c r="F28" s="139" t="n">
        <v>75</v>
      </c>
      <c r="G28" s="139" t="n">
        <v>75</v>
      </c>
      <c r="H28" s="139" t="n">
        <v>75</v>
      </c>
      <c r="I28" s="139"/>
      <c r="J28" s="140" t="n">
        <v>75</v>
      </c>
    </row>
    <row r="29" customFormat="false" ht="12.75" hidden="false" customHeight="false" outlineLevel="0" collapsed="false">
      <c r="A29" s="27"/>
      <c r="B29" s="141"/>
      <c r="C29" s="133"/>
      <c r="D29" s="133"/>
      <c r="E29" s="133"/>
      <c r="F29" s="141"/>
      <c r="G29" s="141"/>
      <c r="H29" s="141"/>
      <c r="I29" s="133"/>
      <c r="J29" s="141"/>
    </row>
    <row r="30" customFormat="false" ht="13.5" hidden="false" customHeight="false" outlineLevel="0" collapsed="false">
      <c r="A30" s="27"/>
      <c r="B30" s="142"/>
      <c r="C30" s="142"/>
      <c r="D30" s="142"/>
      <c r="E30" s="142"/>
      <c r="F30" s="142"/>
      <c r="G30" s="142"/>
      <c r="H30" s="142"/>
      <c r="I30" s="143"/>
      <c r="J30" s="142"/>
    </row>
    <row r="31" customFormat="false" ht="13.5" hidden="false" customHeight="false" outlineLevel="0" collapsed="false">
      <c r="A31" s="144" t="s">
        <v>82</v>
      </c>
      <c r="B31" s="145" t="s">
        <v>10</v>
      </c>
      <c r="C31" s="145" t="s">
        <v>11</v>
      </c>
      <c r="D31" s="145" t="s">
        <v>12</v>
      </c>
      <c r="E31" s="146"/>
      <c r="F31" s="145" t="s">
        <v>13</v>
      </c>
      <c r="G31" s="145" t="s">
        <v>14</v>
      </c>
      <c r="H31" s="145" t="s">
        <v>15</v>
      </c>
      <c r="I31" s="146"/>
      <c r="J31" s="147"/>
    </row>
    <row r="32" customFormat="false" ht="12.75" hidden="false" customHeight="false" outlineLevel="0" collapsed="false">
      <c r="A32" s="21"/>
      <c r="B32" s="143"/>
      <c r="C32" s="143"/>
      <c r="D32" s="143"/>
      <c r="E32" s="143"/>
      <c r="F32" s="143"/>
      <c r="G32" s="143"/>
      <c r="H32" s="143"/>
      <c r="I32" s="143"/>
      <c r="J32" s="148"/>
    </row>
    <row r="33" customFormat="false" ht="12.75" hidden="false" customHeight="false" outlineLevel="0" collapsed="false">
      <c r="A33" s="21" t="s">
        <v>83</v>
      </c>
      <c r="B33" s="149" t="n">
        <v>0.03</v>
      </c>
      <c r="C33" s="149" t="n">
        <f aca="false">B33</f>
        <v>0.03</v>
      </c>
      <c r="D33" s="149" t="n">
        <f aca="false">B33</f>
        <v>0.03</v>
      </c>
      <c r="E33" s="149"/>
      <c r="F33" s="149" t="n">
        <f aca="false">B33</f>
        <v>0.03</v>
      </c>
      <c r="G33" s="149" t="n">
        <f aca="false">B33</f>
        <v>0.03</v>
      </c>
      <c r="H33" s="149" t="n">
        <f aca="false">B33</f>
        <v>0.03</v>
      </c>
      <c r="I33" s="149"/>
      <c r="J33" s="150" t="n">
        <f aca="false">H33</f>
        <v>0.03</v>
      </c>
      <c r="O33" s="90"/>
    </row>
    <row r="34" customFormat="false" ht="12.75" hidden="false" customHeight="false" outlineLevel="0" collapsed="false">
      <c r="A34" s="151"/>
      <c r="B34" s="133"/>
      <c r="C34" s="133"/>
      <c r="D34" s="133"/>
      <c r="E34" s="133"/>
      <c r="F34" s="133"/>
      <c r="G34" s="133"/>
      <c r="H34" s="133"/>
      <c r="I34" s="133"/>
      <c r="J34" s="134"/>
      <c r="L34" s="90"/>
      <c r="N34" s="152"/>
    </row>
    <row r="35" customFormat="false" ht="12.75" hidden="false" customHeight="false" outlineLevel="0" collapsed="false">
      <c r="A35" s="21" t="s">
        <v>84</v>
      </c>
      <c r="B35" s="131" t="n">
        <f aca="false">'99 Acct Sumry'!C11/1000</f>
        <v>0</v>
      </c>
      <c r="C35" s="131" t="n">
        <f aca="false">'99 Acct Sumry'!D11/1000</f>
        <v>0</v>
      </c>
      <c r="D35" s="131" t="n">
        <f aca="false">'99 Acct Sumry'!E11/1000</f>
        <v>0</v>
      </c>
      <c r="E35" s="131"/>
      <c r="F35" s="131" t="n">
        <f aca="false">'00 Acct Sumry'!C11/1000/7*12</f>
        <v>1448.64171428571</v>
      </c>
      <c r="G35" s="131" t="n">
        <f aca="false">'00 Acct Sumry'!D11/1000/7*12</f>
        <v>1580.424</v>
      </c>
      <c r="H35" s="131" t="n">
        <f aca="false">'00 Acct Sumry'!E11/1000/7*12</f>
        <v>1471.68</v>
      </c>
      <c r="I35" s="131"/>
      <c r="J35" s="132" t="n">
        <f aca="false">SUMPRODUCT(B35:H35,$B$23:$H$23)/$J$23</f>
        <v>823.732519617655</v>
      </c>
      <c r="L35" s="90"/>
      <c r="N35" s="152"/>
    </row>
    <row r="36" customFormat="false" ht="12.75" hidden="false" customHeight="false" outlineLevel="0" collapsed="false">
      <c r="A36" s="153" t="s">
        <v>85</v>
      </c>
      <c r="B36" s="131" t="n">
        <f aca="false">SUMIF('99 Acct Sumry'!$B$15:$B$51,"Fixed",'99 Acct Sumry'!C$15:C$51)/1000</f>
        <v>1563.63147</v>
      </c>
      <c r="C36" s="131" t="n">
        <f aca="false">SUMIF('99 Acct Sumry'!$B$15:$B$51,"Fixed",'99 Acct Sumry'!D$15:D$51)/1000</f>
        <v>1721.30196</v>
      </c>
      <c r="D36" s="131" t="n">
        <f aca="false">SUMIF('99 Acct Sumry'!$B$15:$B$51,"Fixed",'99 Acct Sumry'!E$15:E$51)/1000</f>
        <v>1878.06659</v>
      </c>
      <c r="E36" s="131"/>
      <c r="F36" s="131" t="n">
        <f aca="false">SUMIF('00 Acct Sumry'!$B$15:$B$48,"Fixed",'00 Acct Sumry'!C$15:C$48)/1000/7*12</f>
        <v>1242.48171428571</v>
      </c>
      <c r="G36" s="131" t="n">
        <f aca="false">SUMIF('00 Acct Sumry'!$B$15:$B$48,"Fixed",'00 Acct Sumry'!D$15:D$48)/1000/7*12</f>
        <v>1515.79028571429</v>
      </c>
      <c r="H36" s="131" t="n">
        <f aca="false">SUMIF('00 Acct Sumry'!$B$15:$B$48,"Fixed",'00 Acct Sumry'!E$15:E$48)/1000/7*12</f>
        <v>1448.54057142857</v>
      </c>
      <c r="I36" s="131"/>
      <c r="J36" s="132" t="n">
        <f aca="false">SUMPRODUCT(B36:H36,$B$23:$H$23)/$J$23</f>
        <v>1541.88568427004</v>
      </c>
      <c r="L36" s="90"/>
    </row>
    <row r="37" customFormat="false" ht="12.75" hidden="false" customHeight="false" outlineLevel="0" collapsed="false">
      <c r="A37" s="153" t="s">
        <v>86</v>
      </c>
      <c r="B37" s="131" t="n">
        <f aca="false">SUMIF('99 Acct Sumry'!$B$15:$B$51,"Variable",'99 Acct Sumry'!C$15:C$51)/1000</f>
        <v>426.36309</v>
      </c>
      <c r="C37" s="131" t="n">
        <f aca="false">SUMIF('99 Acct Sumry'!$B$15:$B$51,"Variable",'99 Acct Sumry'!D$15:D$51)/1000</f>
        <v>249.32883</v>
      </c>
      <c r="D37" s="131" t="n">
        <f aca="false">SUMIF('99 Acct Sumry'!$B$15:$B$51,"Variable",'99 Acct Sumry'!E$15:E$51)/1000</f>
        <v>224.73815</v>
      </c>
      <c r="E37" s="131"/>
      <c r="F37" s="131" t="n">
        <f aca="false">SUMIF('00 Acct Sumry'!$B$15:$B$48,"Variable",'00 Acct Sumry'!C$15:C$48)/1000/7*12</f>
        <v>375.12</v>
      </c>
      <c r="G37" s="131" t="n">
        <f aca="false">SUMIF('00 Acct Sumry'!$B$15:$B$48,"Variable",'00 Acct Sumry'!D$15:D$48)/1000/7*12</f>
        <v>446.16</v>
      </c>
      <c r="H37" s="131" t="n">
        <f aca="false">SUMIF('00 Acct Sumry'!$B$15:$B$48,"Variable",'00 Acct Sumry'!E$15:E$48)/1000/7*12</f>
        <v>528</v>
      </c>
      <c r="I37" s="131"/>
      <c r="J37" s="132" t="n">
        <f aca="false">SUMPRODUCT(B37:H37,$B$23:$H$23)/$J$23</f>
        <v>387.455034784455</v>
      </c>
      <c r="L37" s="90"/>
      <c r="N37" s="152"/>
    </row>
    <row r="38" customFormat="false" ht="12.75" hidden="false" customHeight="false" outlineLevel="0" collapsed="false">
      <c r="A38" s="21" t="s">
        <v>87</v>
      </c>
      <c r="B38" s="131" t="n">
        <f aca="false">'99 Acct Sumry'!C40/1000</f>
        <v>1000</v>
      </c>
      <c r="C38" s="131" t="n">
        <f aca="false">'99 Acct Sumry'!D40/1000</f>
        <v>1006</v>
      </c>
      <c r="D38" s="131" t="n">
        <f aca="false">'99 Acct Sumry'!E40/1000</f>
        <v>1000</v>
      </c>
      <c r="E38" s="131"/>
      <c r="F38" s="131" t="n">
        <f aca="false">'00 Acct Sumry'!C37/1000/7*12</f>
        <v>1028.57142857143</v>
      </c>
      <c r="G38" s="131" t="n">
        <f aca="false">'00 Acct Sumry'!D37/1000/7*12</f>
        <v>1028.57142857143</v>
      </c>
      <c r="H38" s="131" t="n">
        <f aca="false">'00 Acct Sumry'!E37/1000/7*12</f>
        <v>1028.57142857143</v>
      </c>
      <c r="I38" s="131"/>
      <c r="J38" s="132" t="n">
        <f aca="false">SUMPRODUCT(B38:H38,$B$23:$H$23)/$J$23</f>
        <v>1016.6822877256</v>
      </c>
      <c r="L38" s="90"/>
      <c r="M38" s="152"/>
      <c r="N38" s="152"/>
    </row>
    <row r="39" customFormat="false" ht="12.75" hidden="false" customHeight="false" outlineLevel="0" collapsed="false">
      <c r="A39" s="21" t="s">
        <v>88</v>
      </c>
      <c r="B39" s="131" t="n">
        <f aca="false">'99 Acct Sumry'!C38/1000</f>
        <v>207.019</v>
      </c>
      <c r="C39" s="131" t="n">
        <f aca="false">'99 Acct Sumry'!D38/1000</f>
        <v>207.019</v>
      </c>
      <c r="D39" s="131" t="n">
        <f aca="false">'99 Acct Sumry'!E38/1000</f>
        <v>207.019</v>
      </c>
      <c r="E39" s="131"/>
      <c r="F39" s="131" t="n">
        <f aca="false">'00 Acct Sumry'!C35/1000/7*12</f>
        <v>342.857142857143</v>
      </c>
      <c r="G39" s="131" t="n">
        <f aca="false">'00 Acct Sumry'!D35/1000/7*12</f>
        <v>342.857142857143</v>
      </c>
      <c r="H39" s="131" t="n">
        <f aca="false">'00 Acct Sumry'!E35/1000/7*12</f>
        <v>342.857142857143</v>
      </c>
      <c r="I39" s="131"/>
      <c r="J39" s="132" t="n">
        <f aca="false">SUMPRODUCT(B39:H39,$B$23:$H$23)/$J$23</f>
        <v>281.781504504714</v>
      </c>
      <c r="L39" s="90"/>
      <c r="M39" s="152"/>
      <c r="N39" s="152"/>
    </row>
    <row r="40" customFormat="false" ht="12.75" hidden="false" customHeight="false" outlineLevel="0" collapsed="false">
      <c r="A40" s="21" t="s">
        <v>89</v>
      </c>
      <c r="B40" s="131" t="n">
        <f aca="false">SUMIF('99 Acct Sumry'!$B$15:$B$51,"Owners",'99 Acct Sumry'!C$15:C$51)/1000</f>
        <v>431.785166666667</v>
      </c>
      <c r="C40" s="131" t="n">
        <f aca="false">SUMIF('99 Acct Sumry'!$B$15:$B$51,"Owners",'99 Acct Sumry'!D$15:D$51)/1000</f>
        <v>410.930666666667</v>
      </c>
      <c r="D40" s="131" t="n">
        <f aca="false">SUMIF('99 Acct Sumry'!$B$15:$B$51,"Owners",'99 Acct Sumry'!E$15:E$51)/1000</f>
        <v>362.672166666667</v>
      </c>
      <c r="E40" s="131"/>
      <c r="F40" s="131" t="n">
        <f aca="false">SUMIF('00 Acct Sumry'!$B$15:$B$48,"Owners",'00 Acct Sumry'!C$15:C$48)/1000/7*12</f>
        <v>322.251142857143</v>
      </c>
      <c r="G40" s="131" t="n">
        <f aca="false">SUMIF('00 Acct Sumry'!$B$15:$B$48,"Owners",'00 Acct Sumry'!D$15:D$48)/1000/7*12</f>
        <v>306.267714285714</v>
      </c>
      <c r="H40" s="131" t="n">
        <f aca="false">SUMIF('00 Acct Sumry'!$B$15:$B$48,"Owners",'00 Acct Sumry'!E$15:E$48)/1000/7*12</f>
        <v>400.647142857143</v>
      </c>
      <c r="I40" s="131"/>
      <c r="J40" s="132" t="n">
        <f aca="false">SUMPRODUCT(B40:H40,$B$23:$H$23)/$J$23</f>
        <v>373.115558252498</v>
      </c>
      <c r="K40" s="27"/>
      <c r="L40" s="90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27"/>
      <c r="IF40" s="27"/>
      <c r="IG40" s="27"/>
      <c r="IH40" s="27"/>
      <c r="II40" s="27"/>
      <c r="IJ40" s="27"/>
      <c r="IK40" s="27"/>
      <c r="IL40" s="27"/>
      <c r="IM40" s="27"/>
      <c r="IN40" s="27"/>
      <c r="IO40" s="27"/>
      <c r="IP40" s="27"/>
      <c r="IQ40" s="27"/>
      <c r="IR40" s="27"/>
      <c r="IS40" s="27"/>
      <c r="IT40" s="27"/>
      <c r="IU40" s="27"/>
      <c r="IV40" s="27"/>
      <c r="IW40" s="27"/>
    </row>
    <row r="41" customFormat="false" ht="12.75" hidden="false" customHeight="false" outlineLevel="0" collapsed="false">
      <c r="A41" s="21" t="s">
        <v>90</v>
      </c>
      <c r="B41" s="131" t="n">
        <f aca="false">'99 Acct Sumry'!C46/1000</f>
        <v>250</v>
      </c>
      <c r="C41" s="131" t="n">
        <f aca="false">'99 Acct Sumry'!D46/1000</f>
        <v>591.2</v>
      </c>
      <c r="D41" s="131" t="n">
        <f aca="false">'99 Acct Sumry'!E46/1000</f>
        <v>488.8</v>
      </c>
      <c r="E41" s="131"/>
      <c r="F41" s="131" t="n">
        <f aca="false">'00 Acct Sumry'!C43/1000/7*12</f>
        <v>158.1</v>
      </c>
      <c r="G41" s="131" t="n">
        <f aca="false">'00 Acct Sumry'!D43/1000/7*12</f>
        <v>174.234857142857</v>
      </c>
      <c r="H41" s="131" t="n">
        <f aca="false">'00 Acct Sumry'!E43/1000/7*12</f>
        <v>572.057142857143</v>
      </c>
      <c r="I41" s="131"/>
      <c r="J41" s="132" t="n">
        <f aca="false">SUMPRODUCT(B41:H41,$B$23:$H$23)/$J$23</f>
        <v>375.891367856045</v>
      </c>
      <c r="K41" s="27"/>
      <c r="L41" s="154"/>
      <c r="M41" s="154"/>
      <c r="N41" s="154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27"/>
      <c r="IF41" s="27"/>
      <c r="IG41" s="27"/>
      <c r="IH41" s="27"/>
      <c r="II41" s="27"/>
      <c r="IJ41" s="27"/>
      <c r="IK41" s="27"/>
      <c r="IL41" s="27"/>
      <c r="IM41" s="27"/>
      <c r="IN41" s="27"/>
      <c r="IO41" s="27"/>
      <c r="IP41" s="27"/>
      <c r="IQ41" s="27"/>
      <c r="IR41" s="27"/>
      <c r="IS41" s="27"/>
      <c r="IT41" s="27"/>
      <c r="IU41" s="27"/>
      <c r="IV41" s="27"/>
      <c r="IW41" s="27"/>
    </row>
    <row r="42" customFormat="false" ht="13.5" hidden="false" customHeight="false" outlineLevel="0" collapsed="false">
      <c r="A42" s="155" t="s">
        <v>91</v>
      </c>
      <c r="B42" s="156" t="n">
        <f aca="false">SUM(B35:B41)</f>
        <v>3878.79872666667</v>
      </c>
      <c r="C42" s="156" t="n">
        <f aca="false">SUM(C35:C41)</f>
        <v>4185.78045666667</v>
      </c>
      <c r="D42" s="156" t="n">
        <f aca="false">SUM(D35:D41)</f>
        <v>4161.29590666667</v>
      </c>
      <c r="E42" s="156"/>
      <c r="F42" s="156" t="n">
        <f aca="false">SUM(F35:F41)</f>
        <v>4918.02314285714</v>
      </c>
      <c r="G42" s="156" t="n">
        <f aca="false">SUM(G35:G41)</f>
        <v>5394.30542857143</v>
      </c>
      <c r="H42" s="156" t="n">
        <f aca="false">SUM(H35:H41)</f>
        <v>5792.35342857143</v>
      </c>
      <c r="I42" s="156"/>
      <c r="J42" s="157" t="n">
        <f aca="false">SUMPRODUCT(B42:H42,$B$23:$H$23)/$J$23</f>
        <v>4800.54395701101</v>
      </c>
      <c r="N42" s="152"/>
    </row>
    <row r="43" customFormat="false" ht="14.25" hidden="false" customHeight="false" outlineLevel="0" collapsed="false">
      <c r="A43" s="138"/>
      <c r="B43" s="158"/>
      <c r="C43" s="158"/>
      <c r="D43" s="158"/>
      <c r="E43" s="158"/>
      <c r="F43" s="158"/>
      <c r="G43" s="158"/>
      <c r="H43" s="158"/>
      <c r="I43" s="158"/>
      <c r="J43" s="159"/>
    </row>
    <row r="44" customFormat="false" ht="12.75" hidden="false" customHeight="false" outlineLevel="0" collapsed="false">
      <c r="B44" s="160"/>
      <c r="C44" s="160"/>
      <c r="D44" s="160"/>
      <c r="E44" s="160"/>
      <c r="F44" s="160"/>
      <c r="G44" s="160"/>
      <c r="H44" s="160"/>
      <c r="I44" s="160"/>
      <c r="J44" s="161"/>
    </row>
    <row r="45" customFormat="false" ht="12.75" hidden="false" customHeight="false" outlineLevel="0" collapsed="false">
      <c r="A45" s="27"/>
      <c r="B45" s="133"/>
      <c r="C45" s="133"/>
      <c r="D45" s="133"/>
      <c r="E45" s="133"/>
      <c r="F45" s="133"/>
      <c r="G45" s="133"/>
      <c r="H45" s="133"/>
      <c r="I45" s="143"/>
      <c r="J45" s="142"/>
    </row>
    <row r="46" customFormat="false" ht="12.75" hidden="false" customHeight="false" outlineLevel="0" collapsed="false">
      <c r="A46" s="27"/>
      <c r="B46" s="143"/>
      <c r="C46" s="143"/>
      <c r="D46" s="143"/>
      <c r="E46" s="143"/>
      <c r="F46" s="143"/>
      <c r="G46" s="143"/>
      <c r="H46" s="143"/>
      <c r="I46" s="143"/>
      <c r="J46" s="142"/>
    </row>
    <row r="47" customFormat="false" ht="12.75" hidden="false" customHeight="false" outlineLevel="0" collapsed="false">
      <c r="A47" s="27"/>
      <c r="B47" s="143"/>
      <c r="C47" s="143"/>
      <c r="D47" s="143"/>
      <c r="E47" s="143"/>
      <c r="F47" s="143"/>
      <c r="G47" s="143"/>
      <c r="H47" s="143"/>
      <c r="I47" s="143"/>
      <c r="J47" s="142"/>
    </row>
    <row r="48" customFormat="false" ht="12.75" hidden="false" customHeight="false" outlineLevel="0" collapsed="false">
      <c r="A48" s="27"/>
      <c r="B48" s="143"/>
      <c r="C48" s="143"/>
      <c r="D48" s="143"/>
      <c r="E48" s="143"/>
      <c r="F48" s="143"/>
      <c r="G48" s="143"/>
      <c r="H48" s="143"/>
      <c r="I48" s="143"/>
      <c r="J48" s="142"/>
    </row>
    <row r="49" customFormat="false" ht="12.75" hidden="false" customHeight="false" outlineLevel="0" collapsed="false">
      <c r="B49" s="160"/>
      <c r="C49" s="160"/>
      <c r="D49" s="160"/>
      <c r="E49" s="160"/>
      <c r="F49" s="160"/>
      <c r="G49" s="160"/>
      <c r="H49" s="160"/>
      <c r="I49" s="160"/>
      <c r="J49" s="161"/>
    </row>
    <row r="50" customFormat="false" ht="12.75" hidden="false" customHeight="false" outlineLevel="0" collapsed="false">
      <c r="A50" s="27"/>
      <c r="B50" s="143"/>
      <c r="C50" s="143"/>
      <c r="D50" s="143"/>
      <c r="E50" s="143"/>
      <c r="F50" s="143"/>
      <c r="G50" s="143"/>
      <c r="H50" s="143"/>
      <c r="I50" s="143"/>
      <c r="J50" s="142"/>
    </row>
    <row r="51" customFormat="false" ht="12.75" hidden="false" customHeight="false" outlineLevel="0" collapsed="false">
      <c r="A51" s="27"/>
      <c r="B51" s="27"/>
      <c r="C51" s="27"/>
      <c r="D51" s="27"/>
      <c r="E51" s="27"/>
      <c r="F51" s="27"/>
      <c r="G51" s="27"/>
      <c r="H51" s="27"/>
      <c r="I51" s="27"/>
      <c r="J51" s="2"/>
    </row>
    <row r="52" customFormat="false" ht="12.75" hidden="false" customHeight="false" outlineLevel="0" collapsed="false">
      <c r="A52" s="27"/>
      <c r="B52" s="27"/>
      <c r="C52" s="27"/>
      <c r="D52" s="27"/>
      <c r="E52" s="27"/>
      <c r="F52" s="27"/>
      <c r="G52" s="27"/>
      <c r="H52" s="27"/>
      <c r="I52" s="27"/>
      <c r="J52" s="2"/>
    </row>
    <row r="53" customFormat="false" ht="12.75" hidden="false" customHeight="false" outlineLevel="0" collapsed="false">
      <c r="A53" s="27"/>
      <c r="B53" s="27"/>
      <c r="C53" s="27"/>
      <c r="D53" s="27"/>
      <c r="E53" s="27"/>
      <c r="F53" s="27"/>
      <c r="G53" s="27"/>
      <c r="H53" s="27"/>
      <c r="I53" s="27"/>
      <c r="J53" s="2"/>
    </row>
    <row r="54" customFormat="false" ht="12.75" hidden="false" customHeight="false" outlineLevel="0" collapsed="false">
      <c r="A54" s="27"/>
      <c r="B54" s="27"/>
      <c r="C54" s="27"/>
      <c r="D54" s="27"/>
      <c r="E54" s="27"/>
      <c r="F54" s="27"/>
      <c r="G54" s="27"/>
      <c r="H54" s="27"/>
      <c r="I54" s="27"/>
      <c r="J54" s="2"/>
    </row>
    <row r="55" customFormat="false" ht="12.75" hidden="false" customHeight="false" outlineLevel="0" collapsed="false">
      <c r="A55" s="27"/>
      <c r="B55" s="27"/>
      <c r="C55" s="27"/>
      <c r="D55" s="27"/>
      <c r="E55" s="27"/>
      <c r="F55" s="27"/>
      <c r="G55" s="27"/>
      <c r="H55" s="27"/>
      <c r="I55" s="27"/>
      <c r="J55" s="27"/>
    </row>
    <row r="57" customFormat="false" ht="12.75" hidden="false" customHeight="false" outlineLevel="0" collapsed="false">
      <c r="A57" s="27"/>
      <c r="B57" s="27"/>
      <c r="C57" s="27"/>
      <c r="D57" s="27"/>
      <c r="E57" s="27"/>
      <c r="F57" s="27"/>
      <c r="G57" s="27"/>
      <c r="H57" s="27"/>
      <c r="I57" s="27"/>
      <c r="J57" s="27"/>
    </row>
    <row r="58" customFormat="false" ht="12.75" hidden="false" customHeight="false" outlineLevel="0" collapsed="false">
      <c r="A58" s="27"/>
      <c r="B58" s="27"/>
      <c r="C58" s="27"/>
      <c r="D58" s="27"/>
      <c r="E58" s="27"/>
      <c r="F58" s="27"/>
      <c r="G58" s="27"/>
      <c r="H58" s="27"/>
      <c r="I58" s="27"/>
      <c r="J58" s="27"/>
    </row>
  </sheetData>
  <mergeCells count="2">
    <mergeCell ref="B4:D4"/>
    <mergeCell ref="F4:H4"/>
  </mergeCells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9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60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1" ySplit="0" topLeftCell="B1" activePane="topRight" state="frozen"/>
      <selection pane="topLeft" activeCell="A1" activeCellId="0" sqref="A1"/>
      <selection pane="topRigh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80.7"/>
    <col collapsed="false" customWidth="true" hidden="false" outlineLevel="0" max="5" min="2" style="6" width="17.7"/>
    <col collapsed="false" customWidth="true" hidden="false" outlineLevel="0" max="38" min="6" style="2" width="17.7"/>
    <col collapsed="false" customWidth="false" hidden="false" outlineLevel="0" max="257" min="39" style="2" width="9.14"/>
  </cols>
  <sheetData>
    <row r="2" customFormat="false" ht="20.25" hidden="false" customHeight="false" outlineLevel="0" collapsed="false">
      <c r="A2" s="5" t="s">
        <v>92</v>
      </c>
    </row>
    <row r="4" customFormat="false" ht="15.75" hidden="false" customHeight="false" outlineLevel="0" collapsed="false">
      <c r="A4" s="162" t="s">
        <v>93</v>
      </c>
      <c r="B4" s="96"/>
      <c r="C4" s="96"/>
      <c r="D4" s="96"/>
      <c r="E4" s="96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/>
      <c r="FZ4" s="78"/>
      <c r="GA4" s="78"/>
      <c r="GB4" s="78"/>
      <c r="GC4" s="78"/>
      <c r="GD4" s="78"/>
      <c r="GE4" s="78"/>
      <c r="GF4" s="78"/>
      <c r="GG4" s="78"/>
      <c r="GH4" s="78"/>
      <c r="GI4" s="78"/>
      <c r="GJ4" s="78"/>
      <c r="GK4" s="78"/>
      <c r="GL4" s="78"/>
      <c r="GM4" s="78"/>
      <c r="GN4" s="78"/>
      <c r="GO4" s="78"/>
      <c r="GP4" s="78"/>
      <c r="GQ4" s="78"/>
      <c r="GR4" s="78"/>
      <c r="GS4" s="78"/>
      <c r="GT4" s="78"/>
      <c r="GU4" s="78"/>
      <c r="GV4" s="78"/>
      <c r="GW4" s="78"/>
      <c r="GX4" s="78"/>
      <c r="GY4" s="78"/>
      <c r="GZ4" s="78"/>
      <c r="HA4" s="78"/>
      <c r="HB4" s="78"/>
      <c r="HC4" s="78"/>
      <c r="HD4" s="78"/>
      <c r="HE4" s="78"/>
      <c r="HF4" s="78"/>
      <c r="HG4" s="78"/>
      <c r="HH4" s="78"/>
      <c r="HI4" s="78"/>
      <c r="HJ4" s="78"/>
      <c r="HK4" s="78"/>
      <c r="HL4" s="78"/>
      <c r="HM4" s="78"/>
      <c r="HN4" s="78"/>
      <c r="HO4" s="78"/>
      <c r="HP4" s="78"/>
      <c r="HQ4" s="78"/>
      <c r="HR4" s="78"/>
      <c r="HS4" s="78"/>
      <c r="HT4" s="78"/>
      <c r="HU4" s="78"/>
      <c r="HV4" s="78"/>
      <c r="HW4" s="78"/>
      <c r="HX4" s="78"/>
      <c r="HY4" s="78"/>
      <c r="HZ4" s="78"/>
      <c r="IA4" s="78"/>
      <c r="IB4" s="78"/>
      <c r="IC4" s="78"/>
      <c r="ID4" s="78"/>
      <c r="IE4" s="78"/>
      <c r="IF4" s="78"/>
      <c r="IG4" s="78"/>
      <c r="IH4" s="78"/>
      <c r="II4" s="78"/>
      <c r="IJ4" s="78"/>
      <c r="IK4" s="78"/>
      <c r="IL4" s="78"/>
      <c r="IM4" s="78"/>
      <c r="IN4" s="78"/>
      <c r="IO4" s="78"/>
      <c r="IP4" s="78"/>
      <c r="IQ4" s="78"/>
      <c r="IR4" s="78"/>
      <c r="IS4" s="78"/>
      <c r="IT4" s="78"/>
      <c r="IU4" s="78"/>
      <c r="IV4" s="78"/>
      <c r="IW4" s="78"/>
    </row>
    <row r="5" customFormat="false" ht="15.75" hidden="false" customHeight="false" outlineLevel="0" collapsed="false">
      <c r="A5" s="162"/>
      <c r="B5" s="163"/>
      <c r="C5" s="163"/>
      <c r="D5" s="163"/>
      <c r="E5" s="164"/>
      <c r="F5" s="165"/>
      <c r="G5" s="165"/>
      <c r="H5" s="166" t="s">
        <v>44</v>
      </c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  <c r="IE5" s="78"/>
      <c r="IF5" s="78"/>
      <c r="IG5" s="78"/>
      <c r="IH5" s="78"/>
      <c r="II5" s="78"/>
      <c r="IJ5" s="78"/>
      <c r="IK5" s="78"/>
      <c r="IL5" s="78"/>
      <c r="IM5" s="78"/>
      <c r="IN5" s="78"/>
      <c r="IO5" s="78"/>
      <c r="IP5" s="78"/>
      <c r="IQ5" s="78"/>
      <c r="IR5" s="78"/>
      <c r="IS5" s="78"/>
      <c r="IT5" s="78"/>
      <c r="IU5" s="78"/>
      <c r="IV5" s="78"/>
      <c r="IW5" s="78"/>
    </row>
    <row r="6" customFormat="false" ht="16.5" hidden="false" customHeight="false" outlineLevel="0" collapsed="false">
      <c r="A6" s="78"/>
      <c r="B6" s="167" t="n">
        <v>36556</v>
      </c>
      <c r="C6" s="167" t="n">
        <v>36585</v>
      </c>
      <c r="D6" s="167" t="n">
        <v>36616</v>
      </c>
      <c r="E6" s="167" t="n">
        <v>36646</v>
      </c>
      <c r="F6" s="167" t="n">
        <v>36677</v>
      </c>
      <c r="G6" s="167" t="n">
        <v>36707</v>
      </c>
      <c r="H6" s="168" t="n">
        <f aca="false">[3]Sheet1!$A$1</f>
        <v>36719</v>
      </c>
      <c r="I6" s="169" t="n">
        <v>36738</v>
      </c>
      <c r="J6" s="169" t="n">
        <v>36769</v>
      </c>
      <c r="K6" s="169" t="n">
        <v>36799</v>
      </c>
      <c r="L6" s="169" t="n">
        <v>36830</v>
      </c>
      <c r="M6" s="169" t="n">
        <v>36860</v>
      </c>
      <c r="N6" s="169" t="n">
        <v>36891</v>
      </c>
      <c r="O6" s="169" t="n">
        <v>36922</v>
      </c>
      <c r="P6" s="169" t="n">
        <v>36950</v>
      </c>
      <c r="Q6" s="169" t="n">
        <v>36981</v>
      </c>
      <c r="R6" s="169" t="n">
        <v>37011</v>
      </c>
      <c r="S6" s="169" t="n">
        <v>37042</v>
      </c>
      <c r="T6" s="169" t="n">
        <v>37072</v>
      </c>
      <c r="U6" s="169" t="n">
        <v>37103</v>
      </c>
      <c r="V6" s="169" t="n">
        <v>37134</v>
      </c>
      <c r="W6" s="169" t="n">
        <v>37164</v>
      </c>
      <c r="X6" s="169" t="n">
        <v>37195</v>
      </c>
      <c r="Y6" s="169" t="n">
        <v>37225</v>
      </c>
      <c r="Z6" s="169" t="n">
        <v>37256</v>
      </c>
      <c r="AA6" s="169" t="n">
        <v>37287</v>
      </c>
      <c r="AB6" s="169" t="n">
        <v>37315</v>
      </c>
      <c r="AC6" s="169" t="n">
        <v>37346</v>
      </c>
      <c r="AD6" s="169" t="n">
        <v>37376</v>
      </c>
      <c r="AE6" s="169" t="n">
        <v>37407</v>
      </c>
      <c r="AF6" s="169" t="n">
        <v>37437</v>
      </c>
      <c r="AG6" s="169" t="n">
        <v>37468</v>
      </c>
      <c r="AH6" s="169" t="n">
        <v>37499</v>
      </c>
      <c r="AI6" s="169" t="n">
        <v>37529</v>
      </c>
      <c r="AJ6" s="169" t="n">
        <v>37560</v>
      </c>
      <c r="AK6" s="169" t="n">
        <v>37590</v>
      </c>
      <c r="AL6" s="169" t="n">
        <v>37621</v>
      </c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</row>
    <row r="7" customFormat="false" ht="15.75" hidden="false" customHeight="false" outlineLevel="0" collapsed="false">
      <c r="A7" s="170"/>
      <c r="B7" s="171" t="n">
        <f aca="false">YEAR(B6)</f>
        <v>2000</v>
      </c>
      <c r="C7" s="171" t="n">
        <f aca="false">YEAR(C6)</f>
        <v>2000</v>
      </c>
      <c r="D7" s="171" t="n">
        <f aca="false">YEAR(D6)</f>
        <v>2000</v>
      </c>
      <c r="E7" s="171" t="n">
        <f aca="false">YEAR(E6)</f>
        <v>2000</v>
      </c>
      <c r="F7" s="171" t="n">
        <f aca="false">YEAR(F6)</f>
        <v>2000</v>
      </c>
      <c r="G7" s="171" t="n">
        <f aca="false">YEAR(G6)</f>
        <v>2000</v>
      </c>
      <c r="H7" s="172" t="n">
        <f aca="false">YEAR(H6)</f>
        <v>2000</v>
      </c>
      <c r="I7" s="173" t="n">
        <f aca="false">YEAR(I6)</f>
        <v>2000</v>
      </c>
      <c r="J7" s="173" t="n">
        <f aca="false">YEAR(J6)</f>
        <v>2000</v>
      </c>
      <c r="K7" s="173" t="n">
        <f aca="false">YEAR(K6)</f>
        <v>2000</v>
      </c>
      <c r="L7" s="173" t="n">
        <f aca="false">YEAR(L6)</f>
        <v>2000</v>
      </c>
      <c r="M7" s="173" t="n">
        <f aca="false">YEAR(M6)</f>
        <v>2000</v>
      </c>
      <c r="N7" s="173" t="n">
        <f aca="false">YEAR(N6)</f>
        <v>2000</v>
      </c>
      <c r="O7" s="173" t="n">
        <f aca="false">YEAR(O6)</f>
        <v>2001</v>
      </c>
      <c r="P7" s="173" t="n">
        <f aca="false">YEAR(P6)</f>
        <v>2001</v>
      </c>
      <c r="Q7" s="173" t="n">
        <f aca="false">YEAR(Q6)</f>
        <v>2001</v>
      </c>
      <c r="R7" s="173" t="n">
        <f aca="false">YEAR(R6)</f>
        <v>2001</v>
      </c>
      <c r="S7" s="173" t="n">
        <f aca="false">YEAR(S6)</f>
        <v>2001</v>
      </c>
      <c r="T7" s="173" t="n">
        <f aca="false">YEAR(T6)</f>
        <v>2001</v>
      </c>
      <c r="U7" s="173" t="n">
        <f aca="false">YEAR(U6)</f>
        <v>2001</v>
      </c>
      <c r="V7" s="173" t="n">
        <f aca="false">YEAR(V6)</f>
        <v>2001</v>
      </c>
      <c r="W7" s="173" t="n">
        <f aca="false">YEAR(W6)</f>
        <v>2001</v>
      </c>
      <c r="X7" s="173" t="n">
        <f aca="false">YEAR(X6)</f>
        <v>2001</v>
      </c>
      <c r="Y7" s="173" t="n">
        <f aca="false">YEAR(Y6)</f>
        <v>2001</v>
      </c>
      <c r="Z7" s="173" t="n">
        <f aca="false">YEAR(Z6)</f>
        <v>2001</v>
      </c>
      <c r="AA7" s="173" t="n">
        <f aca="false">YEAR(AA6)</f>
        <v>2002</v>
      </c>
      <c r="AB7" s="173" t="n">
        <f aca="false">YEAR(AB6)</f>
        <v>2002</v>
      </c>
      <c r="AC7" s="173" t="n">
        <f aca="false">YEAR(AC6)</f>
        <v>2002</v>
      </c>
      <c r="AD7" s="173" t="n">
        <f aca="false">YEAR(AD6)</f>
        <v>2002</v>
      </c>
      <c r="AE7" s="173" t="n">
        <f aca="false">YEAR(AE6)</f>
        <v>2002</v>
      </c>
      <c r="AF7" s="173" t="n">
        <f aca="false">YEAR(AF6)</f>
        <v>2002</v>
      </c>
      <c r="AG7" s="173" t="n">
        <f aca="false">YEAR(AG6)</f>
        <v>2002</v>
      </c>
      <c r="AH7" s="173" t="n">
        <f aca="false">YEAR(AH6)</f>
        <v>2002</v>
      </c>
      <c r="AI7" s="173" t="n">
        <f aca="false">YEAR(AI6)</f>
        <v>2002</v>
      </c>
      <c r="AJ7" s="173" t="n">
        <f aca="false">YEAR(AJ6)</f>
        <v>2002</v>
      </c>
      <c r="AK7" s="173" t="n">
        <f aca="false">YEAR(AK6)</f>
        <v>2002</v>
      </c>
      <c r="AL7" s="173" t="n">
        <f aca="false">YEAR(AL6)</f>
        <v>2002</v>
      </c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  <c r="IV7" s="78"/>
      <c r="IW7" s="78"/>
    </row>
    <row r="8" customFormat="false" ht="15.75" hidden="false" customHeight="false" outlineLevel="0" collapsed="false">
      <c r="A8" s="170"/>
      <c r="B8" s="174"/>
      <c r="C8" s="174"/>
      <c r="D8" s="174"/>
      <c r="E8" s="174"/>
      <c r="F8" s="165"/>
      <c r="G8" s="165"/>
      <c r="H8" s="175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</row>
    <row r="9" customFormat="false" ht="15.75" hidden="false" customHeight="false" outlineLevel="0" collapsed="false">
      <c r="A9" s="170" t="s">
        <v>94</v>
      </c>
      <c r="B9" s="174"/>
      <c r="C9" s="174"/>
      <c r="D9" s="174"/>
      <c r="E9" s="176"/>
      <c r="F9" s="176"/>
      <c r="G9" s="176"/>
      <c r="H9" s="177"/>
      <c r="I9" s="178" t="n">
        <f aca="false">[4]Data!H5</f>
        <v>0.0678135340332364</v>
      </c>
      <c r="J9" s="178" t="n">
        <f aca="false">[4]Data!I5</f>
        <v>0.0681592320503395</v>
      </c>
      <c r="K9" s="178" t="n">
        <f aca="false">[4]Data!J5</f>
        <v>0.0685050033168237</v>
      </c>
      <c r="L9" s="178" t="n">
        <f aca="false">[4]Data!K5</f>
        <v>0.0689014369253656</v>
      </c>
      <c r="M9" s="178" t="n">
        <f aca="false">[4]Data!L5</f>
        <v>0.0691539036588469</v>
      </c>
      <c r="N9" s="178" t="n">
        <f aca="false">[4]Data!M5</f>
        <v>0.0694472455923458</v>
      </c>
      <c r="O9" s="178" t="n">
        <f aca="false">[4]Data!N5</f>
        <v>0.0697919819584727</v>
      </c>
      <c r="P9" s="178" t="n">
        <f aca="false">[4]Data!O5</f>
        <v>0.0701033567745602</v>
      </c>
      <c r="Q9" s="178" t="n">
        <f aca="false">[4]Data!P5</f>
        <v>0.0703786127886947</v>
      </c>
      <c r="R9" s="178" t="n">
        <f aca="false">[4]Data!Q5</f>
        <v>0.0705274987881559</v>
      </c>
      <c r="S9" s="178" t="n">
        <f aca="false">[4]Data!R5</f>
        <v>0.0706813476619641</v>
      </c>
      <c r="T9" s="178" t="n">
        <f aca="false">[4]Data!S5</f>
        <v>0.070814047805662</v>
      </c>
      <c r="U9" s="178" t="n">
        <f aca="false">[4]Data!T5</f>
        <v>0.0709207231274092</v>
      </c>
      <c r="V9" s="178" t="n">
        <f aca="false">[4]Data!U5</f>
        <v>0.0710273984529173</v>
      </c>
      <c r="W9" s="178" t="n">
        <f aca="false">[4]Data!V5</f>
        <v>0.0711198915603535</v>
      </c>
      <c r="X9" s="178" t="n">
        <f aca="false">[4]Data!W5</f>
        <v>0.0711978736650463</v>
      </c>
      <c r="Y9" s="178" t="n">
        <f aca="false">[4]Data!X5</f>
        <v>0.0712733402198884</v>
      </c>
      <c r="Z9" s="178" t="n">
        <f aca="false">[4]Data!Y5</f>
        <v>0.0713499587263411</v>
      </c>
      <c r="AA9" s="178" t="n">
        <f aca="false">[4]Data!Z5</f>
        <v>0.0714246891701089</v>
      </c>
      <c r="AB9" s="178" t="n">
        <f aca="false">[4]Data!AA5</f>
        <v>0.071492187637034</v>
      </c>
      <c r="AC9" s="178" t="n">
        <f aca="false">[4]Data!AB5</f>
        <v>0.0715475247130732</v>
      </c>
      <c r="AD9" s="178" t="n">
        <f aca="false">[4]Data!AC5</f>
        <v>0.0715723781543378</v>
      </c>
      <c r="AE9" s="178" t="n">
        <f aca="false">[4]Data!AD5</f>
        <v>0.0715980600438591</v>
      </c>
      <c r="AF9" s="178" t="n">
        <f aca="false">[4]Data!AE5</f>
        <v>0.0716201174572588</v>
      </c>
      <c r="AG9" s="178" t="n">
        <f aca="false">[4]Data!AF5</f>
        <v>0.0716383071564231</v>
      </c>
      <c r="AH9" s="178" t="n">
        <f aca="false">[4]Data!AG5</f>
        <v>0.0716564968556965</v>
      </c>
      <c r="AI9" s="178" t="n">
        <f aca="false">[4]Data!AH5</f>
        <v>0.071670477793591</v>
      </c>
      <c r="AJ9" s="178" t="n">
        <f aca="false">[4]Data!AI5</f>
        <v>0.0716797255748949</v>
      </c>
      <c r="AK9" s="178" t="n">
        <f aca="false">[4]Data!AJ5</f>
        <v>0.0716886750406998</v>
      </c>
      <c r="AL9" s="178" t="n">
        <f aca="false">[4]Data!AK5</f>
        <v>0.0717037777192715</v>
      </c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</row>
    <row r="10" customFormat="false" ht="15.75" hidden="false" customHeight="false" outlineLevel="0" collapsed="false">
      <c r="A10" s="170"/>
      <c r="B10" s="174"/>
      <c r="C10" s="174"/>
      <c r="D10" s="174"/>
      <c r="E10" s="174"/>
      <c r="F10" s="165"/>
      <c r="G10" s="165"/>
      <c r="H10" s="175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</row>
    <row r="11" customFormat="false" ht="15.75" hidden="false" customHeight="false" outlineLevel="0" collapsed="false">
      <c r="A11" s="170" t="s">
        <v>95</v>
      </c>
      <c r="B11" s="174"/>
      <c r="C11" s="174"/>
      <c r="D11" s="174"/>
      <c r="E11" s="174"/>
      <c r="F11" s="165"/>
      <c r="G11" s="165"/>
      <c r="H11" s="175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/>
      <c r="FZ11" s="78"/>
      <c r="GA11" s="78"/>
      <c r="GB11" s="78"/>
      <c r="GC11" s="78"/>
      <c r="GD11" s="78"/>
      <c r="GE11" s="78"/>
      <c r="GF11" s="78"/>
      <c r="GG11" s="78"/>
      <c r="GH11" s="78"/>
      <c r="GI11" s="78"/>
      <c r="GJ11" s="78"/>
      <c r="GK11" s="78"/>
      <c r="GL11" s="78"/>
      <c r="GM11" s="78"/>
      <c r="GN11" s="78"/>
      <c r="GO11" s="78"/>
      <c r="GP11" s="78"/>
      <c r="GQ11" s="78"/>
      <c r="GR11" s="78"/>
      <c r="GS11" s="78"/>
      <c r="GT11" s="78"/>
      <c r="GU11" s="78"/>
      <c r="GV11" s="78"/>
      <c r="GW11" s="78"/>
      <c r="GX11" s="78"/>
      <c r="GY11" s="78"/>
      <c r="GZ11" s="78"/>
      <c r="HA11" s="78"/>
      <c r="HB11" s="78"/>
      <c r="HC11" s="78"/>
      <c r="HD11" s="78"/>
      <c r="HE11" s="78"/>
      <c r="HF11" s="78"/>
      <c r="HG11" s="78"/>
      <c r="HH11" s="78"/>
      <c r="HI11" s="78"/>
      <c r="HJ11" s="78"/>
      <c r="HK11" s="78"/>
      <c r="HL11" s="78"/>
      <c r="HM11" s="78"/>
      <c r="HN11" s="78"/>
      <c r="HO11" s="78"/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7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7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78"/>
      <c r="IW11" s="78"/>
    </row>
    <row r="12" customFormat="false" ht="15.75" hidden="false" customHeight="false" outlineLevel="0" collapsed="false">
      <c r="A12" s="78" t="s">
        <v>10</v>
      </c>
      <c r="B12" s="179" t="n">
        <f aca="false">[3]Sheet1!B39/1000</f>
        <v>119.526</v>
      </c>
      <c r="C12" s="179" t="n">
        <f aca="false">[3]Sheet1!C39/1000</f>
        <v>73.677</v>
      </c>
      <c r="D12" s="179" t="n">
        <f aca="false">[3]Sheet1!D39/1000</f>
        <v>-30.044</v>
      </c>
      <c r="E12" s="179" t="n">
        <f aca="false">[3]Sheet1!$E$39/1000</f>
        <v>-34.523</v>
      </c>
      <c r="F12" s="179" t="n">
        <f aca="false">[3]Sheet1!F39/1000</f>
        <v>1835.186</v>
      </c>
      <c r="G12" s="179" t="n">
        <f aca="false">[3]Sheet1!G39/1000</f>
        <v>187.50382</v>
      </c>
      <c r="H12" s="97" t="n">
        <f aca="false">[3]Sheet1!H39/1000</f>
        <v>187.50382</v>
      </c>
      <c r="I12" s="180" t="n">
        <f aca="false">[3]Sheet1!I39/1000</f>
        <v>7030.38465316894</v>
      </c>
      <c r="J12" s="180" t="n">
        <f aca="false">[3]Sheet1!J39/1000</f>
        <v>16370.0320987286</v>
      </c>
      <c r="K12" s="180" t="n">
        <f aca="false">[3]Sheet1!K39/1000</f>
        <v>886.84611459089</v>
      </c>
      <c r="L12" s="180" t="n">
        <f aca="false">[3]Sheet1!L39/1000</f>
        <v>28.3078208195534</v>
      </c>
      <c r="M12" s="180" t="n">
        <f aca="false">[3]Sheet1!M39/1000</f>
        <v>16.3599405983469</v>
      </c>
      <c r="N12" s="180" t="n">
        <f aca="false">[3]Sheet1!N39/1000</f>
        <v>27.8796828952238</v>
      </c>
      <c r="O12" s="180" t="n">
        <f aca="false">[3]Sheet1!B77/1000</f>
        <v>121.724653958971</v>
      </c>
      <c r="P12" s="180" t="n">
        <f aca="false">[3]Sheet1!C77/1000</f>
        <v>125.70380981794</v>
      </c>
      <c r="Q12" s="180" t="n">
        <f aca="false">[3]Sheet1!D77/1000</f>
        <v>28.074211809777</v>
      </c>
      <c r="R12" s="180" t="n">
        <f aca="false">[3]Sheet1!E77/1000</f>
        <v>57.2900175300863</v>
      </c>
      <c r="S12" s="180" t="n">
        <f aca="false">[3]Sheet1!F77/1000</f>
        <v>385.640933274231</v>
      </c>
      <c r="T12" s="180" t="n">
        <f aca="false">[3]Sheet1!G77/1000</f>
        <v>3608.51595853695</v>
      </c>
      <c r="U12" s="180" t="n">
        <f aca="false">[3]Sheet1!H77/1000</f>
        <v>11971.0799497768</v>
      </c>
      <c r="V12" s="180" t="n">
        <f aca="false">[3]Sheet1!I77/1000</f>
        <v>12859.0839613699</v>
      </c>
      <c r="W12" s="180" t="n">
        <f aca="false">[3]Sheet1!J77/1000</f>
        <v>664.535088630198</v>
      </c>
      <c r="X12" s="180" t="n">
        <f aca="false">[3]Sheet1!K77/1000</f>
        <v>46.3960155511298</v>
      </c>
      <c r="Y12" s="180" t="n">
        <f aca="false">[3]Sheet1!L77/1000</f>
        <v>39.2532278996184</v>
      </c>
      <c r="Z12" s="180" t="n">
        <f aca="false">[3]Sheet1!M77/1000</f>
        <v>48.3831814036613</v>
      </c>
      <c r="AA12" s="180" t="n">
        <f aca="false">[3]Sheet1!B110/1000</f>
        <v>129.483947699365</v>
      </c>
      <c r="AB12" s="180" t="n">
        <f aca="false">[3]Sheet1!C110/1000</f>
        <v>130.926447635882</v>
      </c>
      <c r="AC12" s="180" t="n">
        <f aca="false">[3]Sheet1!D110/1000</f>
        <v>27.7906973532508</v>
      </c>
      <c r="AD12" s="180" t="n">
        <f aca="false">[3]Sheet1!E110/1000</f>
        <v>61.8764969928087</v>
      </c>
      <c r="AE12" s="180" t="n">
        <f aca="false">[3]Sheet1!F110/1000</f>
        <v>308.24567666939</v>
      </c>
      <c r="AF12" s="180" t="n">
        <f aca="false">[3]Sheet1!G110/1000</f>
        <v>2818.55432138014</v>
      </c>
      <c r="AG12" s="180" t="n">
        <f aca="false">[3]Sheet1!H110/1000</f>
        <v>8727.36647719683</v>
      </c>
      <c r="AH12" s="180" t="n">
        <f aca="false">[3]Sheet1!I110/1000</f>
        <v>8678.54299190683</v>
      </c>
      <c r="AI12" s="180" t="n">
        <f aca="false">[3]Sheet1!J110/1000</f>
        <v>764.698489837628</v>
      </c>
      <c r="AJ12" s="180" t="n">
        <f aca="false">[3]Sheet1!K110/1000</f>
        <v>80.9185499854914</v>
      </c>
      <c r="AK12" s="180" t="n">
        <f aca="false">[3]Sheet1!L110/1000</f>
        <v>59.3309707084225</v>
      </c>
      <c r="AL12" s="180" t="n">
        <f aca="false">[3]Sheet1!M110/1000</f>
        <v>77.1272427920893</v>
      </c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/>
      <c r="FZ12" s="78"/>
      <c r="GA12" s="78"/>
      <c r="GB12" s="78"/>
      <c r="GC12" s="78"/>
      <c r="GD12" s="78"/>
      <c r="GE12" s="78"/>
      <c r="GF12" s="78"/>
      <c r="GG12" s="78"/>
      <c r="GH12" s="78"/>
      <c r="GI12" s="78"/>
      <c r="GJ12" s="78"/>
      <c r="GK12" s="78"/>
      <c r="GL12" s="78"/>
      <c r="GM12" s="78"/>
      <c r="GN12" s="78"/>
      <c r="GO12" s="78"/>
      <c r="GP12" s="78"/>
      <c r="GQ12" s="78"/>
      <c r="GR12" s="78"/>
      <c r="GS12" s="78"/>
      <c r="GT12" s="78"/>
      <c r="GU12" s="78"/>
      <c r="GV12" s="78"/>
      <c r="GW12" s="78"/>
      <c r="GX12" s="78"/>
      <c r="GY12" s="78"/>
      <c r="GZ12" s="78"/>
      <c r="HA12" s="78"/>
      <c r="HB12" s="78"/>
      <c r="HC12" s="78"/>
      <c r="HD12" s="78"/>
      <c r="HE12" s="78"/>
      <c r="HF12" s="78"/>
      <c r="HG12" s="78"/>
      <c r="HH12" s="78"/>
      <c r="HI12" s="78"/>
      <c r="HJ12" s="78"/>
      <c r="HK12" s="78"/>
      <c r="HL12" s="78"/>
      <c r="HM12" s="78"/>
      <c r="HN12" s="78"/>
      <c r="HO12" s="78"/>
      <c r="HP12" s="78"/>
      <c r="HQ12" s="78"/>
      <c r="HR12" s="78"/>
      <c r="HS12" s="78"/>
      <c r="HT12" s="78"/>
      <c r="HU12" s="78"/>
      <c r="HV12" s="78"/>
      <c r="HW12" s="78"/>
      <c r="HX12" s="78"/>
      <c r="HY12" s="78"/>
      <c r="HZ12" s="78"/>
      <c r="IA12" s="78"/>
      <c r="IB12" s="78"/>
      <c r="IC12" s="78"/>
      <c r="ID12" s="78"/>
      <c r="IE12" s="78"/>
      <c r="IF12" s="78"/>
      <c r="IG12" s="78"/>
      <c r="IH12" s="78"/>
      <c r="II12" s="78"/>
      <c r="IJ12" s="78"/>
      <c r="IK12" s="78"/>
      <c r="IL12" s="78"/>
      <c r="IM12" s="78"/>
      <c r="IN12" s="78"/>
      <c r="IO12" s="78"/>
      <c r="IP12" s="78"/>
      <c r="IQ12" s="78"/>
      <c r="IR12" s="78"/>
      <c r="IS12" s="78"/>
      <c r="IT12" s="78"/>
      <c r="IU12" s="78"/>
      <c r="IV12" s="78"/>
      <c r="IW12" s="78"/>
    </row>
    <row r="13" customFormat="false" ht="15.75" hidden="false" customHeight="false" outlineLevel="0" collapsed="false">
      <c r="A13" s="78" t="s">
        <v>11</v>
      </c>
      <c r="B13" s="179" t="n">
        <f aca="false">[3]Sheet1!B38/1000</f>
        <v>213.762</v>
      </c>
      <c r="C13" s="179" t="n">
        <f aca="false">[3]Sheet1!C38/1000</f>
        <v>140.606</v>
      </c>
      <c r="D13" s="179" t="n">
        <f aca="false">[3]Sheet1!D38/1000</f>
        <v>-308.827</v>
      </c>
      <c r="E13" s="179" t="n">
        <f aca="false">[3]Sheet1!E38/1000</f>
        <v>-3.246</v>
      </c>
      <c r="F13" s="179" t="n">
        <f aca="false">[3]Sheet1!F38/1000</f>
        <v>3390.302</v>
      </c>
      <c r="G13" s="179" t="n">
        <f aca="false">[3]Sheet1!G38/1000</f>
        <v>-332.740305</v>
      </c>
      <c r="H13" s="97" t="n">
        <f aca="false">[3]Sheet1!H38/1000</f>
        <v>-332.740305</v>
      </c>
      <c r="I13" s="180" t="n">
        <f aca="false">[3]Sheet1!I38/1000</f>
        <v>6696.8606192976</v>
      </c>
      <c r="J13" s="180" t="n">
        <f aca="false">[3]Sheet1!J38/1000</f>
        <v>17135.9586884178</v>
      </c>
      <c r="K13" s="180" t="n">
        <f aca="false">[3]Sheet1!K38/1000</f>
        <v>803.810369800724</v>
      </c>
      <c r="L13" s="180" t="n">
        <f aca="false">[3]Sheet1!L38/1000</f>
        <v>21.2640588945168</v>
      </c>
      <c r="M13" s="180" t="n">
        <f aca="false">[3]Sheet1!M38/1000</f>
        <v>12.8823427919931</v>
      </c>
      <c r="N13" s="180" t="n">
        <f aca="false">[3]Sheet1!N38/1000</f>
        <v>23.1244173595462</v>
      </c>
      <c r="O13" s="180" t="n">
        <f aca="false">[3]Sheet1!B76/1000</f>
        <v>107.76847801512</v>
      </c>
      <c r="P13" s="180" t="n">
        <f aca="false">[3]Sheet1!C76/1000</f>
        <v>111.670698704533</v>
      </c>
      <c r="Q13" s="180" t="n">
        <f aca="false">[3]Sheet1!D76/1000</f>
        <v>22.0879310182495</v>
      </c>
      <c r="R13" s="180" t="n">
        <f aca="false">[3]Sheet1!E76/1000</f>
        <v>49.121713815367</v>
      </c>
      <c r="S13" s="180" t="n">
        <f aca="false">[3]Sheet1!F76/1000</f>
        <v>347.887347955403</v>
      </c>
      <c r="T13" s="180" t="n">
        <f aca="false">[3]Sheet1!G76/1000</f>
        <v>3409.57746973634</v>
      </c>
      <c r="U13" s="180" t="n">
        <f aca="false">[3]Sheet1!H76/1000</f>
        <v>11526.0482821585</v>
      </c>
      <c r="V13" s="180" t="n">
        <f aca="false">[3]Sheet1!I76/1000</f>
        <v>12372.27450874</v>
      </c>
      <c r="W13" s="180" t="n">
        <f aca="false">[3]Sheet1!J76/1000</f>
        <v>606.591286006477</v>
      </c>
      <c r="X13" s="180" t="n">
        <f aca="false">[3]Sheet1!K76/1000</f>
        <v>37.8481725188022</v>
      </c>
      <c r="Y13" s="180" t="n">
        <f aca="false">[3]Sheet1!L76/1000</f>
        <v>32.3240863844911</v>
      </c>
      <c r="Z13" s="180" t="n">
        <f aca="false">[3]Sheet1!M76/1000</f>
        <v>41.1551255156133</v>
      </c>
      <c r="AA13" s="180" t="n">
        <f aca="false">[3]Sheet1!B109/1000</f>
        <v>115.551033971381</v>
      </c>
      <c r="AB13" s="180" t="n">
        <f aca="false">[3]Sheet1!C109/1000</f>
        <v>117.210643482812</v>
      </c>
      <c r="AC13" s="180" t="n">
        <f aca="false">[3]Sheet1!D109/1000</f>
        <v>22.2641564693054</v>
      </c>
      <c r="AD13" s="180" t="n">
        <f aca="false">[3]Sheet1!E109/1000</f>
        <v>54.3161844453878</v>
      </c>
      <c r="AE13" s="180" t="n">
        <f aca="false">[3]Sheet1!F109/1000</f>
        <v>283.397142350751</v>
      </c>
      <c r="AF13" s="180" t="n">
        <f aca="false">[3]Sheet1!G109/1000</f>
        <v>2680.22032206238</v>
      </c>
      <c r="AG13" s="180" t="n">
        <f aca="false">[3]Sheet1!H109/1000</f>
        <v>8406.13216288154</v>
      </c>
      <c r="AH13" s="180" t="n">
        <f aca="false">[3]Sheet1!I109/1000</f>
        <v>8355.85732983966</v>
      </c>
      <c r="AI13" s="180" t="n">
        <f aca="false">[3]Sheet1!J109/1000</f>
        <v>712.820178294946</v>
      </c>
      <c r="AJ13" s="180" t="n">
        <f aca="false">[3]Sheet1!K109/1000</f>
        <v>69.9756187457349</v>
      </c>
      <c r="AK13" s="180" t="n">
        <f aca="false">[3]Sheet1!L109/1000</f>
        <v>50.4874073795652</v>
      </c>
      <c r="AL13" s="180" t="n">
        <f aca="false">[3]Sheet1!M109/1000</f>
        <v>67.4459739031602</v>
      </c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/>
      <c r="FZ13" s="78"/>
      <c r="GA13" s="78"/>
      <c r="GB13" s="78"/>
      <c r="GC13" s="78"/>
      <c r="GD13" s="78"/>
      <c r="GE13" s="78"/>
      <c r="GF13" s="78"/>
      <c r="GG13" s="78"/>
      <c r="GH13" s="78"/>
      <c r="GI13" s="78"/>
      <c r="GJ13" s="78"/>
      <c r="GK13" s="78"/>
      <c r="GL13" s="78"/>
      <c r="GM13" s="78"/>
      <c r="GN13" s="78"/>
      <c r="GO13" s="78"/>
      <c r="GP13" s="78"/>
      <c r="GQ13" s="78"/>
      <c r="GR13" s="78"/>
      <c r="GS13" s="78"/>
      <c r="GT13" s="78"/>
      <c r="GU13" s="78"/>
      <c r="GV13" s="78"/>
      <c r="GW13" s="78"/>
      <c r="GX13" s="78"/>
      <c r="GY13" s="78"/>
      <c r="GZ13" s="78"/>
      <c r="HA13" s="78"/>
      <c r="HB13" s="78"/>
      <c r="HC13" s="78"/>
      <c r="HD13" s="78"/>
      <c r="HE13" s="78"/>
      <c r="HF13" s="78"/>
      <c r="HG13" s="78"/>
      <c r="HH13" s="78"/>
      <c r="HI13" s="78"/>
      <c r="HJ13" s="78"/>
      <c r="HK13" s="78"/>
      <c r="HL13" s="78"/>
      <c r="HM13" s="78"/>
      <c r="HN13" s="78"/>
      <c r="HO13" s="78"/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7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7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78"/>
      <c r="IW13" s="78"/>
    </row>
    <row r="14" customFormat="false" ht="15.75" hidden="false" customHeight="false" outlineLevel="0" collapsed="false">
      <c r="A14" s="78" t="s">
        <v>12</v>
      </c>
      <c r="B14" s="179" t="n">
        <f aca="false">[3]Sheet1!B40/1000</f>
        <v>-12.977</v>
      </c>
      <c r="C14" s="179" t="n">
        <f aca="false">[3]Sheet1!C40/1000</f>
        <v>7.004</v>
      </c>
      <c r="D14" s="179" t="n">
        <f aca="false">[3]Sheet1!D40/1000</f>
        <v>-1.605</v>
      </c>
      <c r="E14" s="179" t="n">
        <f aca="false">[3]Sheet1!E40/1000</f>
        <v>-108.792</v>
      </c>
      <c r="F14" s="179" t="n">
        <f aca="false">[3]Sheet1!F40/1000</f>
        <v>694.969</v>
      </c>
      <c r="G14" s="179" t="n">
        <f aca="false">[3]Sheet1!G40/1000</f>
        <v>252.1923676</v>
      </c>
      <c r="H14" s="97" t="n">
        <f aca="false">[3]Sheet1!H40/1000</f>
        <v>252.1923676</v>
      </c>
      <c r="I14" s="180" t="n">
        <f aca="false">[3]Sheet1!I40/1000</f>
        <v>5268.96258091067</v>
      </c>
      <c r="J14" s="180" t="n">
        <f aca="false">[3]Sheet1!J40/1000</f>
        <v>13662.5404855157</v>
      </c>
      <c r="K14" s="180" t="n">
        <f aca="false">[3]Sheet1!K40/1000</f>
        <v>584.821765901349</v>
      </c>
      <c r="L14" s="180" t="n">
        <f aca="false">[3]Sheet1!L40/1000</f>
        <v>14.4353870316664</v>
      </c>
      <c r="M14" s="180" t="n">
        <f aca="false">[3]Sheet1!M40/1000</f>
        <v>10.7202049523436</v>
      </c>
      <c r="N14" s="180" t="n">
        <f aca="false">[3]Sheet1!N40/1000</f>
        <v>19.8964313983614</v>
      </c>
      <c r="O14" s="180" t="n">
        <f aca="false">[3]Sheet1!B78/1000</f>
        <v>97.0426967284085</v>
      </c>
      <c r="P14" s="180" t="n">
        <f aca="false">[3]Sheet1!C78/1000</f>
        <v>101.349104109638</v>
      </c>
      <c r="Q14" s="180" t="n">
        <f aca="false">[3]Sheet1!D78/1000</f>
        <v>19.4230062953299</v>
      </c>
      <c r="R14" s="180" t="n">
        <f aca="false">[3]Sheet1!E78/1000</f>
        <v>36.4075875168309</v>
      </c>
      <c r="S14" s="180" t="n">
        <f aca="false">[3]Sheet1!F78/1000</f>
        <v>294.799356044213</v>
      </c>
      <c r="T14" s="180" t="n">
        <f aca="false">[3]Sheet1!G78/1000</f>
        <v>2613.5373745042</v>
      </c>
      <c r="U14" s="180" t="n">
        <f aca="false">[3]Sheet1!H78/1000</f>
        <v>9076.38108343903</v>
      </c>
      <c r="V14" s="180" t="n">
        <f aca="false">[3]Sheet1!I78/1000</f>
        <v>9745.87897547112</v>
      </c>
      <c r="W14" s="180" t="n">
        <f aca="false">[3]Sheet1!J78/1000</f>
        <v>440.863049175097</v>
      </c>
      <c r="X14" s="180" t="n">
        <f aca="false">[3]Sheet1!K78/1000</f>
        <v>26.9415020311286</v>
      </c>
      <c r="Y14" s="180" t="n">
        <f aca="false">[3]Sheet1!L78/1000</f>
        <v>28.9019860001511</v>
      </c>
      <c r="Z14" s="180" t="n">
        <f aca="false">[3]Sheet1!M78/1000</f>
        <v>36.9701821920783</v>
      </c>
      <c r="AA14" s="180" t="n">
        <f aca="false">[3]Sheet1!B111/1000</f>
        <v>105.826503253224</v>
      </c>
      <c r="AB14" s="180" t="n">
        <f aca="false">[3]Sheet1!C111/1000</f>
        <v>107.937094178618</v>
      </c>
      <c r="AC14" s="180" t="n">
        <f aca="false">[3]Sheet1!D111/1000</f>
        <v>20.2522080506894</v>
      </c>
      <c r="AD14" s="180" t="n">
        <f aca="false">[3]Sheet1!E111/1000</f>
        <v>41.3388659333255</v>
      </c>
      <c r="AE14" s="180" t="n">
        <f aca="false">[3]Sheet1!F111/1000</f>
        <v>242.409194671223</v>
      </c>
      <c r="AF14" s="180" t="n">
        <f aca="false">[3]Sheet1!G111/1000</f>
        <v>2062.72996610313</v>
      </c>
      <c r="AG14" s="180" t="n">
        <f aca="false">[3]Sheet1!H111/1000</f>
        <v>6611.92723742505</v>
      </c>
      <c r="AH14" s="180" t="n">
        <f aca="false">[3]Sheet1!I111/1000</f>
        <v>6571.66233486853</v>
      </c>
      <c r="AI14" s="180" t="n">
        <f aca="false">[3]Sheet1!J111/1000</f>
        <v>530.268936348321</v>
      </c>
      <c r="AJ14" s="180" t="n">
        <f aca="false">[3]Sheet1!K111/1000</f>
        <v>53.3945094716936</v>
      </c>
      <c r="AK14" s="180" t="n">
        <f aca="false">[3]Sheet1!L111/1000</f>
        <v>46.0356829604894</v>
      </c>
      <c r="AL14" s="180" t="n">
        <f aca="false">[3]Sheet1!M111/1000</f>
        <v>61.7050364314075</v>
      </c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/>
      <c r="FZ14" s="78"/>
      <c r="GA14" s="78"/>
      <c r="GB14" s="78"/>
      <c r="GC14" s="78"/>
      <c r="GD14" s="78"/>
      <c r="GE14" s="78"/>
      <c r="GF14" s="78"/>
      <c r="GG14" s="78"/>
      <c r="GH14" s="78"/>
      <c r="GI14" s="78"/>
      <c r="GJ14" s="78"/>
      <c r="GK14" s="78"/>
      <c r="GL14" s="78"/>
      <c r="GM14" s="78"/>
      <c r="GN14" s="78"/>
      <c r="GO14" s="78"/>
      <c r="GP14" s="78"/>
      <c r="GQ14" s="78"/>
      <c r="GR14" s="78"/>
      <c r="GS14" s="78"/>
      <c r="GT14" s="78"/>
      <c r="GU14" s="78"/>
      <c r="GV14" s="78"/>
      <c r="GW14" s="78"/>
      <c r="GX14" s="78"/>
      <c r="GY14" s="78"/>
      <c r="GZ14" s="78"/>
      <c r="HA14" s="78"/>
      <c r="HB14" s="78"/>
      <c r="HC14" s="78"/>
      <c r="HD14" s="78"/>
      <c r="HE14" s="78"/>
      <c r="HF14" s="78"/>
      <c r="HG14" s="78"/>
      <c r="HH14" s="78"/>
      <c r="HI14" s="78"/>
      <c r="HJ14" s="78"/>
      <c r="HK14" s="78"/>
      <c r="HL14" s="78"/>
      <c r="HM14" s="78"/>
      <c r="HN14" s="78"/>
      <c r="HO14" s="78"/>
      <c r="HP14" s="78"/>
      <c r="HQ14" s="78"/>
      <c r="HR14" s="78"/>
      <c r="HS14" s="78"/>
      <c r="HT14" s="78"/>
      <c r="HU14" s="78"/>
      <c r="HV14" s="78"/>
      <c r="HW14" s="78"/>
      <c r="HX14" s="78"/>
      <c r="HY14" s="78"/>
      <c r="HZ14" s="78"/>
      <c r="IA14" s="78"/>
      <c r="IB14" s="78"/>
      <c r="IC14" s="78"/>
      <c r="ID14" s="78"/>
      <c r="IE14" s="78"/>
      <c r="IF14" s="78"/>
      <c r="IG14" s="78"/>
      <c r="IH14" s="78"/>
      <c r="II14" s="78"/>
      <c r="IJ14" s="78"/>
      <c r="IK14" s="78"/>
      <c r="IL14" s="78"/>
      <c r="IM14" s="78"/>
      <c r="IN14" s="78"/>
      <c r="IO14" s="78"/>
      <c r="IP14" s="78"/>
      <c r="IQ14" s="78"/>
      <c r="IR14" s="78"/>
      <c r="IS14" s="78"/>
      <c r="IT14" s="78"/>
      <c r="IU14" s="78"/>
      <c r="IV14" s="78"/>
      <c r="IW14" s="78"/>
    </row>
    <row r="15" customFormat="false" ht="15.75" hidden="false" customHeight="false" outlineLevel="0" collapsed="false">
      <c r="A15" s="181" t="s">
        <v>96</v>
      </c>
      <c r="B15" s="182" t="n">
        <f aca="false">SUM(B12:B14)</f>
        <v>320.311</v>
      </c>
      <c r="C15" s="182" t="n">
        <f aca="false">SUM(C12:C14)</f>
        <v>221.287</v>
      </c>
      <c r="D15" s="182" t="n">
        <f aca="false">SUM(D12:D14)</f>
        <v>-340.476</v>
      </c>
      <c r="E15" s="182" t="n">
        <f aca="false">SUM(E12:E14)</f>
        <v>-146.561</v>
      </c>
      <c r="F15" s="182" t="n">
        <f aca="false">SUM(F12:F14)</f>
        <v>5920.457</v>
      </c>
      <c r="G15" s="182" t="n">
        <f aca="false">SUM(G12:G14)</f>
        <v>106.9558826</v>
      </c>
      <c r="H15" s="183" t="n">
        <f aca="false">SUM(H12:H14)</f>
        <v>106.9558826</v>
      </c>
      <c r="I15" s="184" t="n">
        <f aca="false">SUM(I12:I14)</f>
        <v>18996.2078533772</v>
      </c>
      <c r="J15" s="184" t="n">
        <f aca="false">SUM(J12:J14)</f>
        <v>47168.5312726622</v>
      </c>
      <c r="K15" s="184" t="n">
        <f aca="false">SUM(K12:K14)</f>
        <v>2275.47825029296</v>
      </c>
      <c r="L15" s="184" t="n">
        <f aca="false">SUM(L12:L14)</f>
        <v>64.0072667457366</v>
      </c>
      <c r="M15" s="184" t="n">
        <f aca="false">SUM(M12:M14)</f>
        <v>39.9624883426836</v>
      </c>
      <c r="N15" s="184" t="n">
        <f aca="false">SUM(N12:N14)</f>
        <v>70.9005316531314</v>
      </c>
      <c r="O15" s="184" t="n">
        <f aca="false">SUM(O12:O14)</f>
        <v>326.5358287025</v>
      </c>
      <c r="P15" s="184" t="n">
        <f aca="false">SUM(P12:P14)</f>
        <v>338.723612632111</v>
      </c>
      <c r="Q15" s="184" t="n">
        <f aca="false">SUM(Q12:Q14)</f>
        <v>69.5851491233564</v>
      </c>
      <c r="R15" s="184" t="n">
        <f aca="false">SUM(R12:R14)</f>
        <v>142.819318862284</v>
      </c>
      <c r="S15" s="184" t="n">
        <f aca="false">SUM(S12:S14)</f>
        <v>1028.32763727385</v>
      </c>
      <c r="T15" s="184" t="n">
        <f aca="false">SUM(T12:T14)</f>
        <v>9631.63080277749</v>
      </c>
      <c r="U15" s="184" t="n">
        <f aca="false">SUM(U12:U14)</f>
        <v>32573.5093153743</v>
      </c>
      <c r="V15" s="184" t="n">
        <f aca="false">SUM(V12:V14)</f>
        <v>34977.237445581</v>
      </c>
      <c r="W15" s="184" t="n">
        <f aca="false">SUM(W12:W14)</f>
        <v>1711.98942381177</v>
      </c>
      <c r="X15" s="184" t="n">
        <f aca="false">SUM(X12:X14)</f>
        <v>111.185690101061</v>
      </c>
      <c r="Y15" s="184" t="n">
        <f aca="false">SUM(Y12:Y14)</f>
        <v>100.479300284261</v>
      </c>
      <c r="Z15" s="184" t="n">
        <f aca="false">SUM(Z12:Z14)</f>
        <v>126.508489111353</v>
      </c>
      <c r="AA15" s="184" t="n">
        <f aca="false">SUM(AA12:AA14)</f>
        <v>350.86148492397</v>
      </c>
      <c r="AB15" s="184" t="n">
        <f aca="false">SUM(AB12:AB14)</f>
        <v>356.074185297312</v>
      </c>
      <c r="AC15" s="184" t="n">
        <f aca="false">SUM(AC12:AC14)</f>
        <v>70.3070618732456</v>
      </c>
      <c r="AD15" s="184" t="n">
        <f aca="false">SUM(AD12:AD14)</f>
        <v>157.531547371522</v>
      </c>
      <c r="AE15" s="184" t="n">
        <f aca="false">SUM(AE12:AE14)</f>
        <v>834.052013691364</v>
      </c>
      <c r="AF15" s="184" t="n">
        <f aca="false">SUM(AF12:AF14)</f>
        <v>7561.50460954565</v>
      </c>
      <c r="AG15" s="184" t="n">
        <f aca="false">SUM(AG12:AG14)</f>
        <v>23745.4258775034</v>
      </c>
      <c r="AH15" s="184" t="n">
        <f aca="false">SUM(AH12:AH14)</f>
        <v>23606.062656615</v>
      </c>
      <c r="AI15" s="184" t="n">
        <f aca="false">SUM(AI12:AI14)</f>
        <v>2007.7876044809</v>
      </c>
      <c r="AJ15" s="184" t="n">
        <f aca="false">SUM(AJ12:AJ14)</f>
        <v>204.28867820292</v>
      </c>
      <c r="AK15" s="184" t="n">
        <f aca="false">SUM(AK12:AK14)</f>
        <v>155.854061048477</v>
      </c>
      <c r="AL15" s="184" t="n">
        <f aca="false">SUM(AL12:AL14)</f>
        <v>206.278253126657</v>
      </c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</row>
    <row r="16" customFormat="false" ht="15.75" hidden="false" customHeight="false" outlineLevel="0" collapsed="false">
      <c r="A16" s="185"/>
      <c r="B16" s="179"/>
      <c r="C16" s="179"/>
      <c r="D16" s="179"/>
      <c r="E16" s="179"/>
      <c r="F16" s="179"/>
      <c r="G16" s="179"/>
      <c r="H16" s="97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</row>
    <row r="17" customFormat="false" ht="15.75" hidden="false" customHeight="false" outlineLevel="0" collapsed="false">
      <c r="A17" s="78" t="s">
        <v>13</v>
      </c>
      <c r="B17" s="179" t="n">
        <f aca="false">[3]Sheet1!B41/1000</f>
        <v>0</v>
      </c>
      <c r="C17" s="179" t="n">
        <f aca="false">[3]Sheet1!C41/1000</f>
        <v>0</v>
      </c>
      <c r="D17" s="179" t="n">
        <f aca="false">[3]Sheet1!D41/1000</f>
        <v>0</v>
      </c>
      <c r="E17" s="179" t="n">
        <f aca="false">[3]Sheet1!E41/1000</f>
        <v>0</v>
      </c>
      <c r="F17" s="179" t="n">
        <f aca="false">[3]Sheet1!F41/1000</f>
        <v>0</v>
      </c>
      <c r="G17" s="179" t="n">
        <f aca="false">[3]Sheet1!G41/1000</f>
        <v>-16.1889229999999</v>
      </c>
      <c r="H17" s="97" t="n">
        <f aca="false">[3]Sheet1!H41/1000</f>
        <v>-16.1889229999999</v>
      </c>
      <c r="I17" s="180" t="n">
        <f aca="false">[3]Sheet1!I41/1000</f>
        <v>8108.77413463572</v>
      </c>
      <c r="J17" s="180" t="n">
        <f aca="false">[3]Sheet1!J41/1000</f>
        <v>18646.2451164171</v>
      </c>
      <c r="K17" s="180" t="n">
        <f aca="false">[3]Sheet1!K41/1000</f>
        <v>1155.22694744436</v>
      </c>
      <c r="L17" s="180" t="n">
        <f aca="false">[3]Sheet1!L41/1000</f>
        <v>56.9236810258324</v>
      </c>
      <c r="M17" s="180" t="n">
        <f aca="false">[3]Sheet1!M41/1000</f>
        <v>32.3788786310855</v>
      </c>
      <c r="N17" s="180" t="n">
        <f aca="false">[3]Sheet1!N41/1000</f>
        <v>48.7992830378455</v>
      </c>
      <c r="O17" s="180" t="n">
        <f aca="false">[3]Sheet1!B79/1000</f>
        <v>181.275489751182</v>
      </c>
      <c r="P17" s="180" t="n">
        <f aca="false">[3]Sheet1!C79/1000</f>
        <v>184.862438914699</v>
      </c>
      <c r="Q17" s="180" t="n">
        <f aca="false">[3]Sheet1!D79/1000</f>
        <v>53.4512852984648</v>
      </c>
      <c r="R17" s="180" t="n">
        <f aca="false">[3]Sheet1!E79/1000</f>
        <v>102.135732641174</v>
      </c>
      <c r="S17" s="180" t="n">
        <f aca="false">[3]Sheet1!F79/1000</f>
        <v>547.507756669192</v>
      </c>
      <c r="T17" s="180" t="n">
        <f aca="false">[3]Sheet1!G79/1000</f>
        <v>4348.11120743538</v>
      </c>
      <c r="U17" s="180" t="n">
        <f aca="false">[3]Sheet1!H79/1000</f>
        <v>13813.3439791457</v>
      </c>
      <c r="V17" s="180" t="n">
        <f aca="false">[3]Sheet1!I79/1000</f>
        <v>14825.8146623957</v>
      </c>
      <c r="W17" s="180" t="n">
        <f aca="false">[3]Sheet1!J79/1000</f>
        <v>871.527169150765</v>
      </c>
      <c r="X17" s="180" t="n">
        <f aca="false">[3]Sheet1!K79/1000</f>
        <v>88.1032412666631</v>
      </c>
      <c r="Y17" s="180" t="n">
        <f aca="false">[3]Sheet1!L79/1000</f>
        <v>67.6529719669388</v>
      </c>
      <c r="Z17" s="180" t="n">
        <f aca="false">[3]Sheet1!M79/1000</f>
        <v>78.1391887730411</v>
      </c>
      <c r="AA17" s="180" t="n">
        <f aca="false">[3]Sheet1!B112/1000</f>
        <v>187.628892595244</v>
      </c>
      <c r="AB17" s="180" t="n">
        <f aca="false">[3]Sheet1!C112/1000</f>
        <v>187.724911764813</v>
      </c>
      <c r="AC17" s="180" t="n">
        <f aca="false">[3]Sheet1!D112/1000</f>
        <v>49.9869818176283</v>
      </c>
      <c r="AD17" s="180" t="n">
        <f aca="false">[3]Sheet1!E112/1000</f>
        <v>104.833403930526</v>
      </c>
      <c r="AE17" s="180" t="n">
        <f aca="false">[3]Sheet1!F112/1000</f>
        <v>431.209417247104</v>
      </c>
      <c r="AF17" s="180" t="n">
        <f aca="false">[3]Sheet1!G112/1000</f>
        <v>3371.26766451394</v>
      </c>
      <c r="AG17" s="180" t="n">
        <f aca="false">[3]Sheet1!H112/1000</f>
        <v>10082.7805118354</v>
      </c>
      <c r="AH17" s="180" t="n">
        <f aca="false">[3]Sheet1!I112/1000</f>
        <v>10027.5213507617</v>
      </c>
      <c r="AI17" s="180" t="n">
        <f aca="false">[3]Sheet1!J112/1000</f>
        <v>966.392114577844</v>
      </c>
      <c r="AJ17" s="180" t="n">
        <f aca="false">[3]Sheet1!K112/1000</f>
        <v>136.465856186586</v>
      </c>
      <c r="AK17" s="180" t="n">
        <f aca="false">[3]Sheet1!L112/1000</f>
        <v>94.5032073201109</v>
      </c>
      <c r="AL17" s="180" t="n">
        <f aca="false">[3]Sheet1!M112/1000</f>
        <v>116.36190433533</v>
      </c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</row>
    <row r="18" customFormat="false" ht="15.75" hidden="false" customHeight="false" outlineLevel="0" collapsed="false">
      <c r="A18" s="78" t="s">
        <v>14</v>
      </c>
      <c r="B18" s="179" t="n">
        <f aca="false">[3]Sheet1!B36/1000</f>
        <v>0</v>
      </c>
      <c r="C18" s="179" t="n">
        <f aca="false">[3]Sheet1!C36/1000</f>
        <v>0</v>
      </c>
      <c r="D18" s="179" t="n">
        <f aca="false">[3]Sheet1!D36/1000</f>
        <v>0</v>
      </c>
      <c r="E18" s="179" t="n">
        <f aca="false">[3]Sheet1!E36/1000</f>
        <v>0</v>
      </c>
      <c r="F18" s="179" t="n">
        <f aca="false">[3]Sheet1!F36/1000</f>
        <v>-116.546</v>
      </c>
      <c r="G18" s="179" t="n">
        <f aca="false">[3]Sheet1!G36/1000</f>
        <v>-222.91192</v>
      </c>
      <c r="H18" s="97" t="n">
        <f aca="false">[3]Sheet1!H36/1000</f>
        <v>-222.91192</v>
      </c>
      <c r="I18" s="180" t="n">
        <f aca="false">[3]Sheet1!I36/1000</f>
        <v>5762.91888855821</v>
      </c>
      <c r="J18" s="180" t="n">
        <f aca="false">[3]Sheet1!J36/1000</f>
        <v>14730.1516898765</v>
      </c>
      <c r="K18" s="180" t="n">
        <f aca="false">[3]Sheet1!K36/1000</f>
        <v>741.789729216055</v>
      </c>
      <c r="L18" s="180" t="n">
        <f aca="false">[3]Sheet1!L36/1000</f>
        <v>10.829264042899</v>
      </c>
      <c r="M18" s="180" t="n">
        <f aca="false">[3]Sheet1!M36/1000</f>
        <v>6.931516866724</v>
      </c>
      <c r="N18" s="180" t="n">
        <f aca="false">[3]Sheet1!N36/1000</f>
        <v>8.67723635411545</v>
      </c>
      <c r="O18" s="180" t="n">
        <f aca="false">[3]Sheet1!B74/1000</f>
        <v>118.097239693639</v>
      </c>
      <c r="P18" s="180" t="n">
        <f aca="false">[3]Sheet1!C74/1000</f>
        <v>75.1276246880972</v>
      </c>
      <c r="Q18" s="180" t="n">
        <f aca="false">[3]Sheet1!D74/1000</f>
        <v>13.2964586979642</v>
      </c>
      <c r="R18" s="180" t="n">
        <f aca="false">[3]Sheet1!E74/1000</f>
        <v>34.150063139578</v>
      </c>
      <c r="S18" s="180" t="n">
        <f aca="false">[3]Sheet1!F74/1000</f>
        <v>311.268624771434</v>
      </c>
      <c r="T18" s="180" t="n">
        <f aca="false">[3]Sheet1!G74/1000</f>
        <v>4290.17422350726</v>
      </c>
      <c r="U18" s="180" t="n">
        <f aca="false">[3]Sheet1!H74/1000</f>
        <v>11487.6820651389</v>
      </c>
      <c r="V18" s="180" t="n">
        <f aca="false">[3]Sheet1!I74/1000</f>
        <v>12292.6069499618</v>
      </c>
      <c r="W18" s="180" t="n">
        <f aca="false">[3]Sheet1!J74/1000</f>
        <v>606.194701622142</v>
      </c>
      <c r="X18" s="180" t="n">
        <f aca="false">[3]Sheet1!K74/1000</f>
        <v>20.3723313278962</v>
      </c>
      <c r="Y18" s="180" t="n">
        <f aca="false">[3]Sheet1!L74/1000</f>
        <v>30.5937129190742</v>
      </c>
      <c r="Z18" s="180" t="n">
        <f aca="false">[3]Sheet1!M74/1000</f>
        <v>23.0375521868379</v>
      </c>
      <c r="AA18" s="180" t="n">
        <f aca="false">[3]Sheet1!B107/1000</f>
        <v>100.370622287676</v>
      </c>
      <c r="AB18" s="180" t="n">
        <f aca="false">[3]Sheet1!C107/1000</f>
        <v>105.605337422839</v>
      </c>
      <c r="AC18" s="180" t="n">
        <f aca="false">[3]Sheet1!D107/1000</f>
        <v>32.8650711874242</v>
      </c>
      <c r="AD18" s="180" t="n">
        <f aca="false">[3]Sheet1!E107/1000</f>
        <v>75.6437067953688</v>
      </c>
      <c r="AE18" s="180" t="n">
        <f aca="false">[3]Sheet1!F107/1000</f>
        <v>278.596640854816</v>
      </c>
      <c r="AF18" s="180" t="n">
        <f aca="false">[3]Sheet1!G107/1000</f>
        <v>2742.39131822329</v>
      </c>
      <c r="AG18" s="180" t="n">
        <f aca="false">[3]Sheet1!H107/1000</f>
        <v>8313.68435951786</v>
      </c>
      <c r="AH18" s="180" t="n">
        <f aca="false">[3]Sheet1!I107/1000</f>
        <v>8276.57891067311</v>
      </c>
      <c r="AI18" s="180" t="n">
        <f aca="false">[3]Sheet1!J107/1000</f>
        <v>759.848984670109</v>
      </c>
      <c r="AJ18" s="180" t="n">
        <f aca="false">[3]Sheet1!K107/1000</f>
        <v>46.5388763673717</v>
      </c>
      <c r="AK18" s="180" t="n">
        <f aca="false">[3]Sheet1!L107/1000</f>
        <v>51.1489060321909</v>
      </c>
      <c r="AL18" s="180" t="n">
        <f aca="false">[3]Sheet1!M107/1000</f>
        <v>42.341839004084</v>
      </c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/>
      <c r="FZ18" s="78"/>
      <c r="GA18" s="78"/>
      <c r="GB18" s="78"/>
      <c r="GC18" s="78"/>
      <c r="GD18" s="78"/>
      <c r="GE18" s="78"/>
      <c r="GF18" s="78"/>
      <c r="GG18" s="78"/>
      <c r="GH18" s="78"/>
      <c r="GI18" s="78"/>
      <c r="GJ18" s="78"/>
      <c r="GK18" s="78"/>
      <c r="GL18" s="78"/>
      <c r="GM18" s="78"/>
      <c r="GN18" s="78"/>
      <c r="GO18" s="78"/>
      <c r="GP18" s="78"/>
      <c r="GQ18" s="78"/>
      <c r="GR18" s="78"/>
      <c r="GS18" s="78"/>
      <c r="GT18" s="78"/>
      <c r="GU18" s="78"/>
      <c r="GV18" s="78"/>
      <c r="GW18" s="78"/>
      <c r="GX18" s="78"/>
      <c r="GY18" s="78"/>
      <c r="GZ18" s="78"/>
      <c r="HA18" s="78"/>
      <c r="HB18" s="78"/>
      <c r="HC18" s="78"/>
      <c r="HD18" s="78"/>
      <c r="HE18" s="78"/>
      <c r="HF18" s="78"/>
      <c r="HG18" s="78"/>
      <c r="HH18" s="78"/>
      <c r="HI18" s="78"/>
      <c r="HJ18" s="78"/>
      <c r="HK18" s="78"/>
      <c r="HL18" s="78"/>
      <c r="HM18" s="78"/>
      <c r="HN18" s="78"/>
      <c r="HO18" s="78"/>
      <c r="HP18" s="78"/>
      <c r="HQ18" s="78"/>
      <c r="HR18" s="78"/>
      <c r="HS18" s="78"/>
      <c r="HT18" s="78"/>
      <c r="HU18" s="78"/>
      <c r="HV18" s="78"/>
      <c r="HW18" s="78"/>
      <c r="HX18" s="78"/>
      <c r="HY18" s="78"/>
      <c r="HZ18" s="78"/>
      <c r="IA18" s="78"/>
      <c r="IB18" s="78"/>
      <c r="IC18" s="78"/>
      <c r="ID18" s="78"/>
      <c r="IE18" s="78"/>
      <c r="IF18" s="78"/>
      <c r="IG18" s="78"/>
      <c r="IH18" s="78"/>
      <c r="II18" s="78"/>
      <c r="IJ18" s="78"/>
      <c r="IK18" s="78"/>
      <c r="IL18" s="78"/>
      <c r="IM18" s="78"/>
      <c r="IN18" s="78"/>
      <c r="IO18" s="78"/>
      <c r="IP18" s="78"/>
      <c r="IQ18" s="78"/>
      <c r="IR18" s="78"/>
      <c r="IS18" s="78"/>
      <c r="IT18" s="78"/>
      <c r="IU18" s="78"/>
      <c r="IV18" s="78"/>
      <c r="IW18" s="78"/>
    </row>
    <row r="19" customFormat="false" ht="15.75" hidden="false" customHeight="false" outlineLevel="0" collapsed="false">
      <c r="A19" s="78" t="s">
        <v>97</v>
      </c>
      <c r="B19" s="179" t="n">
        <f aca="false">[3]Sheet1!B37/1000</f>
        <v>0</v>
      </c>
      <c r="C19" s="179" t="n">
        <f aca="false">[3]Sheet1!C37/1000</f>
        <v>0</v>
      </c>
      <c r="D19" s="179" t="n">
        <f aca="false">[3]Sheet1!D37/1000</f>
        <v>0</v>
      </c>
      <c r="E19" s="179" t="n">
        <f aca="false">[3]Sheet1!E37/1000</f>
        <v>0</v>
      </c>
      <c r="F19" s="179" t="n">
        <f aca="false">[3]Sheet1!F37/1000</f>
        <v>-134.31</v>
      </c>
      <c r="G19" s="179" t="n">
        <f aca="false">[3]Sheet1!G37/1000</f>
        <v>-32.46492</v>
      </c>
      <c r="H19" s="97" t="n">
        <f aca="false">[3]Sheet1!H37/1000</f>
        <v>-32.46492</v>
      </c>
      <c r="I19" s="180" t="n">
        <f aca="false">[3]Sheet1!I37/1000</f>
        <v>7163.04474536514</v>
      </c>
      <c r="J19" s="180" t="n">
        <f aca="false">[3]Sheet1!J37/1000</f>
        <v>15507.2731700698</v>
      </c>
      <c r="K19" s="180" t="n">
        <f aca="false">[3]Sheet1!K37/1000</f>
        <v>722.862052896573</v>
      </c>
      <c r="L19" s="180" t="n">
        <f aca="false">[3]Sheet1!L37/1000</f>
        <v>8.63481637081818</v>
      </c>
      <c r="M19" s="180" t="n">
        <f aca="false">[3]Sheet1!M37/1000</f>
        <v>12.1277604407981</v>
      </c>
      <c r="N19" s="180" t="n">
        <f aca="false">[3]Sheet1!N37/1000</f>
        <v>14.5672483991466</v>
      </c>
      <c r="O19" s="180" t="n">
        <f aca="false">[3]Sheet1!B75/1000</f>
        <v>159.908471104752</v>
      </c>
      <c r="P19" s="180" t="n">
        <f aca="false">[3]Sheet1!C75/1000</f>
        <v>103.932109152528</v>
      </c>
      <c r="Q19" s="180" t="n">
        <f aca="false">[3]Sheet1!D75/1000</f>
        <v>21.4109127500726</v>
      </c>
      <c r="R19" s="180" t="n">
        <f aca="false">[3]Sheet1!E75/1000</f>
        <v>34.7417050385768</v>
      </c>
      <c r="S19" s="180" t="n">
        <f aca="false">[3]Sheet1!F75/1000</f>
        <v>258.699328399996</v>
      </c>
      <c r="T19" s="180" t="n">
        <f aca="false">[3]Sheet1!G75/1000</f>
        <v>4847.61605764646</v>
      </c>
      <c r="U19" s="180" t="n">
        <f aca="false">[3]Sheet1!H75/1000</f>
        <v>14134.2289415868</v>
      </c>
      <c r="V19" s="180" t="n">
        <f aca="false">[3]Sheet1!I75/1000</f>
        <v>15112.9322386451</v>
      </c>
      <c r="W19" s="180" t="n">
        <f aca="false">[3]Sheet1!J75/1000</f>
        <v>607.845291637334</v>
      </c>
      <c r="X19" s="180" t="n">
        <f aca="false">[3]Sheet1!K75/1000</f>
        <v>18.3668964175893</v>
      </c>
      <c r="Y19" s="180" t="n">
        <f aca="false">[3]Sheet1!L75/1000</f>
        <v>42.9987380585596</v>
      </c>
      <c r="Z19" s="180" t="n">
        <f aca="false">[3]Sheet1!M75/1000</f>
        <v>36.6530512415504</v>
      </c>
      <c r="AA19" s="180" t="n">
        <f aca="false">[3]Sheet1!B108/1000</f>
        <v>147.616861591696</v>
      </c>
      <c r="AB19" s="180" t="n">
        <f aca="false">[3]Sheet1!C108/1000</f>
        <v>157.856505804176</v>
      </c>
      <c r="AC19" s="180" t="n">
        <f aca="false">[3]Sheet1!D108/1000</f>
        <v>51.9625728190687</v>
      </c>
      <c r="AD19" s="180" t="n">
        <f aca="false">[3]Sheet1!E108/1000</f>
        <v>89.5750361973695</v>
      </c>
      <c r="AE19" s="180" t="n">
        <f aca="false">[3]Sheet1!F108/1000</f>
        <v>289.154401743466</v>
      </c>
      <c r="AF19" s="180" t="n">
        <f aca="false">[3]Sheet1!G108/1000</f>
        <v>2959.95795743807</v>
      </c>
      <c r="AG19" s="180" t="n">
        <f aca="false">[3]Sheet1!H108/1000</f>
        <v>10106.0178152776</v>
      </c>
      <c r="AH19" s="180" t="n">
        <f aca="false">[3]Sheet1!I108/1000</f>
        <v>10062.8212061637</v>
      </c>
      <c r="AI19" s="180" t="n">
        <f aca="false">[3]Sheet1!J108/1000</f>
        <v>801.49501582373</v>
      </c>
      <c r="AJ19" s="180" t="n">
        <f aca="false">[3]Sheet1!K108/1000</f>
        <v>47.5381354818468</v>
      </c>
      <c r="AK19" s="180" t="n">
        <f aca="false">[3]Sheet1!L108/1000</f>
        <v>68.8850872090983</v>
      </c>
      <c r="AL19" s="180" t="n">
        <f aca="false">[3]Sheet1!M108/1000</f>
        <v>61.0248836092733</v>
      </c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/>
      <c r="FZ19" s="78"/>
      <c r="GA19" s="78"/>
      <c r="GB19" s="78"/>
      <c r="GC19" s="78"/>
      <c r="GD19" s="78"/>
      <c r="GE19" s="78"/>
      <c r="GF19" s="78"/>
      <c r="GG19" s="78"/>
      <c r="GH19" s="78"/>
      <c r="GI19" s="78"/>
      <c r="GJ19" s="78"/>
      <c r="GK19" s="78"/>
      <c r="GL19" s="78"/>
      <c r="GM19" s="78"/>
      <c r="GN19" s="78"/>
      <c r="GO19" s="78"/>
      <c r="GP19" s="78"/>
      <c r="GQ19" s="78"/>
      <c r="GR19" s="78"/>
      <c r="GS19" s="78"/>
      <c r="GT19" s="78"/>
      <c r="GU19" s="78"/>
      <c r="GV19" s="78"/>
      <c r="GW19" s="78"/>
      <c r="GX19" s="78"/>
      <c r="GY19" s="78"/>
      <c r="GZ19" s="78"/>
      <c r="HA19" s="78"/>
      <c r="HB19" s="78"/>
      <c r="HC19" s="78"/>
      <c r="HD19" s="78"/>
      <c r="HE19" s="78"/>
      <c r="HF19" s="78"/>
      <c r="HG19" s="78"/>
      <c r="HH19" s="78"/>
      <c r="HI19" s="78"/>
      <c r="HJ19" s="78"/>
      <c r="HK19" s="78"/>
      <c r="HL19" s="78"/>
      <c r="HM19" s="78"/>
      <c r="HN19" s="78"/>
      <c r="HO19" s="78"/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7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7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78"/>
      <c r="IW19" s="78"/>
    </row>
    <row r="20" customFormat="false" ht="15.75" hidden="false" customHeight="false" outlineLevel="0" collapsed="false">
      <c r="A20" s="181" t="s">
        <v>98</v>
      </c>
      <c r="B20" s="182" t="n">
        <f aca="false">SUM(B17:B19)</f>
        <v>0</v>
      </c>
      <c r="C20" s="182" t="n">
        <f aca="false">SUM(C17:C19)</f>
        <v>0</v>
      </c>
      <c r="D20" s="182" t="n">
        <f aca="false">SUM(D17:D19)</f>
        <v>0</v>
      </c>
      <c r="E20" s="182" t="n">
        <f aca="false">SUM(E17:E19)</f>
        <v>0</v>
      </c>
      <c r="F20" s="182" t="n">
        <f aca="false">SUM(F17:F19)</f>
        <v>-250.856</v>
      </c>
      <c r="G20" s="182" t="n">
        <f aca="false">SUM(G17:G19)</f>
        <v>-271.565763</v>
      </c>
      <c r="H20" s="183" t="n">
        <f aca="false">SUM(H17:H19)</f>
        <v>-271.565763</v>
      </c>
      <c r="I20" s="184" t="n">
        <f aca="false">SUM(I17:I19)</f>
        <v>21034.7377685591</v>
      </c>
      <c r="J20" s="184" t="n">
        <f aca="false">SUM(J17:J19)</f>
        <v>48883.6699763634</v>
      </c>
      <c r="K20" s="184" t="n">
        <f aca="false">SUM(K17:K19)</f>
        <v>2619.87872955699</v>
      </c>
      <c r="L20" s="184" t="n">
        <f aca="false">SUM(L17:L19)</f>
        <v>76.3877614395496</v>
      </c>
      <c r="M20" s="184" t="n">
        <f aca="false">SUM(M17:M19)</f>
        <v>51.4381559386076</v>
      </c>
      <c r="N20" s="184" t="n">
        <f aca="false">SUM(N17:N19)</f>
        <v>72.0437677911076</v>
      </c>
      <c r="O20" s="184" t="n">
        <f aca="false">SUM(O17:O19)</f>
        <v>459.281200549573</v>
      </c>
      <c r="P20" s="184" t="n">
        <f aca="false">SUM(P17:P19)</f>
        <v>363.922172755324</v>
      </c>
      <c r="Q20" s="184" t="n">
        <f aca="false">SUM(Q17:Q19)</f>
        <v>88.1586567465016</v>
      </c>
      <c r="R20" s="184" t="n">
        <f aca="false">SUM(R17:R19)</f>
        <v>171.027500819329</v>
      </c>
      <c r="S20" s="184" t="n">
        <f aca="false">SUM(S17:S19)</f>
        <v>1117.47570984062</v>
      </c>
      <c r="T20" s="184" t="n">
        <f aca="false">SUM(T17:T19)</f>
        <v>13485.9014885891</v>
      </c>
      <c r="U20" s="184" t="n">
        <f aca="false">SUM(U17:U19)</f>
        <v>39435.2549858714</v>
      </c>
      <c r="V20" s="184" t="n">
        <f aca="false">SUM(V17:V19)</f>
        <v>42231.3538510026</v>
      </c>
      <c r="W20" s="184" t="n">
        <f aca="false">SUM(W17:W19)</f>
        <v>2085.56716241024</v>
      </c>
      <c r="X20" s="184" t="n">
        <f aca="false">SUM(X17:X19)</f>
        <v>126.842469012149</v>
      </c>
      <c r="Y20" s="184" t="n">
        <f aca="false">SUM(Y17:Y19)</f>
        <v>141.245422944573</v>
      </c>
      <c r="Z20" s="184" t="n">
        <f aca="false">SUM(Z17:Z19)</f>
        <v>137.829792201429</v>
      </c>
      <c r="AA20" s="184" t="n">
        <f aca="false">SUM(AA17:AA19)</f>
        <v>435.616376474616</v>
      </c>
      <c r="AB20" s="184" t="n">
        <f aca="false">SUM(AB17:AB19)</f>
        <v>451.186754991828</v>
      </c>
      <c r="AC20" s="184" t="n">
        <f aca="false">SUM(AC17:AC19)</f>
        <v>134.814625824121</v>
      </c>
      <c r="AD20" s="184" t="n">
        <f aca="false">SUM(AD17:AD19)</f>
        <v>270.052146923264</v>
      </c>
      <c r="AE20" s="184" t="n">
        <f aca="false">SUM(AE17:AE19)</f>
        <v>998.960459845386</v>
      </c>
      <c r="AF20" s="184" t="n">
        <f aca="false">SUM(AF17:AF19)</f>
        <v>9073.6169401753</v>
      </c>
      <c r="AG20" s="184" t="n">
        <f aca="false">SUM(AG17:AG19)</f>
        <v>28502.4826866309</v>
      </c>
      <c r="AH20" s="184" t="n">
        <f aca="false">SUM(AH17:AH19)</f>
        <v>28366.9214675985</v>
      </c>
      <c r="AI20" s="184" t="n">
        <f aca="false">SUM(AI17:AI19)</f>
        <v>2527.73611507168</v>
      </c>
      <c r="AJ20" s="184" t="n">
        <f aca="false">SUM(AJ17:AJ19)</f>
        <v>230.542868035805</v>
      </c>
      <c r="AK20" s="184" t="n">
        <f aca="false">SUM(AK17:AK19)</f>
        <v>214.5372005614</v>
      </c>
      <c r="AL20" s="184" t="n">
        <f aca="false">SUM(AL17:AL19)</f>
        <v>219.728626948687</v>
      </c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/>
      <c r="FZ20" s="78"/>
      <c r="GA20" s="78"/>
      <c r="GB20" s="78"/>
      <c r="GC20" s="78"/>
      <c r="GD20" s="78"/>
      <c r="GE20" s="78"/>
      <c r="GF20" s="78"/>
      <c r="GG20" s="78"/>
      <c r="GH20" s="78"/>
      <c r="GI20" s="78"/>
      <c r="GJ20" s="78"/>
      <c r="GK20" s="78"/>
      <c r="GL20" s="78"/>
      <c r="GM20" s="78"/>
      <c r="GN20" s="78"/>
      <c r="GO20" s="78"/>
      <c r="GP20" s="78"/>
      <c r="GQ20" s="78"/>
      <c r="GR20" s="78"/>
      <c r="GS20" s="78"/>
      <c r="GT20" s="78"/>
      <c r="GU20" s="78"/>
      <c r="GV20" s="78"/>
      <c r="GW20" s="78"/>
      <c r="GX20" s="78"/>
      <c r="GY20" s="78"/>
      <c r="GZ20" s="78"/>
      <c r="HA20" s="78"/>
      <c r="HB20" s="78"/>
      <c r="HC20" s="78"/>
      <c r="HD20" s="78"/>
      <c r="HE20" s="78"/>
      <c r="HF20" s="78"/>
      <c r="HG20" s="78"/>
      <c r="HH20" s="78"/>
      <c r="HI20" s="78"/>
      <c r="HJ20" s="78"/>
      <c r="HK20" s="78"/>
      <c r="HL20" s="78"/>
      <c r="HM20" s="78"/>
      <c r="HN20" s="78"/>
      <c r="HO20" s="78"/>
      <c r="HP20" s="78"/>
      <c r="HQ20" s="78"/>
      <c r="HR20" s="78"/>
      <c r="HS20" s="78"/>
      <c r="HT20" s="78"/>
      <c r="HU20" s="78"/>
      <c r="HV20" s="78"/>
      <c r="HW20" s="78"/>
      <c r="HX20" s="78"/>
      <c r="HY20" s="78"/>
      <c r="HZ20" s="78"/>
      <c r="IA20" s="78"/>
      <c r="IB20" s="78"/>
      <c r="IC20" s="78"/>
      <c r="ID20" s="78"/>
      <c r="IE20" s="78"/>
      <c r="IF20" s="78"/>
      <c r="IG20" s="78"/>
      <c r="IH20" s="78"/>
      <c r="II20" s="78"/>
      <c r="IJ20" s="78"/>
      <c r="IK20" s="78"/>
      <c r="IL20" s="78"/>
      <c r="IM20" s="78"/>
      <c r="IN20" s="78"/>
      <c r="IO20" s="78"/>
      <c r="IP20" s="78"/>
      <c r="IQ20" s="78"/>
      <c r="IR20" s="78"/>
      <c r="IS20" s="78"/>
      <c r="IT20" s="78"/>
      <c r="IU20" s="78"/>
      <c r="IV20" s="78"/>
      <c r="IW20" s="78"/>
    </row>
    <row r="21" customFormat="false" ht="15.75" hidden="false" customHeight="false" outlineLevel="0" collapsed="false">
      <c r="A21" s="181"/>
      <c r="B21" s="179"/>
      <c r="C21" s="179"/>
      <c r="D21" s="179"/>
      <c r="E21" s="179"/>
      <c r="F21" s="179"/>
      <c r="G21" s="179"/>
      <c r="H21" s="97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/>
      <c r="FZ21" s="78"/>
      <c r="GA21" s="78"/>
      <c r="GB21" s="78"/>
      <c r="GC21" s="78"/>
      <c r="GD21" s="78"/>
      <c r="GE21" s="78"/>
      <c r="GF21" s="78"/>
      <c r="GG21" s="78"/>
      <c r="GH21" s="78"/>
      <c r="GI21" s="78"/>
      <c r="GJ21" s="78"/>
      <c r="GK21" s="78"/>
      <c r="GL21" s="78"/>
      <c r="GM21" s="78"/>
      <c r="GN21" s="78"/>
      <c r="GO21" s="78"/>
      <c r="GP21" s="78"/>
      <c r="GQ21" s="78"/>
      <c r="GR21" s="78"/>
      <c r="GS21" s="78"/>
      <c r="GT21" s="78"/>
      <c r="GU21" s="78"/>
      <c r="GV21" s="78"/>
      <c r="GW21" s="78"/>
      <c r="GX21" s="78"/>
      <c r="GY21" s="78"/>
      <c r="GZ21" s="78"/>
      <c r="HA21" s="78"/>
      <c r="HB21" s="78"/>
      <c r="HC21" s="78"/>
      <c r="HD21" s="78"/>
      <c r="HE21" s="78"/>
      <c r="HF21" s="78"/>
      <c r="HG21" s="78"/>
      <c r="HH21" s="78"/>
      <c r="HI21" s="78"/>
      <c r="HJ21" s="78"/>
      <c r="HK21" s="78"/>
      <c r="HL21" s="78"/>
      <c r="HM21" s="78"/>
      <c r="HN21" s="78"/>
      <c r="HO21" s="78"/>
      <c r="HP21" s="78"/>
      <c r="HQ21" s="78"/>
      <c r="HR21" s="78"/>
      <c r="HS21" s="78"/>
      <c r="HT21" s="78"/>
      <c r="HU21" s="78"/>
      <c r="HV21" s="78"/>
      <c r="HW21" s="78"/>
      <c r="HX21" s="78"/>
      <c r="HY21" s="78"/>
      <c r="HZ21" s="78"/>
      <c r="IA21" s="78"/>
      <c r="IB21" s="78"/>
      <c r="IC21" s="78"/>
      <c r="ID21" s="78"/>
      <c r="IE21" s="78"/>
      <c r="IF21" s="78"/>
      <c r="IG21" s="78"/>
      <c r="IH21" s="78"/>
      <c r="II21" s="78"/>
      <c r="IJ21" s="78"/>
      <c r="IK21" s="78"/>
      <c r="IL21" s="78"/>
      <c r="IM21" s="78"/>
      <c r="IN21" s="78"/>
      <c r="IO21" s="78"/>
      <c r="IP21" s="78"/>
      <c r="IQ21" s="78"/>
      <c r="IR21" s="78"/>
      <c r="IS21" s="78"/>
      <c r="IT21" s="78"/>
      <c r="IU21" s="78"/>
      <c r="IV21" s="78"/>
      <c r="IW21" s="78"/>
    </row>
    <row r="22" customFormat="false" ht="16.5" hidden="false" customHeight="false" outlineLevel="0" collapsed="false">
      <c r="A22" s="185" t="s">
        <v>99</v>
      </c>
      <c r="B22" s="186" t="n">
        <f aca="false">B15+B20</f>
        <v>320.311</v>
      </c>
      <c r="C22" s="186" t="n">
        <f aca="false">C15+C20</f>
        <v>221.287</v>
      </c>
      <c r="D22" s="186" t="n">
        <f aca="false">D15+D20</f>
        <v>-340.476</v>
      </c>
      <c r="E22" s="186" t="n">
        <f aca="false">E15+E20</f>
        <v>-146.561</v>
      </c>
      <c r="F22" s="186" t="n">
        <f aca="false">F15+F20</f>
        <v>5669.601</v>
      </c>
      <c r="G22" s="186" t="n">
        <f aca="false">G15+G20</f>
        <v>-164.6098804</v>
      </c>
      <c r="H22" s="187" t="n">
        <f aca="false">H15+H20</f>
        <v>-164.6098804</v>
      </c>
      <c r="I22" s="188" t="n">
        <f aca="false">I15+I20</f>
        <v>40030.9456219363</v>
      </c>
      <c r="J22" s="188" t="n">
        <f aca="false">J15+J20</f>
        <v>96052.2012490256</v>
      </c>
      <c r="K22" s="188" t="n">
        <f aca="false">K15+K20</f>
        <v>4895.35697984995</v>
      </c>
      <c r="L22" s="188" t="n">
        <f aca="false">L15+L20</f>
        <v>140.395028185286</v>
      </c>
      <c r="M22" s="188" t="n">
        <f aca="false">M15+M20</f>
        <v>91.4006442812912</v>
      </c>
      <c r="N22" s="188" t="n">
        <f aca="false">N15+N20</f>
        <v>142.944299444239</v>
      </c>
      <c r="O22" s="188" t="n">
        <f aca="false">O15+O20</f>
        <v>785.817029252072</v>
      </c>
      <c r="P22" s="188" t="n">
        <f aca="false">P15+P20</f>
        <v>702.645785387435</v>
      </c>
      <c r="Q22" s="188" t="n">
        <f aca="false">Q15+Q20</f>
        <v>157.743805869858</v>
      </c>
      <c r="R22" s="188" t="n">
        <f aca="false">R15+R20</f>
        <v>313.846819681613</v>
      </c>
      <c r="S22" s="188" t="n">
        <f aca="false">S15+S20</f>
        <v>2145.80334711447</v>
      </c>
      <c r="T22" s="188" t="n">
        <f aca="false">T15+T20</f>
        <v>23117.5322913666</v>
      </c>
      <c r="U22" s="188" t="n">
        <f aca="false">U15+U20</f>
        <v>72008.7643012457</v>
      </c>
      <c r="V22" s="188" t="n">
        <f aca="false">V15+V20</f>
        <v>77208.5912965836</v>
      </c>
      <c r="W22" s="188" t="n">
        <f aca="false">W15+W20</f>
        <v>3797.55658622201</v>
      </c>
      <c r="X22" s="188" t="n">
        <f aca="false">X15+X20</f>
        <v>238.028159113209</v>
      </c>
      <c r="Y22" s="188" t="n">
        <f aca="false">Y15+Y20</f>
        <v>241.724723228833</v>
      </c>
      <c r="Z22" s="188" t="n">
        <f aca="false">Z15+Z20</f>
        <v>264.338281312782</v>
      </c>
      <c r="AA22" s="188" t="n">
        <f aca="false">AA15+AA20</f>
        <v>786.477861398586</v>
      </c>
      <c r="AB22" s="188" t="n">
        <f aca="false">AB15+AB20</f>
        <v>807.26094028914</v>
      </c>
      <c r="AC22" s="188" t="n">
        <f aca="false">AC15+AC20</f>
        <v>205.121687697367</v>
      </c>
      <c r="AD22" s="188" t="n">
        <f aca="false">AD15+AD20</f>
        <v>427.583694294786</v>
      </c>
      <c r="AE22" s="188" t="n">
        <f aca="false">AE15+AE20</f>
        <v>1833.01247353675</v>
      </c>
      <c r="AF22" s="188" t="n">
        <f aca="false">AF15+AF20</f>
        <v>16635.121549721</v>
      </c>
      <c r="AG22" s="188" t="n">
        <f aca="false">AG15+AG20</f>
        <v>52247.9085641343</v>
      </c>
      <c r="AH22" s="188" t="n">
        <f aca="false">AH15+AH20</f>
        <v>51972.9841242135</v>
      </c>
      <c r="AI22" s="188" t="n">
        <f aca="false">AI15+AI20</f>
        <v>4535.52371955258</v>
      </c>
      <c r="AJ22" s="188" t="n">
        <f aca="false">AJ15+AJ20</f>
        <v>434.831546238724</v>
      </c>
      <c r="AK22" s="188" t="n">
        <f aca="false">AK15+AK20</f>
        <v>370.391261609877</v>
      </c>
      <c r="AL22" s="188" t="n">
        <f aca="false">AL15+AL20</f>
        <v>426.006880075344</v>
      </c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/>
      <c r="FZ22" s="78"/>
      <c r="GA22" s="78"/>
      <c r="GB22" s="78"/>
      <c r="GC22" s="78"/>
      <c r="GD22" s="78"/>
      <c r="GE22" s="78"/>
      <c r="GF22" s="78"/>
      <c r="GG22" s="78"/>
      <c r="GH22" s="78"/>
      <c r="GI22" s="78"/>
      <c r="GJ22" s="78"/>
      <c r="GK22" s="78"/>
      <c r="GL22" s="78"/>
      <c r="GM22" s="78"/>
      <c r="GN22" s="78"/>
      <c r="GO22" s="78"/>
      <c r="GP22" s="78"/>
      <c r="GQ22" s="78"/>
      <c r="GR22" s="78"/>
      <c r="GS22" s="78"/>
      <c r="GT22" s="78"/>
      <c r="GU22" s="78"/>
      <c r="GV22" s="78"/>
      <c r="GW22" s="78"/>
      <c r="GX22" s="78"/>
      <c r="GY22" s="78"/>
      <c r="GZ22" s="78"/>
      <c r="HA22" s="78"/>
      <c r="HB22" s="78"/>
      <c r="HC22" s="78"/>
      <c r="HD22" s="78"/>
      <c r="HE22" s="78"/>
      <c r="HF22" s="78"/>
      <c r="HG22" s="78"/>
      <c r="HH22" s="78"/>
      <c r="HI22" s="78"/>
      <c r="HJ22" s="78"/>
      <c r="HK22" s="78"/>
      <c r="HL22" s="78"/>
      <c r="HM22" s="78"/>
      <c r="HN22" s="78"/>
      <c r="HO22" s="78"/>
      <c r="HP22" s="78"/>
      <c r="HQ22" s="78"/>
      <c r="HR22" s="78"/>
      <c r="HS22" s="78"/>
      <c r="HT22" s="78"/>
      <c r="HU22" s="78"/>
      <c r="HV22" s="78"/>
      <c r="HW22" s="78"/>
      <c r="HX22" s="78"/>
      <c r="HY22" s="78"/>
      <c r="HZ22" s="78"/>
      <c r="IA22" s="78"/>
      <c r="IB22" s="78"/>
      <c r="IC22" s="78"/>
      <c r="ID22" s="78"/>
      <c r="IE22" s="78"/>
      <c r="IF22" s="78"/>
      <c r="IG22" s="78"/>
      <c r="IH22" s="78"/>
      <c r="II22" s="78"/>
      <c r="IJ22" s="78"/>
      <c r="IK22" s="78"/>
      <c r="IL22" s="78"/>
      <c r="IM22" s="78"/>
      <c r="IN22" s="78"/>
      <c r="IO22" s="78"/>
      <c r="IP22" s="78"/>
      <c r="IQ22" s="78"/>
      <c r="IR22" s="78"/>
      <c r="IS22" s="78"/>
      <c r="IT22" s="78"/>
      <c r="IU22" s="78"/>
      <c r="IV22" s="78"/>
      <c r="IW22" s="78"/>
    </row>
    <row r="23" customFormat="false" ht="15.75" hidden="false" customHeight="false" outlineLevel="0" collapsed="false">
      <c r="A23" s="185"/>
      <c r="B23" s="179"/>
      <c r="C23" s="179"/>
      <c r="D23" s="179"/>
      <c r="E23" s="179"/>
      <c r="F23" s="179"/>
      <c r="G23" s="179"/>
      <c r="H23" s="97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/>
      <c r="FZ23" s="78"/>
      <c r="GA23" s="78"/>
      <c r="GB23" s="78"/>
      <c r="GC23" s="78"/>
      <c r="GD23" s="78"/>
      <c r="GE23" s="78"/>
      <c r="GF23" s="78"/>
      <c r="GG23" s="78"/>
      <c r="GH23" s="78"/>
      <c r="GI23" s="78"/>
      <c r="GJ23" s="78"/>
      <c r="GK23" s="78"/>
      <c r="GL23" s="78"/>
      <c r="GM23" s="78"/>
      <c r="GN23" s="78"/>
      <c r="GO23" s="78"/>
      <c r="GP23" s="78"/>
      <c r="GQ23" s="78"/>
      <c r="GR23" s="78"/>
      <c r="GS23" s="78"/>
      <c r="GT23" s="78"/>
      <c r="GU23" s="78"/>
      <c r="GV23" s="78"/>
      <c r="GW23" s="78"/>
      <c r="GX23" s="78"/>
      <c r="GY23" s="78"/>
      <c r="GZ23" s="78"/>
      <c r="HA23" s="78"/>
      <c r="HB23" s="78"/>
      <c r="HC23" s="78"/>
      <c r="HD23" s="78"/>
      <c r="HE23" s="78"/>
      <c r="HF23" s="78"/>
      <c r="HG23" s="78"/>
      <c r="HH23" s="78"/>
      <c r="HI23" s="78"/>
      <c r="HJ23" s="78"/>
      <c r="HK23" s="78"/>
      <c r="HL23" s="78"/>
      <c r="HM23" s="78"/>
      <c r="HN23" s="78"/>
      <c r="HO23" s="78"/>
      <c r="HP23" s="78"/>
      <c r="HQ23" s="78"/>
      <c r="HR23" s="78"/>
      <c r="HS23" s="78"/>
      <c r="HT23" s="78"/>
      <c r="HU23" s="78"/>
      <c r="HV23" s="78"/>
      <c r="HW23" s="78"/>
      <c r="HX23" s="78"/>
      <c r="HY23" s="78"/>
      <c r="HZ23" s="78"/>
      <c r="IA23" s="78"/>
      <c r="IB23" s="78"/>
      <c r="IC23" s="78"/>
      <c r="ID23" s="78"/>
      <c r="IE23" s="78"/>
      <c r="IF23" s="78"/>
      <c r="IG23" s="78"/>
      <c r="IH23" s="78"/>
      <c r="II23" s="78"/>
      <c r="IJ23" s="78"/>
      <c r="IK23" s="78"/>
      <c r="IL23" s="78"/>
      <c r="IM23" s="78"/>
      <c r="IN23" s="78"/>
      <c r="IO23" s="78"/>
      <c r="IP23" s="78"/>
      <c r="IQ23" s="78"/>
      <c r="IR23" s="78"/>
      <c r="IS23" s="78"/>
      <c r="IT23" s="78"/>
      <c r="IU23" s="78"/>
      <c r="IV23" s="78"/>
      <c r="IW23" s="78"/>
    </row>
    <row r="24" customFormat="false" ht="15.75" hidden="false" customHeight="false" outlineLevel="0" collapsed="false">
      <c r="A24" s="185"/>
      <c r="B24" s="179"/>
      <c r="C24" s="179"/>
      <c r="D24" s="179"/>
      <c r="E24" s="179"/>
      <c r="F24" s="179"/>
      <c r="G24" s="179"/>
      <c r="H24" s="103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  <c r="GD24" s="78"/>
      <c r="GE24" s="78"/>
      <c r="GF24" s="78"/>
      <c r="GG24" s="78"/>
      <c r="GH24" s="78"/>
      <c r="GI24" s="78"/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8"/>
      <c r="GY24" s="78"/>
      <c r="GZ24" s="78"/>
      <c r="HA24" s="78"/>
      <c r="HB24" s="78"/>
      <c r="HC24" s="78"/>
      <c r="HD24" s="78"/>
      <c r="HE24" s="78"/>
      <c r="HF24" s="78"/>
      <c r="HG24" s="78"/>
      <c r="HH24" s="78"/>
      <c r="HI24" s="78"/>
      <c r="HJ24" s="78"/>
      <c r="HK24" s="78"/>
      <c r="HL24" s="78"/>
      <c r="HM24" s="78"/>
      <c r="HN24" s="78"/>
      <c r="HO24" s="78"/>
      <c r="HP24" s="78"/>
      <c r="HQ24" s="78"/>
      <c r="HR24" s="78"/>
      <c r="HS24" s="78"/>
      <c r="HT24" s="78"/>
      <c r="HU24" s="78"/>
      <c r="HV24" s="78"/>
      <c r="HW24" s="78"/>
      <c r="HX24" s="78"/>
      <c r="HY24" s="78"/>
      <c r="HZ24" s="78"/>
      <c r="IA24" s="78"/>
      <c r="IB24" s="78"/>
      <c r="IC24" s="78"/>
      <c r="ID24" s="78"/>
      <c r="IE24" s="78"/>
      <c r="IF24" s="78"/>
      <c r="IG24" s="78"/>
      <c r="IH24" s="78"/>
      <c r="II24" s="78"/>
      <c r="IJ24" s="78"/>
      <c r="IK24" s="78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</row>
    <row r="25" customFormat="false" ht="15.75" hidden="false" customHeight="false" outlineLevel="0" collapsed="false">
      <c r="A25" s="170" t="s">
        <v>100</v>
      </c>
      <c r="B25" s="189"/>
      <c r="C25" s="189"/>
      <c r="D25" s="189"/>
      <c r="E25" s="189"/>
      <c r="F25" s="179"/>
      <c r="G25" s="179"/>
      <c r="H25" s="97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78"/>
      <c r="GV25" s="78"/>
      <c r="GW25" s="78"/>
      <c r="GX25" s="78"/>
      <c r="GY25" s="78"/>
      <c r="GZ25" s="78"/>
      <c r="HA25" s="78"/>
      <c r="HB25" s="78"/>
      <c r="HC25" s="78"/>
      <c r="HD25" s="78"/>
      <c r="HE25" s="78"/>
      <c r="HF25" s="78"/>
      <c r="HG25" s="78"/>
      <c r="HH25" s="78"/>
      <c r="HI25" s="78"/>
      <c r="HJ25" s="78"/>
      <c r="HK25" s="78"/>
      <c r="HL25" s="78"/>
      <c r="HM25" s="78"/>
      <c r="HN25" s="78"/>
      <c r="HO25" s="78"/>
      <c r="HP25" s="78"/>
      <c r="HQ25" s="78"/>
      <c r="HR25" s="78"/>
      <c r="HS25" s="78"/>
      <c r="HT25" s="78"/>
      <c r="HU25" s="78"/>
      <c r="HV25" s="78"/>
      <c r="HW25" s="78"/>
      <c r="HX25" s="78"/>
      <c r="HY25" s="78"/>
      <c r="HZ25" s="78"/>
      <c r="IA25" s="78"/>
      <c r="IB25" s="78"/>
      <c r="IC25" s="78"/>
      <c r="ID25" s="78"/>
      <c r="IE25" s="78"/>
      <c r="IF25" s="78"/>
      <c r="IG25" s="78"/>
      <c r="IH25" s="78"/>
      <c r="II25" s="78"/>
      <c r="IJ25" s="78"/>
      <c r="IK25" s="78"/>
      <c r="IL25" s="78"/>
      <c r="IM25" s="78"/>
      <c r="IN25" s="78"/>
      <c r="IO25" s="78"/>
      <c r="IP25" s="78"/>
      <c r="IQ25" s="78"/>
      <c r="IR25" s="78"/>
      <c r="IS25" s="78"/>
      <c r="IT25" s="78"/>
      <c r="IU25" s="78"/>
      <c r="IV25" s="78"/>
      <c r="IW25" s="78"/>
    </row>
    <row r="26" customFormat="false" ht="15.75" hidden="false" customHeight="false" outlineLevel="0" collapsed="false">
      <c r="A26" s="78" t="s">
        <v>10</v>
      </c>
      <c r="B26" s="179" t="n">
        <f aca="false">B12</f>
        <v>119.526</v>
      </c>
      <c r="C26" s="179" t="n">
        <f aca="false">C12</f>
        <v>73.677</v>
      </c>
      <c r="D26" s="179" t="n">
        <f aca="false">D12</f>
        <v>-30.044</v>
      </c>
      <c r="E26" s="179" t="n">
        <f aca="false">E12</f>
        <v>-34.523</v>
      </c>
      <c r="F26" s="179" t="n">
        <f aca="false">F12</f>
        <v>1835.186</v>
      </c>
      <c r="G26" s="179" t="n">
        <f aca="false">G12</f>
        <v>187.50382</v>
      </c>
      <c r="H26" s="97" t="n">
        <f aca="false">H12</f>
        <v>187.50382</v>
      </c>
      <c r="I26" s="98" t="n">
        <f aca="false">I12*(1+I$9)^((I$6-$H$6)/365.25)</f>
        <v>7054.42133945619</v>
      </c>
      <c r="J26" s="98" t="n">
        <f aca="false">J12*(1+J$9)^((J$6-$H$6)/365.25)</f>
        <v>16518.4611224443</v>
      </c>
      <c r="K26" s="98" t="n">
        <f aca="false">K12*(1+K$9)^((K$6-$H$6)/365.25)</f>
        <v>899.810676478294</v>
      </c>
      <c r="L26" s="98" t="n">
        <f aca="false">L12*(1+L$9)^((L$6-$H$6)/365.25)</f>
        <v>28.8868798277244</v>
      </c>
      <c r="M26" s="98" t="n">
        <f aca="false">M12*(1+M$9)^((M$6-$H$6)/365.25)</f>
        <v>16.7877434237635</v>
      </c>
      <c r="N26" s="98" t="n">
        <f aca="false">N12*(1+N$9)^((N$6-$H$6)/365.25)</f>
        <v>28.7752613459053</v>
      </c>
      <c r="O26" s="98" t="n">
        <f aca="false">O12*(1+O$9)^((O$6-$H$6)/365.25)</f>
        <v>126.375429232022</v>
      </c>
      <c r="P26" s="98" t="n">
        <f aca="false">P12*(1+P$9)^((P$6-$H$6)/365.25)</f>
        <v>131.2074668106</v>
      </c>
      <c r="Q26" s="98" t="n">
        <f aca="false">Q12*(1+Q$9)^((Q$6-$H$6)/365.25)</f>
        <v>29.4778133741935</v>
      </c>
      <c r="R26" s="98" t="n">
        <f aca="false">R12*(1+R$9)^((R$6-$H$6)/365.25)</f>
        <v>60.4979989864229</v>
      </c>
      <c r="S26" s="98" t="n">
        <f aca="false">S12*(1+S$9)^((S$6-$H$6)/365.25)</f>
        <v>409.649508435117</v>
      </c>
      <c r="T26" s="98" t="n">
        <f aca="false">T12*(1+T$9)^((T$6-$H$6)/365.25)</f>
        <v>3855.19295936538</v>
      </c>
      <c r="U26" s="98" t="n">
        <f aca="false">U12*(1+U$9)^((U$6-$H$6)/365.25)</f>
        <v>12865.2502141563</v>
      </c>
      <c r="V26" s="98" t="n">
        <f aca="false">V12*(1+V$9)^((V$6-$H$6)/365.25)</f>
        <v>13901.7569935001</v>
      </c>
      <c r="W26" s="98" t="n">
        <f aca="false">W12*(1+W$9)^((W$6-$H$6)/365.25)</f>
        <v>722.555076782303</v>
      </c>
      <c r="X26" s="98" t="n">
        <f aca="false">X12*(1+X$9)^((X$6-$H$6)/365.25)</f>
        <v>50.7466511667562</v>
      </c>
      <c r="Y26" s="98" t="n">
        <f aca="false">Y12*(1+Y$9)^((Y$6-$H$6)/365.25)</f>
        <v>43.1815102166114</v>
      </c>
      <c r="Z26" s="98" t="n">
        <f aca="false">Z12*(1+Z$9)^((Z$6-$H$6)/365.25)</f>
        <v>53.5427012208245</v>
      </c>
      <c r="AA26" s="98" t="n">
        <f aca="false">AA12*(1+AA$9)^((AA$6-$H$6)/365.25)</f>
        <v>144.148215587652</v>
      </c>
      <c r="AB26" s="98" t="n">
        <f aca="false">AB12*(1+AB$9)^((AB$6-$H$6)/365.25)</f>
        <v>146.542036207958</v>
      </c>
      <c r="AC26" s="98" t="n">
        <f aca="false">AC12*(1+AC$9)^((AC$6-$H$6)/365.25)</f>
        <v>31.2908997950256</v>
      </c>
      <c r="AD26" s="98" t="n">
        <f aca="false">AD12*(1+AD$9)^((AD$6-$H$6)/365.25)</f>
        <v>70.0692469592692</v>
      </c>
      <c r="AE26" s="98" t="n">
        <f aca="false">AE12*(1+AE$9)^((AE$6-$H$6)/365.25)</f>
        <v>351.128723560883</v>
      </c>
      <c r="AF26" s="98" t="n">
        <f aca="false">AF12*(1+AF$9)^((AF$6-$H$6)/365.25)</f>
        <v>3229.08913212925</v>
      </c>
      <c r="AG26" s="98" t="n">
        <f aca="false">AG12*(1+AG$9)^((AG$6-$H$6)/365.25)</f>
        <v>10057.7682044415</v>
      </c>
      <c r="AH26" s="98" t="n">
        <f aca="false">AH12*(1+AH$9)^((AH$6-$H$6)/365.25)</f>
        <v>10060.7710336501</v>
      </c>
      <c r="AI26" s="98" t="n">
        <f aca="false">AI12*(1+AI$9)^((AI$6-$H$6)/365.25)</f>
        <v>891.570881291091</v>
      </c>
      <c r="AJ26" s="98" t="n">
        <f aca="false">AJ12*(1+AJ$9)^((AJ$6-$H$6)/365.25)</f>
        <v>94.9016504901303</v>
      </c>
      <c r="AK26" s="98" t="n">
        <f aca="false">AK12*(1+AK$9)^((AK$6-$H$6)/365.25)</f>
        <v>69.9818117694998</v>
      </c>
      <c r="AL26" s="98" t="n">
        <f aca="false">AL12*(1+AL$9)^((AL$6-$H$6)/365.25)</f>
        <v>91.5121323871503</v>
      </c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</row>
    <row r="27" customFormat="false" ht="15.75" hidden="false" customHeight="false" outlineLevel="0" collapsed="false">
      <c r="A27" s="78" t="s">
        <v>101</v>
      </c>
      <c r="B27" s="190" t="n">
        <f aca="false">Assumptions!$B$21</f>
        <v>382.5</v>
      </c>
      <c r="C27" s="190" t="n">
        <f aca="false">Assumptions!$B$21</f>
        <v>382.5</v>
      </c>
      <c r="D27" s="190" t="n">
        <f aca="false">Assumptions!$B$21</f>
        <v>382.5</v>
      </c>
      <c r="E27" s="190" t="n">
        <f aca="false">Assumptions!$B$17</f>
        <v>337.5</v>
      </c>
      <c r="F27" s="190" t="n">
        <f aca="false">Assumptions!$B$17</f>
        <v>337.5</v>
      </c>
      <c r="G27" s="190" t="n">
        <f aca="false">Assumptions!B13</f>
        <v>427.5</v>
      </c>
      <c r="H27" s="191" t="n">
        <f aca="false">(H$6-G$6)/(I$6-G$6)*Assumptions!$B$13</f>
        <v>165.483870967742</v>
      </c>
      <c r="I27" s="192" t="n">
        <f aca="false">Assumptions!$B$13-H27</f>
        <v>262.016129032258</v>
      </c>
      <c r="J27" s="192" t="n">
        <f aca="false">Assumptions!$B$13</f>
        <v>427.5</v>
      </c>
      <c r="K27" s="192" t="n">
        <f aca="false">Assumptions!$B$13</f>
        <v>427.5</v>
      </c>
      <c r="L27" s="192" t="n">
        <f aca="false">Assumptions!$B$17</f>
        <v>337.5</v>
      </c>
      <c r="M27" s="192" t="n">
        <f aca="false">Assumptions!$B$21</f>
        <v>382.5</v>
      </c>
      <c r="N27" s="192" t="n">
        <f aca="false">Assumptions!$B$21</f>
        <v>382.5</v>
      </c>
      <c r="O27" s="192" t="n">
        <f aca="false">Assumptions!$B$21</f>
        <v>382.5</v>
      </c>
      <c r="P27" s="192" t="n">
        <f aca="false">Assumptions!$B$21</f>
        <v>382.5</v>
      </c>
      <c r="Q27" s="192" t="n">
        <f aca="false">Assumptions!$B$21</f>
        <v>382.5</v>
      </c>
      <c r="R27" s="192" t="n">
        <f aca="false">Assumptions!$B$17</f>
        <v>337.5</v>
      </c>
      <c r="S27" s="192" t="n">
        <f aca="false">Assumptions!$B$17</f>
        <v>337.5</v>
      </c>
      <c r="T27" s="192" t="n">
        <f aca="false">Assumptions!$B$13</f>
        <v>427.5</v>
      </c>
      <c r="U27" s="192" t="n">
        <f aca="false">Assumptions!$B$13</f>
        <v>427.5</v>
      </c>
      <c r="V27" s="192" t="n">
        <f aca="false">Assumptions!$B$13</f>
        <v>427.5</v>
      </c>
      <c r="W27" s="192" t="n">
        <f aca="false">Assumptions!$B$13</f>
        <v>427.5</v>
      </c>
      <c r="X27" s="192" t="n">
        <f aca="false">Assumptions!$B$17</f>
        <v>337.5</v>
      </c>
      <c r="Y27" s="192" t="n">
        <f aca="false">Assumptions!$B$21</f>
        <v>382.5</v>
      </c>
      <c r="Z27" s="192" t="n">
        <f aca="false">Assumptions!$B$21</f>
        <v>382.5</v>
      </c>
      <c r="AA27" s="192" t="n">
        <f aca="false">Assumptions!$B$21</f>
        <v>382.5</v>
      </c>
      <c r="AB27" s="192" t="n">
        <f aca="false">Assumptions!$B$21</f>
        <v>382.5</v>
      </c>
      <c r="AC27" s="192" t="n">
        <f aca="false">Assumptions!$B$21</f>
        <v>382.5</v>
      </c>
      <c r="AD27" s="192" t="n">
        <f aca="false">Assumptions!$B$17</f>
        <v>337.5</v>
      </c>
      <c r="AE27" s="192" t="n">
        <f aca="false">Assumptions!$B$17</f>
        <v>337.5</v>
      </c>
      <c r="AF27" s="192" t="n">
        <f aca="false">Assumptions!$B$13</f>
        <v>427.5</v>
      </c>
      <c r="AG27" s="192" t="n">
        <f aca="false">Assumptions!$B$13</f>
        <v>427.5</v>
      </c>
      <c r="AH27" s="192" t="n">
        <f aca="false">Assumptions!$B$13</f>
        <v>427.5</v>
      </c>
      <c r="AI27" s="192" t="n">
        <f aca="false">Assumptions!$B$13</f>
        <v>427.5</v>
      </c>
      <c r="AJ27" s="192" t="n">
        <f aca="false">Assumptions!$B$17</f>
        <v>337.5</v>
      </c>
      <c r="AK27" s="192" t="n">
        <f aca="false">Assumptions!$B$21</f>
        <v>382.5</v>
      </c>
      <c r="AL27" s="192" t="n">
        <f aca="false">Assumptions!$B$21</f>
        <v>382.5</v>
      </c>
      <c r="AM27" s="192"/>
      <c r="AN27" s="192"/>
      <c r="AO27" s="192"/>
      <c r="AP27" s="192"/>
      <c r="AQ27" s="192"/>
      <c r="AR27" s="98"/>
      <c r="AS27" s="98"/>
      <c r="AT27" s="98"/>
      <c r="AU27" s="98"/>
      <c r="AV27" s="98"/>
      <c r="AW27" s="9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  <c r="HL27" s="78"/>
      <c r="HM27" s="78"/>
      <c r="HN27" s="78"/>
      <c r="HO27" s="78"/>
      <c r="HP27" s="78"/>
      <c r="HQ27" s="78"/>
      <c r="HR27" s="78"/>
      <c r="HS27" s="78"/>
      <c r="HT27" s="78"/>
      <c r="HU27" s="78"/>
      <c r="HV27" s="78"/>
      <c r="HW27" s="78"/>
      <c r="HX27" s="78"/>
      <c r="HY27" s="78"/>
      <c r="HZ27" s="78"/>
      <c r="IA27" s="78"/>
      <c r="IB27" s="78"/>
      <c r="IC27" s="78"/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</row>
    <row r="28" customFormat="false" ht="15.75" hidden="false" customHeight="false" outlineLevel="0" collapsed="false">
      <c r="A28" s="78" t="s">
        <v>102</v>
      </c>
      <c r="B28" s="193" t="n">
        <f aca="false">B26/B27</f>
        <v>0.312486274509804</v>
      </c>
      <c r="C28" s="193" t="n">
        <f aca="false">C26/C27</f>
        <v>0.192619607843137</v>
      </c>
      <c r="D28" s="193" t="n">
        <f aca="false">D26/D27</f>
        <v>-0.0785464052287582</v>
      </c>
      <c r="E28" s="193" t="n">
        <f aca="false">E26/E27</f>
        <v>-0.10229037037037</v>
      </c>
      <c r="F28" s="193" t="n">
        <f aca="false">F26/F27</f>
        <v>5.43758814814815</v>
      </c>
      <c r="G28" s="193" t="n">
        <f aca="false">G26/G27</f>
        <v>0.438605426900585</v>
      </c>
      <c r="H28" s="103" t="n">
        <f aca="false">H26/H27</f>
        <v>1.13306401949318</v>
      </c>
      <c r="I28" s="104" t="n">
        <f aca="false">I26/I27</f>
        <v>26.923614838183</v>
      </c>
      <c r="J28" s="104" t="n">
        <f aca="false">J26/J27</f>
        <v>38.6396751402205</v>
      </c>
      <c r="K28" s="104" t="n">
        <f aca="false">K26/K27</f>
        <v>2.10482029585566</v>
      </c>
      <c r="L28" s="104" t="n">
        <f aca="false">L26/L27</f>
        <v>0.0855907550451094</v>
      </c>
      <c r="M28" s="104" t="n">
        <f aca="false">M26/M27</f>
        <v>0.043889525290885</v>
      </c>
      <c r="N28" s="104" t="n">
        <f aca="false">N26/N27</f>
        <v>0.0752294414272034</v>
      </c>
      <c r="O28" s="104" t="n">
        <f aca="false">O26/O27</f>
        <v>0.330393279037966</v>
      </c>
      <c r="P28" s="104" t="n">
        <f aca="false">P26/P27</f>
        <v>0.343026057021177</v>
      </c>
      <c r="Q28" s="104" t="n">
        <f aca="false">Q26/Q27</f>
        <v>0.0770661787560614</v>
      </c>
      <c r="R28" s="104" t="n">
        <f aca="false">R26/R27</f>
        <v>0.179253330330142</v>
      </c>
      <c r="S28" s="104" t="n">
        <f aca="false">S26/S27</f>
        <v>1.21377632128924</v>
      </c>
      <c r="T28" s="104" t="n">
        <f aca="false">T26/T27</f>
        <v>9.01799522658568</v>
      </c>
      <c r="U28" s="104" t="n">
        <f aca="false">U26/U27</f>
        <v>30.094152547734</v>
      </c>
      <c r="V28" s="104" t="n">
        <f aca="false">V26/V27</f>
        <v>32.5187298093569</v>
      </c>
      <c r="W28" s="104" t="n">
        <f aca="false">W26/W27</f>
        <v>1.69018731411065</v>
      </c>
      <c r="X28" s="104" t="n">
        <f aca="false">X26/X27</f>
        <v>0.1503604479015</v>
      </c>
      <c r="Y28" s="104" t="n">
        <f aca="false">Y26/Y27</f>
        <v>0.112892837167611</v>
      </c>
      <c r="Z28" s="104" t="n">
        <f aca="false">Z26/Z27</f>
        <v>0.139980918224378</v>
      </c>
      <c r="AA28" s="104" t="n">
        <f aca="false">AA26/AA27</f>
        <v>0.376858079967718</v>
      </c>
      <c r="AB28" s="104" t="n">
        <f aca="false">AB26/AB27</f>
        <v>0.383116434530609</v>
      </c>
      <c r="AC28" s="104" t="n">
        <f aca="false">AC26/AC27</f>
        <v>0.0818062739739232</v>
      </c>
      <c r="AD28" s="104" t="n">
        <f aca="false">AD26/AD27</f>
        <v>0.20761258358302</v>
      </c>
      <c r="AE28" s="104" t="n">
        <f aca="false">AE26/AE27</f>
        <v>1.04038140314336</v>
      </c>
      <c r="AF28" s="104" t="n">
        <f aca="false">AF26/AF27</f>
        <v>7.55342487047779</v>
      </c>
      <c r="AG28" s="104" t="n">
        <f aca="false">AG26/AG27</f>
        <v>23.5269431682843</v>
      </c>
      <c r="AH28" s="104" t="n">
        <f aca="false">AH26/AH27</f>
        <v>23.5339673301756</v>
      </c>
      <c r="AI28" s="104" t="n">
        <f aca="false">AI26/AI27</f>
        <v>2.08554592114875</v>
      </c>
      <c r="AJ28" s="104" t="n">
        <f aca="false">AJ26/AJ27</f>
        <v>0.281190075526312</v>
      </c>
      <c r="AK28" s="104" t="n">
        <f aca="false">AK26/AK27</f>
        <v>0.1829589850183</v>
      </c>
      <c r="AL28" s="104" t="n">
        <f aca="false">AL26/AL27</f>
        <v>0.239247404933726</v>
      </c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/>
      <c r="FZ28" s="78"/>
      <c r="GA28" s="78"/>
      <c r="GB28" s="78"/>
      <c r="GC28" s="78"/>
      <c r="GD28" s="78"/>
      <c r="GE28" s="78"/>
      <c r="GF28" s="78"/>
      <c r="GG28" s="78"/>
      <c r="GH28" s="78"/>
      <c r="GI28" s="78"/>
      <c r="GJ28" s="78"/>
      <c r="GK28" s="78"/>
      <c r="GL28" s="78"/>
      <c r="GM28" s="78"/>
      <c r="GN28" s="78"/>
      <c r="GO28" s="78"/>
      <c r="GP28" s="78"/>
      <c r="GQ28" s="78"/>
      <c r="GR28" s="78"/>
      <c r="GS28" s="78"/>
      <c r="GT28" s="78"/>
      <c r="GU28" s="78"/>
      <c r="GV28" s="78"/>
      <c r="GW28" s="78"/>
      <c r="GX28" s="78"/>
      <c r="GY28" s="78"/>
      <c r="GZ28" s="78"/>
      <c r="HA28" s="78"/>
      <c r="HB28" s="78"/>
      <c r="HC28" s="78"/>
      <c r="HD28" s="78"/>
      <c r="HE28" s="78"/>
      <c r="HF28" s="78"/>
      <c r="HG28" s="78"/>
      <c r="HH28" s="78"/>
      <c r="HI28" s="78"/>
      <c r="HJ28" s="78"/>
      <c r="HK28" s="78"/>
      <c r="HL28" s="78"/>
      <c r="HM28" s="78"/>
      <c r="HN28" s="78"/>
      <c r="HO28" s="78"/>
      <c r="HP28" s="78"/>
      <c r="HQ28" s="78"/>
      <c r="HR28" s="78"/>
      <c r="HS28" s="78"/>
      <c r="HT28" s="78"/>
      <c r="HU28" s="78"/>
      <c r="HV28" s="78"/>
      <c r="HW28" s="78"/>
      <c r="HX28" s="78"/>
      <c r="HY28" s="78"/>
      <c r="HZ28" s="78"/>
      <c r="IA28" s="78"/>
      <c r="IB28" s="78"/>
      <c r="IC28" s="78"/>
      <c r="ID28" s="78"/>
      <c r="IE28" s="78"/>
      <c r="IF28" s="78"/>
      <c r="IG28" s="78"/>
      <c r="IH28" s="78"/>
      <c r="II28" s="78"/>
      <c r="IJ28" s="78"/>
      <c r="IK28" s="78"/>
      <c r="IL28" s="78"/>
      <c r="IM28" s="78"/>
      <c r="IN28" s="78"/>
      <c r="IO28" s="78"/>
      <c r="IP28" s="78"/>
      <c r="IQ28" s="78"/>
      <c r="IR28" s="78"/>
      <c r="IS28" s="78"/>
      <c r="IT28" s="78"/>
      <c r="IU28" s="78"/>
      <c r="IV28" s="78"/>
      <c r="IW28" s="78"/>
    </row>
    <row r="29" customFormat="false" ht="15.75" hidden="false" customHeight="false" outlineLevel="0" collapsed="false">
      <c r="A29" s="78"/>
      <c r="B29" s="193"/>
      <c r="C29" s="193"/>
      <c r="D29" s="193"/>
      <c r="E29" s="193"/>
      <c r="F29" s="193"/>
      <c r="G29" s="193"/>
      <c r="H29" s="103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/>
      <c r="FZ29" s="78"/>
      <c r="GA29" s="78"/>
      <c r="GB29" s="78"/>
      <c r="GC29" s="78"/>
      <c r="GD29" s="78"/>
      <c r="GE29" s="78"/>
      <c r="GF29" s="78"/>
      <c r="GG29" s="78"/>
      <c r="GH29" s="78"/>
      <c r="GI29" s="78"/>
      <c r="GJ29" s="78"/>
      <c r="GK29" s="78"/>
      <c r="GL29" s="78"/>
      <c r="GM29" s="78"/>
      <c r="GN29" s="78"/>
      <c r="GO29" s="78"/>
      <c r="GP29" s="78"/>
      <c r="GQ29" s="78"/>
      <c r="GR29" s="78"/>
      <c r="GS29" s="78"/>
      <c r="GT29" s="78"/>
      <c r="GU29" s="78"/>
      <c r="GV29" s="78"/>
      <c r="GW29" s="78"/>
      <c r="GX29" s="78"/>
      <c r="GY29" s="78"/>
      <c r="GZ29" s="78"/>
      <c r="HA29" s="78"/>
      <c r="HB29" s="78"/>
      <c r="HC29" s="78"/>
      <c r="HD29" s="78"/>
      <c r="HE29" s="78"/>
      <c r="HF29" s="78"/>
      <c r="HG29" s="78"/>
      <c r="HH29" s="78"/>
      <c r="HI29" s="78"/>
      <c r="HJ29" s="78"/>
      <c r="HK29" s="78"/>
      <c r="HL29" s="78"/>
      <c r="HM29" s="78"/>
      <c r="HN29" s="78"/>
      <c r="HO29" s="78"/>
      <c r="HP29" s="78"/>
      <c r="HQ29" s="78"/>
      <c r="HR29" s="78"/>
      <c r="HS29" s="78"/>
      <c r="HT29" s="78"/>
      <c r="HU29" s="78"/>
      <c r="HV29" s="78"/>
      <c r="HW29" s="78"/>
      <c r="HX29" s="78"/>
      <c r="HY29" s="78"/>
      <c r="HZ29" s="78"/>
      <c r="IA29" s="78"/>
      <c r="IB29" s="78"/>
      <c r="IC29" s="78"/>
      <c r="ID29" s="78"/>
      <c r="IE29" s="78"/>
      <c r="IF29" s="78"/>
      <c r="IG29" s="78"/>
      <c r="IH29" s="78"/>
      <c r="II29" s="78"/>
      <c r="IJ29" s="78"/>
      <c r="IK29" s="78"/>
      <c r="IL29" s="78"/>
      <c r="IM29" s="78"/>
      <c r="IN29" s="78"/>
      <c r="IO29" s="78"/>
      <c r="IP29" s="78"/>
      <c r="IQ29" s="78"/>
      <c r="IR29" s="78"/>
      <c r="IS29" s="78"/>
      <c r="IT29" s="78"/>
      <c r="IU29" s="78"/>
      <c r="IV29" s="78"/>
      <c r="IW29" s="78"/>
    </row>
    <row r="30" customFormat="false" ht="15.75" hidden="false" customHeight="false" outlineLevel="0" collapsed="false">
      <c r="A30" s="78" t="s">
        <v>11</v>
      </c>
      <c r="B30" s="179" t="n">
        <f aca="false">B13</f>
        <v>213.762</v>
      </c>
      <c r="C30" s="179" t="n">
        <f aca="false">C13</f>
        <v>140.606</v>
      </c>
      <c r="D30" s="179" t="n">
        <f aca="false">D13</f>
        <v>-308.827</v>
      </c>
      <c r="E30" s="179" t="n">
        <f aca="false">E13</f>
        <v>-3.246</v>
      </c>
      <c r="F30" s="179" t="n">
        <f aca="false">F13</f>
        <v>3390.302</v>
      </c>
      <c r="G30" s="179" t="n">
        <f aca="false">G13</f>
        <v>-332.740305</v>
      </c>
      <c r="H30" s="97" t="n">
        <f aca="false">H13</f>
        <v>-332.740305</v>
      </c>
      <c r="I30" s="98" t="n">
        <f aca="false">I13*(1+I$9)^((I$6-$H$6)/365.25)</f>
        <v>6719.75699634617</v>
      </c>
      <c r="J30" s="98" t="n">
        <f aca="false">J13*(1+J$9)^((J$6-$H$6)/365.25)</f>
        <v>17291.3324594168</v>
      </c>
      <c r="K30" s="98" t="n">
        <f aca="false">K13*(1+K$9)^((K$6-$H$6)/365.25)</f>
        <v>815.561054743202</v>
      </c>
      <c r="L30" s="98" t="n">
        <f aca="false">L13*(1+L$9)^((L$6-$H$6)/365.25)</f>
        <v>21.6990321456066</v>
      </c>
      <c r="M30" s="98" t="n">
        <f aca="false">M13*(1+M$9)^((M$6-$H$6)/365.25)</f>
        <v>13.219208479938</v>
      </c>
      <c r="N30" s="98" t="n">
        <f aca="false">N13*(1+N$9)^((N$6-$H$6)/365.25)</f>
        <v>23.8672425182686</v>
      </c>
      <c r="O30" s="98" t="n">
        <f aca="false">O13*(1+O$9)^((O$6-$H$6)/365.25)</f>
        <v>111.886024925017</v>
      </c>
      <c r="P30" s="98" t="n">
        <f aca="false">P13*(1+P$9)^((P$6-$H$6)/365.25)</f>
        <v>116.559947667556</v>
      </c>
      <c r="Q30" s="98" t="n">
        <f aca="false">Q13*(1+Q$9)^((Q$6-$H$6)/365.25)</f>
        <v>23.1922417907835</v>
      </c>
      <c r="R30" s="98" t="n">
        <f aca="false">R13*(1+R$9)^((R$6-$H$6)/365.25)</f>
        <v>51.8723072663188</v>
      </c>
      <c r="S30" s="98" t="n">
        <f aca="false">S13*(1+S$9)^((S$6-$H$6)/365.25)</f>
        <v>369.545524824738</v>
      </c>
      <c r="T30" s="98" t="n">
        <f aca="false">T13*(1+T$9)^((T$6-$H$6)/365.25)</f>
        <v>3642.65509887554</v>
      </c>
      <c r="U30" s="98" t="n">
        <f aca="false">U13*(1+U$9)^((U$6-$H$6)/365.25)</f>
        <v>12386.9772612437</v>
      </c>
      <c r="V30" s="98" t="n">
        <f aca="false">V13*(1+V$9)^((V$6-$H$6)/365.25)</f>
        <v>13375.4748156303</v>
      </c>
      <c r="W30" s="98" t="n">
        <f aca="false">W13*(1+W$9)^((W$6-$H$6)/365.25)</f>
        <v>659.552250490402</v>
      </c>
      <c r="X30" s="98" t="n">
        <f aca="false">X13*(1+X$9)^((X$6-$H$6)/365.25)</f>
        <v>41.3972619263874</v>
      </c>
      <c r="Y30" s="98" t="n">
        <f aca="false">Y13*(1+Y$9)^((Y$6-$H$6)/365.25)</f>
        <v>35.5589321220664</v>
      </c>
      <c r="Z30" s="98" t="n">
        <f aca="false">Z13*(1+Z$9)^((Z$6-$H$6)/365.25)</f>
        <v>45.5438548119381</v>
      </c>
      <c r="AA30" s="98" t="n">
        <f aca="false">AA13*(1+AA$9)^((AA$6-$H$6)/365.25)</f>
        <v>128.637376695957</v>
      </c>
      <c r="AB30" s="98" t="n">
        <f aca="false">AB13*(1+AB$9)^((AB$6-$H$6)/365.25)</f>
        <v>131.19034901936</v>
      </c>
      <c r="AC30" s="98" t="n">
        <f aca="false">AC13*(1+AC$9)^((AC$6-$H$6)/365.25)</f>
        <v>25.0682982239132</v>
      </c>
      <c r="AD30" s="98" t="n">
        <f aca="false">AD13*(1+AD$9)^((AD$6-$H$6)/365.25)</f>
        <v>61.5079121597885</v>
      </c>
      <c r="AE30" s="98" t="n">
        <f aca="false">AE13*(1+AE$9)^((AE$6-$H$6)/365.25)</f>
        <v>322.823268535733</v>
      </c>
      <c r="AF30" s="98" t="n">
        <f aca="false">AF13*(1+AF$9)^((AF$6-$H$6)/365.25)</f>
        <v>3070.60617850563</v>
      </c>
      <c r="AG30" s="98" t="n">
        <f aca="false">AG13*(1+AG$9)^((AG$6-$H$6)/365.25)</f>
        <v>9687.56485831901</v>
      </c>
      <c r="AH30" s="98" t="n">
        <f aca="false">AH13*(1+AH$9)^((AH$6-$H$6)/365.25)</f>
        <v>9686.69135634399</v>
      </c>
      <c r="AI30" s="98" t="n">
        <f aca="false">AI13*(1+AI$9)^((AI$6-$H$6)/365.25)</f>
        <v>831.085353260528</v>
      </c>
      <c r="AJ30" s="98" t="n">
        <f aca="false">AJ13*(1+AJ$9)^((AJ$6-$H$6)/365.25)</f>
        <v>82.0677300103503</v>
      </c>
      <c r="AK30" s="98" t="n">
        <f aca="false">AK13*(1+AK$9)^((AK$6-$H$6)/365.25)</f>
        <v>59.5506899310721</v>
      </c>
      <c r="AL30" s="98" t="n">
        <f aca="false">AL13*(1+AL$9)^((AL$6-$H$6)/365.25)</f>
        <v>80.025224153862</v>
      </c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/>
      <c r="FZ30" s="78"/>
      <c r="GA30" s="78"/>
      <c r="GB30" s="78"/>
      <c r="GC30" s="78"/>
      <c r="GD30" s="78"/>
      <c r="GE30" s="78"/>
      <c r="GF30" s="78"/>
      <c r="GG30" s="78"/>
      <c r="GH30" s="78"/>
      <c r="GI30" s="78"/>
      <c r="GJ30" s="78"/>
      <c r="GK30" s="78"/>
      <c r="GL30" s="78"/>
      <c r="GM30" s="78"/>
      <c r="GN30" s="78"/>
      <c r="GO30" s="78"/>
      <c r="GP30" s="78"/>
      <c r="GQ30" s="78"/>
      <c r="GR30" s="78"/>
      <c r="GS30" s="78"/>
      <c r="GT30" s="78"/>
      <c r="GU30" s="78"/>
      <c r="GV30" s="78"/>
      <c r="GW30" s="78"/>
      <c r="GX30" s="78"/>
      <c r="GY30" s="78"/>
      <c r="GZ30" s="78"/>
      <c r="HA30" s="78"/>
      <c r="HB30" s="78"/>
      <c r="HC30" s="78"/>
      <c r="HD30" s="78"/>
      <c r="HE30" s="78"/>
      <c r="HF30" s="78"/>
      <c r="HG30" s="78"/>
      <c r="HH30" s="78"/>
      <c r="HI30" s="78"/>
      <c r="HJ30" s="78"/>
      <c r="HK30" s="78"/>
      <c r="HL30" s="78"/>
      <c r="HM30" s="78"/>
      <c r="HN30" s="78"/>
      <c r="HO30" s="78"/>
      <c r="HP30" s="78"/>
      <c r="HQ30" s="78"/>
      <c r="HR30" s="78"/>
      <c r="HS30" s="78"/>
      <c r="HT30" s="78"/>
      <c r="HU30" s="78"/>
      <c r="HV30" s="78"/>
      <c r="HW30" s="78"/>
      <c r="HX30" s="78"/>
      <c r="HY30" s="78"/>
      <c r="HZ30" s="78"/>
      <c r="IA30" s="78"/>
      <c r="IB30" s="78"/>
      <c r="IC30" s="78"/>
      <c r="ID30" s="78"/>
      <c r="IE30" s="78"/>
      <c r="IF30" s="78"/>
      <c r="IG30" s="78"/>
      <c r="IH30" s="78"/>
      <c r="II30" s="78"/>
      <c r="IJ30" s="78"/>
      <c r="IK30" s="78"/>
      <c r="IL30" s="78"/>
      <c r="IM30" s="78"/>
      <c r="IN30" s="78"/>
      <c r="IO30" s="78"/>
      <c r="IP30" s="78"/>
      <c r="IQ30" s="78"/>
      <c r="IR30" s="78"/>
      <c r="IS30" s="78"/>
      <c r="IT30" s="78"/>
      <c r="IU30" s="78"/>
      <c r="IV30" s="78"/>
      <c r="IW30" s="78"/>
    </row>
    <row r="31" customFormat="false" ht="15.75" hidden="false" customHeight="false" outlineLevel="0" collapsed="false">
      <c r="A31" s="78" t="s">
        <v>101</v>
      </c>
      <c r="B31" s="190" t="n">
        <f aca="false">Assumptions!$C$21</f>
        <v>401.25</v>
      </c>
      <c r="C31" s="190" t="n">
        <f aca="false">Assumptions!$C$21</f>
        <v>401.25</v>
      </c>
      <c r="D31" s="190" t="n">
        <f aca="false">Assumptions!$C$21</f>
        <v>401.25</v>
      </c>
      <c r="E31" s="190" t="n">
        <f aca="false">Assumptions!$C$17</f>
        <v>330</v>
      </c>
      <c r="F31" s="190" t="n">
        <f aca="false">Assumptions!$C$17</f>
        <v>330</v>
      </c>
      <c r="G31" s="190" t="n">
        <f aca="false">Assumptions!C13</f>
        <v>418</v>
      </c>
      <c r="H31" s="191" t="n">
        <f aca="false">(H$6-G$6)/(I$6-G$6)*Assumptions!$C$13</f>
        <v>161.806451612903</v>
      </c>
      <c r="I31" s="192" t="n">
        <f aca="false">Assumptions!$C$13-H31</f>
        <v>256.193548387097</v>
      </c>
      <c r="J31" s="192" t="n">
        <f aca="false">Assumptions!$C$13</f>
        <v>418</v>
      </c>
      <c r="K31" s="192" t="n">
        <f aca="false">Assumptions!$C$13</f>
        <v>418</v>
      </c>
      <c r="L31" s="192" t="n">
        <f aca="false">Assumptions!$C$17</f>
        <v>330</v>
      </c>
      <c r="M31" s="192" t="n">
        <f aca="false">Assumptions!$C$21</f>
        <v>401.25</v>
      </c>
      <c r="N31" s="192" t="n">
        <f aca="false">Assumptions!$C$21</f>
        <v>401.25</v>
      </c>
      <c r="O31" s="192" t="n">
        <f aca="false">Assumptions!$C$21</f>
        <v>401.25</v>
      </c>
      <c r="P31" s="192" t="n">
        <f aca="false">Assumptions!$C$21</f>
        <v>401.25</v>
      </c>
      <c r="Q31" s="192" t="n">
        <f aca="false">Assumptions!$C$21</f>
        <v>401.25</v>
      </c>
      <c r="R31" s="192" t="n">
        <f aca="false">Assumptions!$C$17</f>
        <v>330</v>
      </c>
      <c r="S31" s="192" t="n">
        <f aca="false">Assumptions!$C$17</f>
        <v>330</v>
      </c>
      <c r="T31" s="192" t="n">
        <f aca="false">Assumptions!$C$13</f>
        <v>418</v>
      </c>
      <c r="U31" s="192" t="n">
        <f aca="false">Assumptions!$C$13</f>
        <v>418</v>
      </c>
      <c r="V31" s="192" t="n">
        <f aca="false">Assumptions!$C$13</f>
        <v>418</v>
      </c>
      <c r="W31" s="192" t="n">
        <f aca="false">Assumptions!$C$13</f>
        <v>418</v>
      </c>
      <c r="X31" s="192" t="n">
        <f aca="false">Assumptions!$C$17</f>
        <v>330</v>
      </c>
      <c r="Y31" s="192" t="n">
        <f aca="false">Assumptions!$C$21</f>
        <v>401.25</v>
      </c>
      <c r="Z31" s="192" t="n">
        <f aca="false">Assumptions!$C$21</f>
        <v>401.25</v>
      </c>
      <c r="AA31" s="192" t="n">
        <f aca="false">Assumptions!$C$21</f>
        <v>401.25</v>
      </c>
      <c r="AB31" s="192" t="n">
        <f aca="false">Assumptions!$C$21</f>
        <v>401.25</v>
      </c>
      <c r="AC31" s="192" t="n">
        <f aca="false">Assumptions!$C$21</f>
        <v>401.25</v>
      </c>
      <c r="AD31" s="192" t="n">
        <f aca="false">Assumptions!$C$17</f>
        <v>330</v>
      </c>
      <c r="AE31" s="192" t="n">
        <f aca="false">Assumptions!$C$17</f>
        <v>330</v>
      </c>
      <c r="AF31" s="192" t="n">
        <f aca="false">Assumptions!$C$13</f>
        <v>418</v>
      </c>
      <c r="AG31" s="192" t="n">
        <f aca="false">Assumptions!$C$13</f>
        <v>418</v>
      </c>
      <c r="AH31" s="192" t="n">
        <f aca="false">Assumptions!$C$13</f>
        <v>418</v>
      </c>
      <c r="AI31" s="192" t="n">
        <f aca="false">Assumptions!$C$13</f>
        <v>418</v>
      </c>
      <c r="AJ31" s="192" t="n">
        <f aca="false">Assumptions!$C$17</f>
        <v>330</v>
      </c>
      <c r="AK31" s="192" t="n">
        <f aca="false">Assumptions!$C$21</f>
        <v>401.25</v>
      </c>
      <c r="AL31" s="192" t="n">
        <f aca="false">Assumptions!$C$21</f>
        <v>401.25</v>
      </c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/>
      <c r="FZ31" s="78"/>
      <c r="GA31" s="78"/>
      <c r="GB31" s="78"/>
      <c r="GC31" s="78"/>
      <c r="GD31" s="78"/>
      <c r="GE31" s="78"/>
      <c r="GF31" s="78"/>
      <c r="GG31" s="78"/>
      <c r="GH31" s="78"/>
      <c r="GI31" s="78"/>
      <c r="GJ31" s="78"/>
      <c r="GK31" s="78"/>
      <c r="GL31" s="78"/>
      <c r="GM31" s="78"/>
      <c r="GN31" s="78"/>
      <c r="GO31" s="78"/>
      <c r="GP31" s="78"/>
      <c r="GQ31" s="78"/>
      <c r="GR31" s="78"/>
      <c r="GS31" s="78"/>
      <c r="GT31" s="78"/>
      <c r="GU31" s="78"/>
      <c r="GV31" s="78"/>
      <c r="GW31" s="78"/>
      <c r="GX31" s="78"/>
      <c r="GY31" s="78"/>
      <c r="GZ31" s="78"/>
      <c r="HA31" s="78"/>
      <c r="HB31" s="78"/>
      <c r="HC31" s="78"/>
      <c r="HD31" s="78"/>
      <c r="HE31" s="78"/>
      <c r="HF31" s="78"/>
      <c r="HG31" s="78"/>
      <c r="HH31" s="78"/>
      <c r="HI31" s="78"/>
      <c r="HJ31" s="78"/>
      <c r="HK31" s="78"/>
      <c r="HL31" s="78"/>
      <c r="HM31" s="78"/>
      <c r="HN31" s="78"/>
      <c r="HO31" s="78"/>
      <c r="HP31" s="78"/>
      <c r="HQ31" s="78"/>
      <c r="HR31" s="78"/>
      <c r="HS31" s="78"/>
      <c r="HT31" s="78"/>
      <c r="HU31" s="78"/>
      <c r="HV31" s="78"/>
      <c r="HW31" s="78"/>
      <c r="HX31" s="78"/>
      <c r="HY31" s="78"/>
      <c r="HZ31" s="78"/>
      <c r="IA31" s="78"/>
      <c r="IB31" s="78"/>
      <c r="IC31" s="78"/>
      <c r="ID31" s="78"/>
      <c r="IE31" s="78"/>
      <c r="IF31" s="78"/>
      <c r="IG31" s="78"/>
      <c r="IH31" s="78"/>
      <c r="II31" s="78"/>
      <c r="IJ31" s="78"/>
      <c r="IK31" s="78"/>
      <c r="IL31" s="78"/>
      <c r="IM31" s="78"/>
      <c r="IN31" s="78"/>
      <c r="IO31" s="78"/>
      <c r="IP31" s="78"/>
      <c r="IQ31" s="78"/>
      <c r="IR31" s="78"/>
      <c r="IS31" s="78"/>
      <c r="IT31" s="78"/>
      <c r="IU31" s="78"/>
      <c r="IV31" s="78"/>
      <c r="IW31" s="78"/>
    </row>
    <row r="32" customFormat="false" ht="15.75" hidden="false" customHeight="false" outlineLevel="0" collapsed="false">
      <c r="A32" s="78" t="s">
        <v>102</v>
      </c>
      <c r="B32" s="193" t="n">
        <f aca="false">B30/B31</f>
        <v>0.532740186915888</v>
      </c>
      <c r="C32" s="193" t="n">
        <f aca="false">C30/C31</f>
        <v>0.350419937694704</v>
      </c>
      <c r="D32" s="193" t="n">
        <f aca="false">D30/D31</f>
        <v>-0.76966230529595</v>
      </c>
      <c r="E32" s="193" t="n">
        <f aca="false">E30/E31</f>
        <v>-0.00983636363636364</v>
      </c>
      <c r="F32" s="193" t="n">
        <f aca="false">F30/F31</f>
        <v>10.2736424242424</v>
      </c>
      <c r="G32" s="193" t="n">
        <f aca="false">G30/G31</f>
        <v>-0.796029437799043</v>
      </c>
      <c r="H32" s="103" t="n">
        <f aca="false">H30/H31</f>
        <v>-2.05640938098086</v>
      </c>
      <c r="I32" s="104" t="n">
        <f aca="false">I30/I31</f>
        <v>26.2292202073447</v>
      </c>
      <c r="J32" s="104" t="n">
        <f aca="false">J30/J31</f>
        <v>41.3668240655905</v>
      </c>
      <c r="K32" s="104" t="n">
        <f aca="false">K30/K31</f>
        <v>1.951103001778</v>
      </c>
      <c r="L32" s="104" t="n">
        <f aca="false">L30/L31</f>
        <v>0.0657546428654746</v>
      </c>
      <c r="M32" s="104" t="n">
        <f aca="false">M30/M31</f>
        <v>0.0329450678627739</v>
      </c>
      <c r="N32" s="104" t="n">
        <f aca="false">N30/N31</f>
        <v>0.0594822243445946</v>
      </c>
      <c r="O32" s="104" t="n">
        <f aca="false">O30/O31</f>
        <v>0.278843675825588</v>
      </c>
      <c r="P32" s="104" t="n">
        <f aca="false">P30/P31</f>
        <v>0.290492081414471</v>
      </c>
      <c r="Q32" s="104" t="n">
        <f aca="false">Q30/Q31</f>
        <v>0.0577999795408935</v>
      </c>
      <c r="R32" s="104" t="n">
        <f aca="false">R30/R31</f>
        <v>0.157188809897936</v>
      </c>
      <c r="S32" s="104" t="n">
        <f aca="false">S30/S31</f>
        <v>1.11983492371133</v>
      </c>
      <c r="T32" s="104" t="n">
        <f aca="false">T30/T31</f>
        <v>8.71448588247736</v>
      </c>
      <c r="U32" s="104" t="n">
        <f aca="false">U30/U31</f>
        <v>29.6339168929275</v>
      </c>
      <c r="V32" s="104" t="n">
        <f aca="false">V30/V31</f>
        <v>31.998743578063</v>
      </c>
      <c r="W32" s="104" t="n">
        <f aca="false">W30/W31</f>
        <v>1.57787619734546</v>
      </c>
      <c r="X32" s="104" t="n">
        <f aca="false">X30/X31</f>
        <v>0.12544624826178</v>
      </c>
      <c r="Y32" s="104" t="n">
        <f aca="false">Y30/Y31</f>
        <v>0.0886203915814738</v>
      </c>
      <c r="Z32" s="104" t="n">
        <f aca="false">Z30/Z31</f>
        <v>0.113504934110749</v>
      </c>
      <c r="AA32" s="104" t="n">
        <f aca="false">AA30/AA31</f>
        <v>0.32059159301173</v>
      </c>
      <c r="AB32" s="104" t="n">
        <f aca="false">AB30/AB31</f>
        <v>0.326954140858217</v>
      </c>
      <c r="AC32" s="104" t="n">
        <f aca="false">AC30/AC31</f>
        <v>0.0624755095923071</v>
      </c>
      <c r="AD32" s="104" t="n">
        <f aca="false">AD30/AD31</f>
        <v>0.18638761260542</v>
      </c>
      <c r="AE32" s="104" t="n">
        <f aca="false">AE30/AE31</f>
        <v>0.97825232889616</v>
      </c>
      <c r="AF32" s="104" t="n">
        <f aca="false">AF30/AF31</f>
        <v>7.34594779546801</v>
      </c>
      <c r="AG32" s="104" t="n">
        <f aca="false">AG30/AG31</f>
        <v>23.1759924840168</v>
      </c>
      <c r="AH32" s="104" t="n">
        <f aca="false">AH30/AH31</f>
        <v>23.1739027663732</v>
      </c>
      <c r="AI32" s="104" t="n">
        <f aca="false">AI30/AI31</f>
        <v>1.98824247191514</v>
      </c>
      <c r="AJ32" s="104" t="n">
        <f aca="false">AJ30/AJ31</f>
        <v>0.248690090940455</v>
      </c>
      <c r="AK32" s="104" t="n">
        <f aca="false">AK30/AK31</f>
        <v>0.148412934407656</v>
      </c>
      <c r="AL32" s="104" t="n">
        <f aca="false">AL30/AL31</f>
        <v>0.199439810975357</v>
      </c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/>
      <c r="FZ32" s="78"/>
      <c r="GA32" s="78"/>
      <c r="GB32" s="78"/>
      <c r="GC32" s="78"/>
      <c r="GD32" s="78"/>
      <c r="GE32" s="78"/>
      <c r="GF32" s="78"/>
      <c r="GG32" s="78"/>
      <c r="GH32" s="78"/>
      <c r="GI32" s="78"/>
      <c r="GJ32" s="78"/>
      <c r="GK32" s="78"/>
      <c r="GL32" s="78"/>
      <c r="GM32" s="78"/>
      <c r="GN32" s="78"/>
      <c r="GO32" s="78"/>
      <c r="GP32" s="78"/>
      <c r="GQ32" s="78"/>
      <c r="GR32" s="78"/>
      <c r="GS32" s="78"/>
      <c r="GT32" s="78"/>
      <c r="GU32" s="78"/>
      <c r="GV32" s="78"/>
      <c r="GW32" s="78"/>
      <c r="GX32" s="78"/>
      <c r="GY32" s="78"/>
      <c r="GZ32" s="78"/>
      <c r="HA32" s="78"/>
      <c r="HB32" s="78"/>
      <c r="HC32" s="78"/>
      <c r="HD32" s="78"/>
      <c r="HE32" s="78"/>
      <c r="HF32" s="78"/>
      <c r="HG32" s="78"/>
      <c r="HH32" s="78"/>
      <c r="HI32" s="78"/>
      <c r="HJ32" s="78"/>
      <c r="HK32" s="78"/>
      <c r="HL32" s="78"/>
      <c r="HM32" s="78"/>
      <c r="HN32" s="78"/>
      <c r="HO32" s="78"/>
      <c r="HP32" s="78"/>
      <c r="HQ32" s="78"/>
      <c r="HR32" s="78"/>
      <c r="HS32" s="78"/>
      <c r="HT32" s="78"/>
      <c r="HU32" s="78"/>
      <c r="HV32" s="78"/>
      <c r="HW32" s="78"/>
      <c r="HX32" s="78"/>
      <c r="HY32" s="78"/>
      <c r="HZ32" s="78"/>
      <c r="IA32" s="78"/>
      <c r="IB32" s="78"/>
      <c r="IC32" s="78"/>
      <c r="ID32" s="78"/>
      <c r="IE32" s="78"/>
      <c r="IF32" s="78"/>
      <c r="IG32" s="78"/>
      <c r="IH32" s="78"/>
      <c r="II32" s="78"/>
      <c r="IJ32" s="78"/>
      <c r="IK32" s="78"/>
      <c r="IL32" s="78"/>
      <c r="IM32" s="78"/>
      <c r="IN32" s="78"/>
      <c r="IO32" s="78"/>
      <c r="IP32" s="78"/>
      <c r="IQ32" s="78"/>
      <c r="IR32" s="78"/>
      <c r="IS32" s="78"/>
      <c r="IT32" s="78"/>
      <c r="IU32" s="78"/>
      <c r="IV32" s="78"/>
      <c r="IW32" s="78"/>
    </row>
    <row r="33" customFormat="false" ht="15.75" hidden="false" customHeight="false" outlineLevel="0" collapsed="false">
      <c r="A33" s="78"/>
      <c r="B33" s="179"/>
      <c r="C33" s="179"/>
      <c r="D33" s="179"/>
      <c r="E33" s="179"/>
      <c r="F33" s="179"/>
      <c r="G33" s="179"/>
      <c r="H33" s="97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/>
      <c r="FZ33" s="78"/>
      <c r="GA33" s="78"/>
      <c r="GB33" s="78"/>
      <c r="GC33" s="78"/>
      <c r="GD33" s="78"/>
      <c r="GE33" s="78"/>
      <c r="GF33" s="78"/>
      <c r="GG33" s="78"/>
      <c r="GH33" s="78"/>
      <c r="GI33" s="78"/>
      <c r="GJ33" s="78"/>
      <c r="GK33" s="78"/>
      <c r="GL33" s="78"/>
      <c r="GM33" s="78"/>
      <c r="GN33" s="78"/>
      <c r="GO33" s="78"/>
      <c r="GP33" s="78"/>
      <c r="GQ33" s="78"/>
      <c r="GR33" s="78"/>
      <c r="GS33" s="78"/>
      <c r="GT33" s="78"/>
      <c r="GU33" s="78"/>
      <c r="GV33" s="78"/>
      <c r="GW33" s="78"/>
      <c r="GX33" s="78"/>
      <c r="GY33" s="78"/>
      <c r="GZ33" s="78"/>
      <c r="HA33" s="78"/>
      <c r="HB33" s="78"/>
      <c r="HC33" s="78"/>
      <c r="HD33" s="78"/>
      <c r="HE33" s="78"/>
      <c r="HF33" s="78"/>
      <c r="HG33" s="78"/>
      <c r="HH33" s="78"/>
      <c r="HI33" s="78"/>
      <c r="HJ33" s="78"/>
      <c r="HK33" s="78"/>
      <c r="HL33" s="78"/>
      <c r="HM33" s="78"/>
      <c r="HN33" s="78"/>
      <c r="HO33" s="78"/>
      <c r="HP33" s="78"/>
      <c r="HQ33" s="78"/>
      <c r="HR33" s="78"/>
      <c r="HS33" s="78"/>
      <c r="HT33" s="78"/>
      <c r="HU33" s="78"/>
      <c r="HV33" s="78"/>
      <c r="HW33" s="78"/>
      <c r="HX33" s="78"/>
      <c r="HY33" s="78"/>
      <c r="HZ33" s="78"/>
      <c r="IA33" s="78"/>
      <c r="IB33" s="78"/>
      <c r="IC33" s="78"/>
      <c r="ID33" s="78"/>
      <c r="IE33" s="78"/>
      <c r="IF33" s="78"/>
      <c r="IG33" s="78"/>
      <c r="IH33" s="78"/>
      <c r="II33" s="78"/>
      <c r="IJ33" s="78"/>
      <c r="IK33" s="78"/>
      <c r="IL33" s="78"/>
      <c r="IM33" s="78"/>
      <c r="IN33" s="78"/>
      <c r="IO33" s="78"/>
      <c r="IP33" s="78"/>
      <c r="IQ33" s="78"/>
      <c r="IR33" s="78"/>
      <c r="IS33" s="78"/>
      <c r="IT33" s="78"/>
      <c r="IU33" s="78"/>
      <c r="IV33" s="78"/>
      <c r="IW33" s="78"/>
    </row>
    <row r="34" customFormat="false" ht="15.75" hidden="false" customHeight="false" outlineLevel="0" collapsed="false">
      <c r="A34" s="78" t="s">
        <v>12</v>
      </c>
      <c r="B34" s="179" t="n">
        <f aca="false">B14</f>
        <v>-12.977</v>
      </c>
      <c r="C34" s="179" t="n">
        <f aca="false">C14</f>
        <v>7.004</v>
      </c>
      <c r="D34" s="179" t="n">
        <f aca="false">D14</f>
        <v>-1.605</v>
      </c>
      <c r="E34" s="179" t="n">
        <f aca="false">E14</f>
        <v>-108.792</v>
      </c>
      <c r="F34" s="179" t="n">
        <f aca="false">F14</f>
        <v>694.969</v>
      </c>
      <c r="G34" s="179" t="n">
        <f aca="false">G14</f>
        <v>252.1923676</v>
      </c>
      <c r="H34" s="97" t="n">
        <f aca="false">H14</f>
        <v>252.1923676</v>
      </c>
      <c r="I34" s="98" t="n">
        <f aca="false">I14*(1+I$9)^((I$6-$H$6)/365.25)</f>
        <v>5286.97701495156</v>
      </c>
      <c r="J34" s="98" t="n">
        <f aca="false">J14*(1+J$9)^((J$6-$H$6)/365.25)</f>
        <v>13786.4203614689</v>
      </c>
      <c r="K34" s="98" t="n">
        <f aca="false">K14*(1+K$9)^((K$6-$H$6)/365.25)</f>
        <v>593.371116067501</v>
      </c>
      <c r="L34" s="98" t="n">
        <f aca="false">L14*(1+L$9)^((L$6-$H$6)/365.25)</f>
        <v>14.7306743641109</v>
      </c>
      <c r="M34" s="98" t="n">
        <f aca="false">M14*(1+M$9)^((M$6-$H$6)/365.25)</f>
        <v>11.0005320073282</v>
      </c>
      <c r="N34" s="98" t="n">
        <f aca="false">N14*(1+N$9)^((N$6-$H$6)/365.25)</f>
        <v>20.5355640338652</v>
      </c>
      <c r="O34" s="98" t="n">
        <f aca="false">O14*(1+O$9)^((O$6-$H$6)/365.25)</f>
        <v>100.750440063023</v>
      </c>
      <c r="P34" s="98" t="n">
        <f aca="false">P14*(1+P$9)^((P$6-$H$6)/365.25)</f>
        <v>105.786445398981</v>
      </c>
      <c r="Q34" s="98" t="n">
        <f aca="false">Q14*(1+Q$9)^((Q$6-$H$6)/365.25)</f>
        <v>20.3940811809408</v>
      </c>
      <c r="R34" s="98" t="n">
        <f aca="false">R14*(1+R$9)^((R$6-$H$6)/365.25)</f>
        <v>38.446247490405</v>
      </c>
      <c r="S34" s="98" t="n">
        <f aca="false">S14*(1+S$9)^((S$6-$H$6)/365.25)</f>
        <v>313.152471303208</v>
      </c>
      <c r="T34" s="98" t="n">
        <f aca="false">T14*(1+T$9)^((T$6-$H$6)/365.25)</f>
        <v>2792.19795644523</v>
      </c>
      <c r="U34" s="98" t="n">
        <f aca="false">U14*(1+U$9)^((U$6-$H$6)/365.25)</f>
        <v>9754.33412585766</v>
      </c>
      <c r="V34" s="98" t="n">
        <f aca="false">V14*(1+V$9)^((V$6-$H$6)/365.25)</f>
        <v>10536.1191833005</v>
      </c>
      <c r="W34" s="98" t="n">
        <f aca="false">W14*(1+W$9)^((W$6-$H$6)/365.25)</f>
        <v>479.354423562212</v>
      </c>
      <c r="X34" s="98" t="n">
        <f aca="false">X14*(1+X$9)^((X$6-$H$6)/365.25)</f>
        <v>29.467853849981</v>
      </c>
      <c r="Y34" s="98" t="n">
        <f aca="false">Y14*(1+Y$9)^((Y$6-$H$6)/365.25)</f>
        <v>31.794363687426</v>
      </c>
      <c r="Z34" s="98" t="n">
        <f aca="false">Z14*(1+Z$9)^((Z$6-$H$6)/365.25)</f>
        <v>40.912634551148</v>
      </c>
      <c r="AA34" s="98" t="n">
        <f aca="false">AA14*(1+AA$9)^((AA$6-$H$6)/365.25)</f>
        <v>117.811527041571</v>
      </c>
      <c r="AB34" s="98" t="n">
        <f aca="false">AB14*(1+AB$9)^((AB$6-$H$6)/365.25)</f>
        <v>120.810744115613</v>
      </c>
      <c r="AC34" s="98" t="n">
        <f aca="false">AC14*(1+AC$9)^((AC$6-$H$6)/365.25)</f>
        <v>22.8029475002722</v>
      </c>
      <c r="AD34" s="98" t="n">
        <f aca="false">AD14*(1+AD$9)^((AD$6-$H$6)/365.25)</f>
        <v>46.8123333878281</v>
      </c>
      <c r="AE34" s="98" t="n">
        <f aca="false">AE14*(1+AE$9)^((AE$6-$H$6)/365.25)</f>
        <v>276.133089761452</v>
      </c>
      <c r="AF34" s="98" t="n">
        <f aca="false">AF14*(1+AF$9)^((AF$6-$H$6)/365.25)</f>
        <v>2363.17564133355</v>
      </c>
      <c r="AG34" s="98" t="n">
        <f aca="false">AG14*(1+AG$9)^((AG$6-$H$6)/365.25)</f>
        <v>7619.85092666974</v>
      </c>
      <c r="AH34" s="98" t="n">
        <f aca="false">AH14*(1+AH$9)^((AH$6-$H$6)/365.25)</f>
        <v>7618.32834419683</v>
      </c>
      <c r="AI34" s="98" t="n">
        <f aca="false">AI14*(1+AI$9)^((AI$6-$H$6)/365.25)</f>
        <v>618.246732776663</v>
      </c>
      <c r="AJ34" s="98" t="n">
        <f aca="false">AJ14*(1+AJ$9)^((AJ$6-$H$6)/365.25)</f>
        <v>62.6213281983323</v>
      </c>
      <c r="AK34" s="98" t="n">
        <f aca="false">AK14*(1+AK$9)^((AK$6-$H$6)/365.25)</f>
        <v>54.2998110624878</v>
      </c>
      <c r="AL34" s="98" t="n">
        <f aca="false">AL14*(1+AL$9)^((AL$6-$H$6)/365.25)</f>
        <v>73.2135528050287</v>
      </c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/>
      <c r="FZ34" s="78"/>
      <c r="GA34" s="78"/>
      <c r="GB34" s="78"/>
      <c r="GC34" s="78"/>
      <c r="GD34" s="78"/>
      <c r="GE34" s="78"/>
      <c r="GF34" s="78"/>
      <c r="GG34" s="78"/>
      <c r="GH34" s="78"/>
      <c r="GI34" s="78"/>
      <c r="GJ34" s="78"/>
      <c r="GK34" s="78"/>
      <c r="GL34" s="78"/>
      <c r="GM34" s="78"/>
      <c r="GN34" s="78"/>
      <c r="GO34" s="78"/>
      <c r="GP34" s="78"/>
      <c r="GQ34" s="78"/>
      <c r="GR34" s="78"/>
      <c r="GS34" s="78"/>
      <c r="GT34" s="78"/>
      <c r="GU34" s="78"/>
      <c r="GV34" s="78"/>
      <c r="GW34" s="78"/>
      <c r="GX34" s="78"/>
      <c r="GY34" s="78"/>
      <c r="GZ34" s="78"/>
      <c r="HA34" s="78"/>
      <c r="HB34" s="78"/>
      <c r="HC34" s="78"/>
      <c r="HD34" s="78"/>
      <c r="HE34" s="78"/>
      <c r="HF34" s="78"/>
      <c r="HG34" s="78"/>
      <c r="HH34" s="78"/>
      <c r="HI34" s="78"/>
      <c r="HJ34" s="78"/>
      <c r="HK34" s="78"/>
      <c r="HL34" s="78"/>
      <c r="HM34" s="78"/>
      <c r="HN34" s="78"/>
      <c r="HO34" s="78"/>
      <c r="HP34" s="78"/>
      <c r="HQ34" s="78"/>
      <c r="HR34" s="78"/>
      <c r="HS34" s="78"/>
      <c r="HT34" s="78"/>
      <c r="HU34" s="78"/>
      <c r="HV34" s="78"/>
      <c r="HW34" s="78"/>
      <c r="HX34" s="78"/>
      <c r="HY34" s="78"/>
      <c r="HZ34" s="78"/>
      <c r="IA34" s="78"/>
      <c r="IB34" s="78"/>
      <c r="IC34" s="78"/>
      <c r="ID34" s="78"/>
      <c r="IE34" s="78"/>
      <c r="IF34" s="78"/>
      <c r="IG34" s="78"/>
      <c r="IH34" s="78"/>
      <c r="II34" s="78"/>
      <c r="IJ34" s="78"/>
      <c r="IK34" s="78"/>
      <c r="IL34" s="78"/>
      <c r="IM34" s="78"/>
      <c r="IN34" s="78"/>
      <c r="IO34" s="78"/>
      <c r="IP34" s="78"/>
      <c r="IQ34" s="78"/>
      <c r="IR34" s="78"/>
      <c r="IS34" s="78"/>
      <c r="IT34" s="78"/>
      <c r="IU34" s="78"/>
      <c r="IV34" s="78"/>
      <c r="IW34" s="78"/>
    </row>
    <row r="35" customFormat="false" ht="15.75" hidden="false" customHeight="false" outlineLevel="0" collapsed="false">
      <c r="A35" s="78" t="s">
        <v>101</v>
      </c>
      <c r="B35" s="190" t="n">
        <f aca="false">Assumptions!$D$21</f>
        <v>341.25</v>
      </c>
      <c r="C35" s="190" t="n">
        <f aca="false">Assumptions!$D$21</f>
        <v>341.25</v>
      </c>
      <c r="D35" s="190" t="n">
        <f aca="false">Assumptions!$D$21</f>
        <v>341.25</v>
      </c>
      <c r="E35" s="190" t="n">
        <f aca="false">Assumptions!$D$17</f>
        <v>266.25</v>
      </c>
      <c r="F35" s="190" t="n">
        <f aca="false">Assumptions!$D$17</f>
        <v>266.25</v>
      </c>
      <c r="G35" s="190" t="n">
        <f aca="false">Assumptions!D13</f>
        <v>337.25</v>
      </c>
      <c r="H35" s="191" t="n">
        <f aca="false">(H$6-G$6)/(I$6-G$6)*Assumptions!$D$13</f>
        <v>130.548387096774</v>
      </c>
      <c r="I35" s="192" t="n">
        <f aca="false">Assumptions!$D$13-H35</f>
        <v>206.701612903226</v>
      </c>
      <c r="J35" s="192" t="n">
        <f aca="false">Assumptions!$D$13</f>
        <v>337.25</v>
      </c>
      <c r="K35" s="192" t="n">
        <f aca="false">Assumptions!$D$13</f>
        <v>337.25</v>
      </c>
      <c r="L35" s="192" t="n">
        <f aca="false">Assumptions!$D$17</f>
        <v>266.25</v>
      </c>
      <c r="M35" s="192" t="n">
        <f aca="false">Assumptions!$D$21</f>
        <v>341.25</v>
      </c>
      <c r="N35" s="192" t="n">
        <f aca="false">Assumptions!$D$21</f>
        <v>341.25</v>
      </c>
      <c r="O35" s="192" t="n">
        <f aca="false">Assumptions!$D$21</f>
        <v>341.25</v>
      </c>
      <c r="P35" s="192" t="n">
        <f aca="false">Assumptions!$D$21</f>
        <v>341.25</v>
      </c>
      <c r="Q35" s="192" t="n">
        <f aca="false">Assumptions!$D$21</f>
        <v>341.25</v>
      </c>
      <c r="R35" s="192" t="n">
        <f aca="false">Assumptions!$D$17</f>
        <v>266.25</v>
      </c>
      <c r="S35" s="192" t="n">
        <f aca="false">Assumptions!$D$17</f>
        <v>266.25</v>
      </c>
      <c r="T35" s="192" t="n">
        <f aca="false">Assumptions!$D$13</f>
        <v>337.25</v>
      </c>
      <c r="U35" s="192" t="n">
        <f aca="false">Assumptions!$D$13</f>
        <v>337.25</v>
      </c>
      <c r="V35" s="192" t="n">
        <f aca="false">Assumptions!$D$13</f>
        <v>337.25</v>
      </c>
      <c r="W35" s="192" t="n">
        <f aca="false">Assumptions!$D$13</f>
        <v>337.25</v>
      </c>
      <c r="X35" s="192" t="n">
        <f aca="false">Assumptions!$D$17</f>
        <v>266.25</v>
      </c>
      <c r="Y35" s="192" t="n">
        <f aca="false">Assumptions!$D$21</f>
        <v>341.25</v>
      </c>
      <c r="Z35" s="192" t="n">
        <f aca="false">Assumptions!$D$21</f>
        <v>341.25</v>
      </c>
      <c r="AA35" s="192" t="n">
        <f aca="false">Assumptions!$D$21</f>
        <v>341.25</v>
      </c>
      <c r="AB35" s="192" t="n">
        <f aca="false">Assumptions!$D$21</f>
        <v>341.25</v>
      </c>
      <c r="AC35" s="192" t="n">
        <f aca="false">Assumptions!$D$21</f>
        <v>341.25</v>
      </c>
      <c r="AD35" s="192" t="n">
        <f aca="false">Assumptions!$D$17</f>
        <v>266.25</v>
      </c>
      <c r="AE35" s="192" t="n">
        <f aca="false">Assumptions!$D$17</f>
        <v>266.25</v>
      </c>
      <c r="AF35" s="192" t="n">
        <f aca="false">Assumptions!$D$13</f>
        <v>337.25</v>
      </c>
      <c r="AG35" s="192" t="n">
        <f aca="false">Assumptions!$D$13</f>
        <v>337.25</v>
      </c>
      <c r="AH35" s="192" t="n">
        <f aca="false">Assumptions!$D$13</f>
        <v>337.25</v>
      </c>
      <c r="AI35" s="192" t="n">
        <f aca="false">Assumptions!$D$13</f>
        <v>337.25</v>
      </c>
      <c r="AJ35" s="192" t="n">
        <f aca="false">Assumptions!$D$17</f>
        <v>266.25</v>
      </c>
      <c r="AK35" s="192" t="n">
        <f aca="false">Assumptions!$D$21</f>
        <v>341.25</v>
      </c>
      <c r="AL35" s="192" t="n">
        <f aca="false">Assumptions!$D$21</f>
        <v>341.25</v>
      </c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/>
      <c r="FZ35" s="78"/>
      <c r="GA35" s="78"/>
      <c r="GB35" s="78"/>
      <c r="GC35" s="78"/>
      <c r="GD35" s="78"/>
      <c r="GE35" s="78"/>
      <c r="GF35" s="78"/>
      <c r="GG35" s="78"/>
      <c r="GH35" s="78"/>
      <c r="GI35" s="78"/>
      <c r="GJ35" s="78"/>
      <c r="GK35" s="78"/>
      <c r="GL35" s="78"/>
      <c r="GM35" s="78"/>
      <c r="GN35" s="78"/>
      <c r="GO35" s="78"/>
      <c r="GP35" s="78"/>
      <c r="GQ35" s="78"/>
      <c r="GR35" s="78"/>
      <c r="GS35" s="78"/>
      <c r="GT35" s="78"/>
      <c r="GU35" s="78"/>
      <c r="GV35" s="78"/>
      <c r="GW35" s="78"/>
      <c r="GX35" s="78"/>
      <c r="GY35" s="78"/>
      <c r="GZ35" s="78"/>
      <c r="HA35" s="78"/>
      <c r="HB35" s="78"/>
      <c r="HC35" s="78"/>
      <c r="HD35" s="78"/>
      <c r="HE35" s="78"/>
      <c r="HF35" s="78"/>
      <c r="HG35" s="78"/>
      <c r="HH35" s="78"/>
      <c r="HI35" s="78"/>
      <c r="HJ35" s="78"/>
      <c r="HK35" s="78"/>
      <c r="HL35" s="78"/>
      <c r="HM35" s="78"/>
      <c r="HN35" s="78"/>
      <c r="HO35" s="78"/>
      <c r="HP35" s="78"/>
      <c r="HQ35" s="78"/>
      <c r="HR35" s="78"/>
      <c r="HS35" s="78"/>
      <c r="HT35" s="78"/>
      <c r="HU35" s="78"/>
      <c r="HV35" s="78"/>
      <c r="HW35" s="78"/>
      <c r="HX35" s="78"/>
      <c r="HY35" s="78"/>
      <c r="HZ35" s="78"/>
      <c r="IA35" s="78"/>
      <c r="IB35" s="78"/>
      <c r="IC35" s="78"/>
      <c r="ID35" s="78"/>
      <c r="IE35" s="78"/>
      <c r="IF35" s="78"/>
      <c r="IG35" s="78"/>
      <c r="IH35" s="78"/>
      <c r="II35" s="78"/>
      <c r="IJ35" s="78"/>
      <c r="IK35" s="78"/>
      <c r="IL35" s="78"/>
      <c r="IM35" s="78"/>
      <c r="IN35" s="78"/>
      <c r="IO35" s="78"/>
      <c r="IP35" s="78"/>
      <c r="IQ35" s="78"/>
      <c r="IR35" s="78"/>
      <c r="IS35" s="78"/>
      <c r="IT35" s="78"/>
      <c r="IU35" s="78"/>
      <c r="IV35" s="78"/>
      <c r="IW35" s="78"/>
    </row>
    <row r="36" customFormat="false" ht="15.75" hidden="false" customHeight="false" outlineLevel="0" collapsed="false">
      <c r="A36" s="78" t="s">
        <v>102</v>
      </c>
      <c r="B36" s="193" t="n">
        <f aca="false">B34/B35</f>
        <v>-0.0380278388278388</v>
      </c>
      <c r="C36" s="193" t="n">
        <f aca="false">C34/C35</f>
        <v>0.0205245421245421</v>
      </c>
      <c r="D36" s="193" t="n">
        <f aca="false">D34/D35</f>
        <v>-0.0047032967032967</v>
      </c>
      <c r="E36" s="193" t="n">
        <f aca="false">E34/E35</f>
        <v>-0.408608450704225</v>
      </c>
      <c r="F36" s="193" t="n">
        <f aca="false">F34/F35</f>
        <v>2.61021220657277</v>
      </c>
      <c r="G36" s="193" t="n">
        <f aca="false">G34/G35</f>
        <v>0.747790563676798</v>
      </c>
      <c r="H36" s="103" t="n">
        <f aca="false">H34/H35</f>
        <v>1.93179228949839</v>
      </c>
      <c r="I36" s="104" t="n">
        <f aca="false">I34/I35</f>
        <v>25.5778217726188</v>
      </c>
      <c r="J36" s="104" t="n">
        <f aca="false">J34/J35</f>
        <v>40.8789336144371</v>
      </c>
      <c r="K36" s="104" t="n">
        <f aca="false">K34/K35</f>
        <v>1.75943992903633</v>
      </c>
      <c r="L36" s="104" t="n">
        <f aca="false">L34/L35</f>
        <v>0.0553264764849234</v>
      </c>
      <c r="M36" s="104" t="n">
        <f aca="false">M34/M35</f>
        <v>0.0322359912302659</v>
      </c>
      <c r="N36" s="104" t="n">
        <f aca="false">N34/N35</f>
        <v>0.0601774770223157</v>
      </c>
      <c r="O36" s="104" t="n">
        <f aca="false">O34/O35</f>
        <v>0.295239384800068</v>
      </c>
      <c r="P36" s="104" t="n">
        <f aca="false">P34/P35</f>
        <v>0.309996909594084</v>
      </c>
      <c r="Q36" s="104" t="n">
        <f aca="false">Q34/Q35</f>
        <v>0.0597628752555043</v>
      </c>
      <c r="R36" s="104" t="n">
        <f aca="false">R34/R35</f>
        <v>0.144399051607155</v>
      </c>
      <c r="S36" s="104" t="n">
        <f aca="false">S34/S35</f>
        <v>1.17615951663177</v>
      </c>
      <c r="T36" s="104" t="n">
        <f aca="false">T34/T35</f>
        <v>8.27931195387763</v>
      </c>
      <c r="U36" s="104" t="n">
        <f aca="false">U34/U35</f>
        <v>28.9231553027655</v>
      </c>
      <c r="V36" s="104" t="n">
        <f aca="false">V34/V35</f>
        <v>31.241272596888</v>
      </c>
      <c r="W36" s="104" t="n">
        <f aca="false">W34/W35</f>
        <v>1.42136226408365</v>
      </c>
      <c r="X36" s="104" t="n">
        <f aca="false">X34/X35</f>
        <v>0.110677385352041</v>
      </c>
      <c r="Y36" s="104" t="n">
        <f aca="false">Y34/Y35</f>
        <v>0.0931702965199297</v>
      </c>
      <c r="Z36" s="104" t="n">
        <f aca="false">Z34/Z35</f>
        <v>0.119890504179188</v>
      </c>
      <c r="AA36" s="104" t="n">
        <f aca="false">AA34/AA35</f>
        <v>0.345235244077864</v>
      </c>
      <c r="AB36" s="104" t="n">
        <f aca="false">AB34/AB35</f>
        <v>0.354024158580552</v>
      </c>
      <c r="AC36" s="104" t="n">
        <f aca="false">AC34/AC35</f>
        <v>0.0668218241766219</v>
      </c>
      <c r="AD36" s="104" t="n">
        <f aca="false">AD34/AD35</f>
        <v>0.175820970470716</v>
      </c>
      <c r="AE36" s="104" t="n">
        <f aca="false">AE34/AE35</f>
        <v>1.03711958595851</v>
      </c>
      <c r="AF36" s="104" t="n">
        <f aca="false">AF34/AF35</f>
        <v>7.00719241314618</v>
      </c>
      <c r="AG36" s="104" t="n">
        <f aca="false">AG34/AG35</f>
        <v>22.5940724289688</v>
      </c>
      <c r="AH36" s="104" t="n">
        <f aca="false">AH34/AH35</f>
        <v>22.5895577292715</v>
      </c>
      <c r="AI36" s="104" t="n">
        <f aca="false">AI34/AI35</f>
        <v>1.83320009718803</v>
      </c>
      <c r="AJ36" s="104" t="n">
        <f aca="false">AJ34/AJ35</f>
        <v>0.235197476801248</v>
      </c>
      <c r="AK36" s="104" t="n">
        <f aca="false">AK34/AK35</f>
        <v>0.15912032545784</v>
      </c>
      <c r="AL36" s="104" t="n">
        <f aca="false">AL34/AL35</f>
        <v>0.214545209685066</v>
      </c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/>
      <c r="FY36" s="78"/>
      <c r="FZ36" s="78"/>
      <c r="GA36" s="78"/>
      <c r="GB36" s="78"/>
      <c r="GC36" s="78"/>
      <c r="GD36" s="78"/>
      <c r="GE36" s="78"/>
      <c r="GF36" s="78"/>
      <c r="GG36" s="78"/>
      <c r="GH36" s="78"/>
      <c r="GI36" s="78"/>
      <c r="GJ36" s="78"/>
      <c r="GK36" s="78"/>
      <c r="GL36" s="78"/>
      <c r="GM36" s="78"/>
      <c r="GN36" s="78"/>
      <c r="GO36" s="78"/>
      <c r="GP36" s="78"/>
      <c r="GQ36" s="78"/>
      <c r="GR36" s="78"/>
      <c r="GS36" s="78"/>
      <c r="GT36" s="78"/>
      <c r="GU36" s="78"/>
      <c r="GV36" s="78"/>
      <c r="GW36" s="78"/>
      <c r="GX36" s="78"/>
      <c r="GY36" s="78"/>
      <c r="GZ36" s="78"/>
      <c r="HA36" s="78"/>
      <c r="HB36" s="78"/>
      <c r="HC36" s="78"/>
      <c r="HD36" s="78"/>
      <c r="HE36" s="78"/>
      <c r="HF36" s="78"/>
      <c r="HG36" s="78"/>
      <c r="HH36" s="78"/>
      <c r="HI36" s="78"/>
      <c r="HJ36" s="78"/>
      <c r="HK36" s="78"/>
      <c r="HL36" s="78"/>
      <c r="HM36" s="78"/>
      <c r="HN36" s="78"/>
      <c r="HO36" s="78"/>
      <c r="HP36" s="78"/>
      <c r="HQ36" s="78"/>
      <c r="HR36" s="78"/>
      <c r="HS36" s="78"/>
      <c r="HT36" s="78"/>
      <c r="HU36" s="78"/>
      <c r="HV36" s="78"/>
      <c r="HW36" s="78"/>
      <c r="HX36" s="78"/>
      <c r="HY36" s="78"/>
      <c r="HZ36" s="78"/>
      <c r="IA36" s="78"/>
      <c r="IB36" s="78"/>
      <c r="IC36" s="78"/>
      <c r="ID36" s="78"/>
      <c r="IE36" s="78"/>
      <c r="IF36" s="78"/>
      <c r="IG36" s="78"/>
      <c r="IH36" s="78"/>
      <c r="II36" s="78"/>
      <c r="IJ36" s="78"/>
      <c r="IK36" s="78"/>
      <c r="IL36" s="78"/>
      <c r="IM36" s="78"/>
      <c r="IN36" s="78"/>
      <c r="IO36" s="78"/>
      <c r="IP36" s="78"/>
      <c r="IQ36" s="78"/>
      <c r="IR36" s="78"/>
      <c r="IS36" s="78"/>
      <c r="IT36" s="78"/>
      <c r="IU36" s="78"/>
      <c r="IV36" s="78"/>
      <c r="IW36" s="78"/>
    </row>
    <row r="37" customFormat="false" ht="15.75" hidden="false" customHeight="false" outlineLevel="0" collapsed="false">
      <c r="A37" s="78"/>
      <c r="B37" s="179"/>
      <c r="C37" s="179"/>
      <c r="D37" s="179"/>
      <c r="E37" s="179"/>
      <c r="F37" s="179"/>
      <c r="G37" s="179"/>
      <c r="H37" s="97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/>
      <c r="FZ37" s="78"/>
      <c r="GA37" s="78"/>
      <c r="GB37" s="78"/>
      <c r="GC37" s="78"/>
      <c r="GD37" s="78"/>
      <c r="GE37" s="78"/>
      <c r="GF37" s="78"/>
      <c r="GG37" s="78"/>
      <c r="GH37" s="78"/>
      <c r="GI37" s="78"/>
      <c r="GJ37" s="78"/>
      <c r="GK37" s="78"/>
      <c r="GL37" s="78"/>
      <c r="GM37" s="78"/>
      <c r="GN37" s="78"/>
      <c r="GO37" s="78"/>
      <c r="GP37" s="78"/>
      <c r="GQ37" s="78"/>
      <c r="GR37" s="78"/>
      <c r="GS37" s="78"/>
      <c r="GT37" s="78"/>
      <c r="GU37" s="78"/>
      <c r="GV37" s="78"/>
      <c r="GW37" s="78"/>
      <c r="GX37" s="78"/>
      <c r="GY37" s="78"/>
      <c r="GZ37" s="78"/>
      <c r="HA37" s="78"/>
      <c r="HB37" s="78"/>
      <c r="HC37" s="78"/>
      <c r="HD37" s="78"/>
      <c r="HE37" s="78"/>
      <c r="HF37" s="78"/>
      <c r="HG37" s="78"/>
      <c r="HH37" s="78"/>
      <c r="HI37" s="78"/>
      <c r="HJ37" s="78"/>
      <c r="HK37" s="78"/>
      <c r="HL37" s="78"/>
      <c r="HM37" s="78"/>
      <c r="HN37" s="78"/>
      <c r="HO37" s="78"/>
      <c r="HP37" s="78"/>
      <c r="HQ37" s="78"/>
      <c r="HR37" s="78"/>
      <c r="HS37" s="78"/>
      <c r="HT37" s="78"/>
      <c r="HU37" s="78"/>
      <c r="HV37" s="78"/>
      <c r="HW37" s="78"/>
      <c r="HX37" s="78"/>
      <c r="HY37" s="78"/>
      <c r="HZ37" s="78"/>
      <c r="IA37" s="78"/>
      <c r="IB37" s="78"/>
      <c r="IC37" s="78"/>
      <c r="ID37" s="78"/>
      <c r="IE37" s="78"/>
      <c r="IF37" s="78"/>
      <c r="IG37" s="78"/>
      <c r="IH37" s="78"/>
      <c r="II37" s="78"/>
      <c r="IJ37" s="78"/>
      <c r="IK37" s="78"/>
      <c r="IL37" s="78"/>
      <c r="IM37" s="78"/>
      <c r="IN37" s="78"/>
      <c r="IO37" s="78"/>
      <c r="IP37" s="78"/>
      <c r="IQ37" s="78"/>
      <c r="IR37" s="78"/>
      <c r="IS37" s="78"/>
      <c r="IT37" s="78"/>
      <c r="IU37" s="78"/>
      <c r="IV37" s="78"/>
      <c r="IW37" s="78"/>
    </row>
    <row r="38" customFormat="false" ht="15.75" hidden="false" customHeight="false" outlineLevel="0" collapsed="false">
      <c r="A38" s="181" t="s">
        <v>103</v>
      </c>
      <c r="B38" s="182" t="n">
        <f aca="false">SUM(B34,B30,B26)</f>
        <v>320.311</v>
      </c>
      <c r="C38" s="182" t="n">
        <f aca="false">SUM(C34,C30,C26)</f>
        <v>221.287</v>
      </c>
      <c r="D38" s="182" t="n">
        <f aca="false">SUM(D34,D30,D26)</f>
        <v>-340.476</v>
      </c>
      <c r="E38" s="182" t="n">
        <f aca="false">SUM(E34,E30,E26)</f>
        <v>-146.561</v>
      </c>
      <c r="F38" s="182" t="n">
        <f aca="false">SUM(F34,F30,F26)</f>
        <v>5920.457</v>
      </c>
      <c r="G38" s="182" t="n">
        <f aca="false">SUM(G34,G30,G26)</f>
        <v>106.9558826</v>
      </c>
      <c r="H38" s="183" t="n">
        <f aca="false">SUM(H34,H30,H26)</f>
        <v>106.9558826</v>
      </c>
      <c r="I38" s="184" t="n">
        <f aca="false">SUM(I34,I30,I26)</f>
        <v>19061.1553507539</v>
      </c>
      <c r="J38" s="184" t="n">
        <f aca="false">SUM(J34,J30,J26)</f>
        <v>47596.21394333</v>
      </c>
      <c r="K38" s="184" t="n">
        <f aca="false">SUM(K34,K30,K26)</f>
        <v>2308.742847289</v>
      </c>
      <c r="L38" s="184" t="n">
        <f aca="false">SUM(L34,L30,L26)</f>
        <v>65.3165863374419</v>
      </c>
      <c r="M38" s="184" t="n">
        <f aca="false">SUM(M34,M30,M26)</f>
        <v>41.0074839110298</v>
      </c>
      <c r="N38" s="184" t="n">
        <f aca="false">SUM(N34,N30,N26)</f>
        <v>73.1780678980391</v>
      </c>
      <c r="O38" s="184" t="n">
        <f aca="false">SUM(O34,O30,O26)</f>
        <v>339.011894220062</v>
      </c>
      <c r="P38" s="184" t="n">
        <f aca="false">SUM(P34,P30,P26)</f>
        <v>353.553859877138</v>
      </c>
      <c r="Q38" s="184" t="n">
        <f aca="false">SUM(Q34,Q30,Q26)</f>
        <v>73.0641363459178</v>
      </c>
      <c r="R38" s="184" t="n">
        <f aca="false">SUM(R34,R30,R26)</f>
        <v>150.816553743147</v>
      </c>
      <c r="S38" s="184" t="n">
        <f aca="false">SUM(S34,S30,S26)</f>
        <v>1092.34750456306</v>
      </c>
      <c r="T38" s="184" t="n">
        <f aca="false">SUM(T34,T30,T26)</f>
        <v>10290.0460146861</v>
      </c>
      <c r="U38" s="184" t="n">
        <f aca="false">SUM(U34,U30,U26)</f>
        <v>35006.5616012577</v>
      </c>
      <c r="V38" s="184" t="n">
        <f aca="false">SUM(V34,V30,V26)</f>
        <v>37813.3509924309</v>
      </c>
      <c r="W38" s="184" t="n">
        <f aca="false">SUM(W34,W30,W26)</f>
        <v>1861.46175083492</v>
      </c>
      <c r="X38" s="184" t="n">
        <f aca="false">SUM(X34,X30,X26)</f>
        <v>121.611766943125</v>
      </c>
      <c r="Y38" s="184" t="n">
        <f aca="false">SUM(Y34,Y30,Y26)</f>
        <v>110.534806026104</v>
      </c>
      <c r="Z38" s="184" t="n">
        <f aca="false">SUM(Z34,Z30,Z26)</f>
        <v>139.999190583911</v>
      </c>
      <c r="AA38" s="184" t="n">
        <f aca="false">SUM(AA34,AA30,AA26)</f>
        <v>390.59711932518</v>
      </c>
      <c r="AB38" s="184" t="n">
        <f aca="false">SUM(AB34,AB30,AB26)</f>
        <v>398.543129342931</v>
      </c>
      <c r="AC38" s="184" t="n">
        <f aca="false">SUM(AC34,AC30,AC26)</f>
        <v>79.1621455192111</v>
      </c>
      <c r="AD38" s="184" t="n">
        <f aca="false">SUM(AD34,AD30,AD26)</f>
        <v>178.389492506886</v>
      </c>
      <c r="AE38" s="184" t="n">
        <f aca="false">SUM(AE34,AE30,AE26)</f>
        <v>950.085081858069</v>
      </c>
      <c r="AF38" s="184" t="n">
        <f aca="false">SUM(AF34,AF30,AF26)</f>
        <v>8662.87095196843</v>
      </c>
      <c r="AG38" s="184" t="n">
        <f aca="false">SUM(AG34,AG30,AG26)</f>
        <v>27365.1839894303</v>
      </c>
      <c r="AH38" s="184" t="n">
        <f aca="false">SUM(AH34,AH30,AH26)</f>
        <v>27365.7907341909</v>
      </c>
      <c r="AI38" s="184" t="n">
        <f aca="false">SUM(AI34,AI30,AI26)</f>
        <v>2340.90296732828</v>
      </c>
      <c r="AJ38" s="184" t="n">
        <f aca="false">SUM(AJ34,AJ30,AJ26)</f>
        <v>239.590708698813</v>
      </c>
      <c r="AK38" s="184" t="n">
        <f aca="false">SUM(AK34,AK30,AK26)</f>
        <v>183.83231276306</v>
      </c>
      <c r="AL38" s="184" t="n">
        <f aca="false">SUM(AL34,AL30,AL26)</f>
        <v>244.750909346041</v>
      </c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/>
      <c r="FZ38" s="78"/>
      <c r="GA38" s="78"/>
      <c r="GB38" s="78"/>
      <c r="GC38" s="78"/>
      <c r="GD38" s="78"/>
      <c r="GE38" s="78"/>
      <c r="GF38" s="78"/>
      <c r="GG38" s="78"/>
      <c r="GH38" s="78"/>
      <c r="GI38" s="78"/>
      <c r="GJ38" s="78"/>
      <c r="GK38" s="78"/>
      <c r="GL38" s="78"/>
      <c r="GM38" s="78"/>
      <c r="GN38" s="78"/>
      <c r="GO38" s="78"/>
      <c r="GP38" s="78"/>
      <c r="GQ38" s="78"/>
      <c r="GR38" s="78"/>
      <c r="GS38" s="78"/>
      <c r="GT38" s="78"/>
      <c r="GU38" s="78"/>
      <c r="GV38" s="78"/>
      <c r="GW38" s="78"/>
      <c r="GX38" s="78"/>
      <c r="GY38" s="78"/>
      <c r="GZ38" s="78"/>
      <c r="HA38" s="78"/>
      <c r="HB38" s="78"/>
      <c r="HC38" s="78"/>
      <c r="HD38" s="78"/>
      <c r="HE38" s="78"/>
      <c r="HF38" s="78"/>
      <c r="HG38" s="78"/>
      <c r="HH38" s="78"/>
      <c r="HI38" s="78"/>
      <c r="HJ38" s="78"/>
      <c r="HK38" s="78"/>
      <c r="HL38" s="78"/>
      <c r="HM38" s="78"/>
      <c r="HN38" s="78"/>
      <c r="HO38" s="78"/>
      <c r="HP38" s="78"/>
      <c r="HQ38" s="78"/>
      <c r="HR38" s="78"/>
      <c r="HS38" s="78"/>
      <c r="HT38" s="78"/>
      <c r="HU38" s="78"/>
      <c r="HV38" s="78"/>
      <c r="HW38" s="78"/>
      <c r="HX38" s="78"/>
      <c r="HY38" s="78"/>
      <c r="HZ38" s="78"/>
      <c r="IA38" s="78"/>
      <c r="IB38" s="78"/>
      <c r="IC38" s="78"/>
      <c r="ID38" s="78"/>
      <c r="IE38" s="78"/>
      <c r="IF38" s="78"/>
      <c r="IG38" s="78"/>
      <c r="IH38" s="78"/>
      <c r="II38" s="78"/>
      <c r="IJ38" s="78"/>
      <c r="IK38" s="78"/>
      <c r="IL38" s="78"/>
      <c r="IM38" s="78"/>
      <c r="IN38" s="78"/>
      <c r="IO38" s="78"/>
      <c r="IP38" s="78"/>
      <c r="IQ38" s="78"/>
      <c r="IR38" s="78"/>
      <c r="IS38" s="78"/>
      <c r="IT38" s="78"/>
      <c r="IU38" s="78"/>
      <c r="IV38" s="78"/>
      <c r="IW38" s="78"/>
    </row>
    <row r="39" customFormat="false" ht="15.75" hidden="false" customHeight="false" outlineLevel="0" collapsed="false">
      <c r="A39" s="181"/>
      <c r="B39" s="179"/>
      <c r="C39" s="179"/>
      <c r="D39" s="179"/>
      <c r="E39" s="179"/>
      <c r="F39" s="179"/>
      <c r="G39" s="179"/>
      <c r="H39" s="97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/>
      <c r="FZ39" s="78"/>
      <c r="GA39" s="78"/>
      <c r="GB39" s="78"/>
      <c r="GC39" s="78"/>
      <c r="GD39" s="78"/>
      <c r="GE39" s="78"/>
      <c r="GF39" s="78"/>
      <c r="GG39" s="78"/>
      <c r="GH39" s="78"/>
      <c r="GI39" s="78"/>
      <c r="GJ39" s="78"/>
      <c r="GK39" s="78"/>
      <c r="GL39" s="78"/>
      <c r="GM39" s="78"/>
      <c r="GN39" s="78"/>
      <c r="GO39" s="78"/>
      <c r="GP39" s="78"/>
      <c r="GQ39" s="78"/>
      <c r="GR39" s="78"/>
      <c r="GS39" s="78"/>
      <c r="GT39" s="78"/>
      <c r="GU39" s="78"/>
      <c r="GV39" s="78"/>
      <c r="GW39" s="78"/>
      <c r="GX39" s="78"/>
      <c r="GY39" s="78"/>
      <c r="GZ39" s="78"/>
      <c r="HA39" s="78"/>
      <c r="HB39" s="78"/>
      <c r="HC39" s="78"/>
      <c r="HD39" s="78"/>
      <c r="HE39" s="78"/>
      <c r="HF39" s="78"/>
      <c r="HG39" s="78"/>
      <c r="HH39" s="78"/>
      <c r="HI39" s="78"/>
      <c r="HJ39" s="78"/>
      <c r="HK39" s="78"/>
      <c r="HL39" s="78"/>
      <c r="HM39" s="78"/>
      <c r="HN39" s="78"/>
      <c r="HO39" s="78"/>
      <c r="HP39" s="78"/>
      <c r="HQ39" s="78"/>
      <c r="HR39" s="78"/>
      <c r="HS39" s="78"/>
      <c r="HT39" s="78"/>
      <c r="HU39" s="78"/>
      <c r="HV39" s="78"/>
      <c r="HW39" s="78"/>
      <c r="HX39" s="78"/>
      <c r="HY39" s="78"/>
      <c r="HZ39" s="78"/>
      <c r="IA39" s="78"/>
      <c r="IB39" s="78"/>
      <c r="IC39" s="78"/>
      <c r="ID39" s="78"/>
      <c r="IE39" s="78"/>
      <c r="IF39" s="78"/>
      <c r="IG39" s="78"/>
      <c r="IH39" s="78"/>
      <c r="II39" s="78"/>
      <c r="IJ39" s="78"/>
      <c r="IK39" s="78"/>
      <c r="IL39" s="78"/>
      <c r="IM39" s="78"/>
      <c r="IN39" s="78"/>
      <c r="IO39" s="78"/>
      <c r="IP39" s="78"/>
      <c r="IQ39" s="78"/>
      <c r="IR39" s="78"/>
      <c r="IS39" s="78"/>
      <c r="IT39" s="78"/>
      <c r="IU39" s="78"/>
      <c r="IV39" s="78"/>
      <c r="IW39" s="78"/>
    </row>
    <row r="40" customFormat="false" ht="15.75" hidden="false" customHeight="false" outlineLevel="0" collapsed="false">
      <c r="A40" s="185"/>
      <c r="B40" s="179"/>
      <c r="C40" s="179"/>
      <c r="D40" s="179"/>
      <c r="E40" s="179"/>
      <c r="F40" s="179"/>
      <c r="G40" s="179"/>
      <c r="H40" s="97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/>
      <c r="FZ40" s="78"/>
      <c r="GA40" s="78"/>
      <c r="GB40" s="78"/>
      <c r="GC40" s="78"/>
      <c r="GD40" s="78"/>
      <c r="GE40" s="78"/>
      <c r="GF40" s="78"/>
      <c r="GG40" s="78"/>
      <c r="GH40" s="78"/>
      <c r="GI40" s="78"/>
      <c r="GJ40" s="78"/>
      <c r="GK40" s="78"/>
      <c r="GL40" s="78"/>
      <c r="GM40" s="78"/>
      <c r="GN40" s="78"/>
      <c r="GO40" s="78"/>
      <c r="GP40" s="78"/>
      <c r="GQ40" s="78"/>
      <c r="GR40" s="78"/>
      <c r="GS40" s="78"/>
      <c r="GT40" s="78"/>
      <c r="GU40" s="78"/>
      <c r="GV40" s="78"/>
      <c r="GW40" s="78"/>
      <c r="GX40" s="78"/>
      <c r="GY40" s="78"/>
      <c r="GZ40" s="78"/>
      <c r="HA40" s="78"/>
      <c r="HB40" s="78"/>
      <c r="HC40" s="78"/>
      <c r="HD40" s="78"/>
      <c r="HE40" s="78"/>
      <c r="HF40" s="78"/>
      <c r="HG40" s="78"/>
      <c r="HH40" s="78"/>
      <c r="HI40" s="78"/>
      <c r="HJ40" s="78"/>
      <c r="HK40" s="78"/>
      <c r="HL40" s="78"/>
      <c r="HM40" s="78"/>
      <c r="HN40" s="78"/>
      <c r="HO40" s="78"/>
      <c r="HP40" s="78"/>
      <c r="HQ40" s="78"/>
      <c r="HR40" s="78"/>
      <c r="HS40" s="78"/>
      <c r="HT40" s="78"/>
      <c r="HU40" s="78"/>
      <c r="HV40" s="78"/>
      <c r="HW40" s="78"/>
      <c r="HX40" s="78"/>
      <c r="HY40" s="78"/>
      <c r="HZ40" s="78"/>
      <c r="IA40" s="78"/>
      <c r="IB40" s="78"/>
      <c r="IC40" s="78"/>
      <c r="ID40" s="78"/>
      <c r="IE40" s="78"/>
      <c r="IF40" s="78"/>
      <c r="IG40" s="78"/>
      <c r="IH40" s="78"/>
      <c r="II40" s="78"/>
      <c r="IJ40" s="78"/>
      <c r="IK40" s="78"/>
      <c r="IL40" s="78"/>
      <c r="IM40" s="78"/>
      <c r="IN40" s="78"/>
      <c r="IO40" s="78"/>
      <c r="IP40" s="78"/>
      <c r="IQ40" s="78"/>
      <c r="IR40" s="78"/>
      <c r="IS40" s="78"/>
      <c r="IT40" s="78"/>
      <c r="IU40" s="78"/>
      <c r="IV40" s="78"/>
      <c r="IW40" s="78"/>
    </row>
    <row r="41" customFormat="false" ht="15.75" hidden="false" customHeight="false" outlineLevel="0" collapsed="false">
      <c r="A41" s="78" t="s">
        <v>13</v>
      </c>
      <c r="B41" s="179" t="n">
        <v>0</v>
      </c>
      <c r="C41" s="179" t="n">
        <v>0</v>
      </c>
      <c r="D41" s="179" t="n">
        <v>0</v>
      </c>
      <c r="E41" s="179" t="n">
        <f aca="false">E17</f>
        <v>0</v>
      </c>
      <c r="F41" s="179" t="n">
        <f aca="false">F17</f>
        <v>0</v>
      </c>
      <c r="G41" s="179" t="n">
        <f aca="false">G17</f>
        <v>-16.1889229999999</v>
      </c>
      <c r="H41" s="97" t="n">
        <f aca="false">H17</f>
        <v>-16.1889229999999</v>
      </c>
      <c r="I41" s="98" t="n">
        <f aca="false">I17*(1+I$9)^((I$6-$H$6)/365.25)</f>
        <v>8136.49780405977</v>
      </c>
      <c r="J41" s="98" t="n">
        <f aca="false">J17*(1+J$9)^((J$6-$H$6)/365.25)</f>
        <v>18815.3128336886</v>
      </c>
      <c r="K41" s="98" t="n">
        <f aca="false">K17*(1+K$9)^((K$6-$H$6)/365.25)</f>
        <v>1172.11489565514</v>
      </c>
      <c r="L41" s="98" t="n">
        <f aca="false">L17*(1+L$9)^((L$6-$H$6)/365.25)</f>
        <v>58.0881002330324</v>
      </c>
      <c r="M41" s="98" t="n">
        <f aca="false">M17*(1+M$9)^((M$6-$H$6)/365.25)</f>
        <v>33.2255672653707</v>
      </c>
      <c r="N41" s="98" t="n">
        <f aca="false">N17*(1+N$9)^((N$6-$H$6)/365.25)</f>
        <v>50.3668613514744</v>
      </c>
      <c r="O41" s="98" t="n">
        <f aca="false">O17*(1+O$9)^((O$6-$H$6)/365.25)</f>
        <v>188.201544070705</v>
      </c>
      <c r="P41" s="98" t="n">
        <f aca="false">P17*(1+P$9)^((P$6-$H$6)/365.25)</f>
        <v>192.956222675801</v>
      </c>
      <c r="Q41" s="98" t="n">
        <f aca="false">Q17*(1+Q$9)^((Q$6-$H$6)/365.25)</f>
        <v>56.1236419855676</v>
      </c>
      <c r="R41" s="98" t="n">
        <f aca="false">R17*(1+R$9)^((R$6-$H$6)/365.25)</f>
        <v>107.854870991414</v>
      </c>
      <c r="S41" s="98" t="n">
        <f aca="false">S17*(1+S$9)^((S$6-$H$6)/365.25)</f>
        <v>581.593560309266</v>
      </c>
      <c r="T41" s="98" t="n">
        <f aca="false">T17*(1+T$9)^((T$6-$H$6)/365.25)</f>
        <v>4645.34670375656</v>
      </c>
      <c r="U41" s="98" t="n">
        <f aca="false">U17*(1+U$9)^((U$6-$H$6)/365.25)</f>
        <v>14845.1206851419</v>
      </c>
      <c r="V41" s="98" t="n">
        <f aca="false">V17*(1+V$9)^((V$6-$H$6)/365.25)</f>
        <v>16027.9591677336</v>
      </c>
      <c r="W41" s="98" t="n">
        <f aca="false">W17*(1+W$9)^((W$6-$H$6)/365.25)</f>
        <v>947.619458171343</v>
      </c>
      <c r="X41" s="98" t="n">
        <f aca="false">X17*(1+X$9)^((X$6-$H$6)/365.25)</f>
        <v>96.3648364651658</v>
      </c>
      <c r="Y41" s="98" t="n">
        <f aca="false">Y17*(1+Y$9)^((Y$6-$H$6)/365.25)</f>
        <v>74.4233699110103</v>
      </c>
      <c r="Z41" s="98" t="n">
        <f aca="false">Z17*(1+Z$9)^((Z$6-$H$6)/365.25)</f>
        <v>86.471850687271</v>
      </c>
      <c r="AA41" s="98" t="n">
        <f aca="false">AA17*(1+AA$9)^((AA$6-$H$6)/365.25)</f>
        <v>208.878170158109</v>
      </c>
      <c r="AB41" s="98" t="n">
        <f aca="false">AB17*(1+AB$9)^((AB$6-$H$6)/365.25)</f>
        <v>210.114849319685</v>
      </c>
      <c r="AC41" s="98" t="n">
        <f aca="false">AC17*(1+AC$9)^((AC$6-$H$6)/365.25)</f>
        <v>56.2827776226425</v>
      </c>
      <c r="AD41" s="98" t="n">
        <f aca="false">AD17*(1+AD$9)^((AD$6-$H$6)/365.25)</f>
        <v>118.713857871472</v>
      </c>
      <c r="AE41" s="98" t="n">
        <f aca="false">AE17*(1+AE$9)^((AE$6-$H$6)/365.25)</f>
        <v>491.19914316853</v>
      </c>
      <c r="AF41" s="98" t="n">
        <f aca="false">AF17*(1+AF$9)^((AF$6-$H$6)/365.25)</f>
        <v>3862.30760017789</v>
      </c>
      <c r="AG41" s="98" t="n">
        <f aca="false">AG17*(1+AG$9)^((AG$6-$H$6)/365.25)</f>
        <v>11619.8018622536</v>
      </c>
      <c r="AH41" s="98" t="n">
        <f aca="false">AH17*(1+AH$9)^((AH$6-$H$6)/365.25)</f>
        <v>11624.6006315958</v>
      </c>
      <c r="AI41" s="98" t="n">
        <f aca="false">AI17*(1+AI$9)^((AI$6-$H$6)/365.25)</f>
        <v>1126.72782896417</v>
      </c>
      <c r="AJ41" s="98" t="n">
        <f aca="false">AJ17*(1+AJ$9)^((AJ$6-$H$6)/365.25)</f>
        <v>160.047788671174</v>
      </c>
      <c r="AK41" s="98" t="n">
        <f aca="false">AK17*(1+AK$9)^((AK$6-$H$6)/365.25)</f>
        <v>111.468017248388</v>
      </c>
      <c r="AL41" s="98" t="n">
        <f aca="false">AL17*(1+AL$9)^((AL$6-$H$6)/365.25)</f>
        <v>138.064393447341</v>
      </c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/>
      <c r="FZ41" s="78"/>
      <c r="GA41" s="78"/>
      <c r="GB41" s="78"/>
      <c r="GC41" s="78"/>
      <c r="GD41" s="78"/>
      <c r="GE41" s="78"/>
      <c r="GF41" s="78"/>
      <c r="GG41" s="78"/>
      <c r="GH41" s="78"/>
      <c r="GI41" s="78"/>
      <c r="GJ41" s="78"/>
      <c r="GK41" s="78"/>
      <c r="GL41" s="78"/>
      <c r="GM41" s="78"/>
      <c r="GN41" s="78"/>
      <c r="GO41" s="78"/>
      <c r="GP41" s="78"/>
      <c r="GQ41" s="78"/>
      <c r="GR41" s="78"/>
      <c r="GS41" s="78"/>
      <c r="GT41" s="78"/>
      <c r="GU41" s="78"/>
      <c r="GV41" s="78"/>
      <c r="GW41" s="78"/>
      <c r="GX41" s="78"/>
      <c r="GY41" s="78"/>
      <c r="GZ41" s="78"/>
      <c r="HA41" s="78"/>
      <c r="HB41" s="78"/>
      <c r="HC41" s="78"/>
      <c r="HD41" s="78"/>
      <c r="HE41" s="78"/>
      <c r="HF41" s="78"/>
      <c r="HG41" s="78"/>
      <c r="HH41" s="78"/>
      <c r="HI41" s="78"/>
      <c r="HJ41" s="78"/>
      <c r="HK41" s="78"/>
      <c r="HL41" s="78"/>
      <c r="HM41" s="78"/>
      <c r="HN41" s="78"/>
      <c r="HO41" s="78"/>
      <c r="HP41" s="78"/>
      <c r="HQ41" s="78"/>
      <c r="HR41" s="78"/>
      <c r="HS41" s="78"/>
      <c r="HT41" s="78"/>
      <c r="HU41" s="78"/>
      <c r="HV41" s="78"/>
      <c r="HW41" s="78"/>
      <c r="HX41" s="78"/>
      <c r="HY41" s="78"/>
      <c r="HZ41" s="78"/>
      <c r="IA41" s="78"/>
      <c r="IB41" s="78"/>
      <c r="IC41" s="78"/>
      <c r="ID41" s="78"/>
      <c r="IE41" s="78"/>
      <c r="IF41" s="78"/>
      <c r="IG41" s="78"/>
      <c r="IH41" s="78"/>
      <c r="II41" s="78"/>
      <c r="IJ41" s="78"/>
      <c r="IK41" s="78"/>
      <c r="IL41" s="78"/>
      <c r="IM41" s="78"/>
      <c r="IN41" s="78"/>
      <c r="IO41" s="78"/>
      <c r="IP41" s="78"/>
      <c r="IQ41" s="78"/>
      <c r="IR41" s="78"/>
      <c r="IS41" s="78"/>
      <c r="IT41" s="78"/>
      <c r="IU41" s="78"/>
      <c r="IV41" s="78"/>
      <c r="IW41" s="78"/>
    </row>
    <row r="42" customFormat="false" ht="15.75" hidden="false" customHeight="false" outlineLevel="0" collapsed="false">
      <c r="A42" s="78" t="s">
        <v>101</v>
      </c>
      <c r="B42" s="190"/>
      <c r="C42" s="190"/>
      <c r="D42" s="190"/>
      <c r="E42" s="190"/>
      <c r="F42" s="179" t="n">
        <v>0</v>
      </c>
      <c r="G42" s="190" t="n">
        <f aca="false">350*0.95</f>
        <v>332.5</v>
      </c>
      <c r="H42" s="191" t="n">
        <f aca="false">(H$6-G$6)/(I$6-G$6)*Assumptions!F13</f>
        <v>183.870967741936</v>
      </c>
      <c r="I42" s="192" t="n">
        <f aca="false">Assumptions!F13-'Spark-Spread'!H42</f>
        <v>291.129032258065</v>
      </c>
      <c r="J42" s="192" t="n">
        <f aca="false">Assumptions!$F$13</f>
        <v>475</v>
      </c>
      <c r="K42" s="192" t="n">
        <f aca="false">Assumptions!$F$13</f>
        <v>475</v>
      </c>
      <c r="L42" s="192" t="n">
        <f aca="false">Assumptions!$F$17</f>
        <v>375</v>
      </c>
      <c r="M42" s="192" t="n">
        <f aca="false">Assumptions!$F$21</f>
        <v>416.25</v>
      </c>
      <c r="N42" s="192" t="n">
        <f aca="false">Assumptions!$F$21</f>
        <v>416.25</v>
      </c>
      <c r="O42" s="192" t="n">
        <f aca="false">Assumptions!$F$21</f>
        <v>416.25</v>
      </c>
      <c r="P42" s="192" t="n">
        <f aca="false">Assumptions!$F$21</f>
        <v>416.25</v>
      </c>
      <c r="Q42" s="192" t="n">
        <f aca="false">Assumptions!$F$21</f>
        <v>416.25</v>
      </c>
      <c r="R42" s="192" t="n">
        <f aca="false">Assumptions!$F$17</f>
        <v>375</v>
      </c>
      <c r="S42" s="192" t="n">
        <f aca="false">Assumptions!$F$17</f>
        <v>375</v>
      </c>
      <c r="T42" s="192" t="n">
        <f aca="false">Assumptions!$F$13</f>
        <v>475</v>
      </c>
      <c r="U42" s="192" t="n">
        <f aca="false">Assumptions!$F$13</f>
        <v>475</v>
      </c>
      <c r="V42" s="192" t="n">
        <f aca="false">Assumptions!$F$13</f>
        <v>475</v>
      </c>
      <c r="W42" s="192" t="n">
        <f aca="false">Assumptions!$F$13</f>
        <v>475</v>
      </c>
      <c r="X42" s="192" t="n">
        <f aca="false">Assumptions!$F$17</f>
        <v>375</v>
      </c>
      <c r="Y42" s="192" t="n">
        <f aca="false">Assumptions!$F$21</f>
        <v>416.25</v>
      </c>
      <c r="Z42" s="192" t="n">
        <f aca="false">Assumptions!$F$21</f>
        <v>416.25</v>
      </c>
      <c r="AA42" s="192" t="n">
        <f aca="false">Assumptions!$F$21</f>
        <v>416.25</v>
      </c>
      <c r="AB42" s="192" t="n">
        <f aca="false">Assumptions!$F$21</f>
        <v>416.25</v>
      </c>
      <c r="AC42" s="192" t="n">
        <f aca="false">Assumptions!$F$21</f>
        <v>416.25</v>
      </c>
      <c r="AD42" s="192" t="n">
        <f aca="false">Assumptions!$F$17</f>
        <v>375</v>
      </c>
      <c r="AE42" s="192" t="n">
        <f aca="false">Assumptions!$F$17</f>
        <v>375</v>
      </c>
      <c r="AF42" s="192" t="n">
        <f aca="false">Assumptions!$F$13</f>
        <v>475</v>
      </c>
      <c r="AG42" s="192" t="n">
        <f aca="false">Assumptions!$F$13</f>
        <v>475</v>
      </c>
      <c r="AH42" s="192" t="n">
        <f aca="false">Assumptions!$F$13</f>
        <v>475</v>
      </c>
      <c r="AI42" s="192" t="n">
        <f aca="false">Assumptions!$F$13</f>
        <v>475</v>
      </c>
      <c r="AJ42" s="192" t="n">
        <f aca="false">Assumptions!$F$17</f>
        <v>375</v>
      </c>
      <c r="AK42" s="192" t="n">
        <f aca="false">Assumptions!$F$21</f>
        <v>416.25</v>
      </c>
      <c r="AL42" s="192" t="n">
        <f aca="false">Assumptions!$F$21</f>
        <v>416.25</v>
      </c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78"/>
      <c r="GB42" s="78"/>
      <c r="GC42" s="78"/>
      <c r="GD42" s="78"/>
      <c r="GE42" s="78"/>
      <c r="GF42" s="78"/>
      <c r="GG42" s="78"/>
      <c r="GH42" s="78"/>
      <c r="GI42" s="78"/>
      <c r="GJ42" s="78"/>
      <c r="GK42" s="78"/>
      <c r="GL42" s="78"/>
      <c r="GM42" s="78"/>
      <c r="GN42" s="78"/>
      <c r="GO42" s="78"/>
      <c r="GP42" s="78"/>
      <c r="GQ42" s="78"/>
      <c r="GR42" s="78"/>
      <c r="GS42" s="78"/>
      <c r="GT42" s="78"/>
      <c r="GU42" s="78"/>
      <c r="GV42" s="78"/>
      <c r="GW42" s="78"/>
      <c r="GX42" s="78"/>
      <c r="GY42" s="78"/>
      <c r="GZ42" s="78"/>
      <c r="HA42" s="78"/>
      <c r="HB42" s="78"/>
      <c r="HC42" s="78"/>
      <c r="HD42" s="78"/>
      <c r="HE42" s="78"/>
      <c r="HF42" s="78"/>
      <c r="HG42" s="78"/>
      <c r="HH42" s="78"/>
      <c r="HI42" s="78"/>
      <c r="HJ42" s="78"/>
      <c r="HK42" s="78"/>
      <c r="HL42" s="78"/>
      <c r="HM42" s="78"/>
      <c r="HN42" s="78"/>
      <c r="HO42" s="78"/>
      <c r="HP42" s="78"/>
      <c r="HQ42" s="78"/>
      <c r="HR42" s="78"/>
      <c r="HS42" s="78"/>
      <c r="HT42" s="78"/>
      <c r="HU42" s="78"/>
      <c r="HV42" s="78"/>
      <c r="HW42" s="78"/>
      <c r="HX42" s="78"/>
      <c r="HY42" s="78"/>
      <c r="HZ42" s="78"/>
      <c r="IA42" s="78"/>
      <c r="IB42" s="78"/>
      <c r="IC42" s="78"/>
      <c r="ID42" s="78"/>
      <c r="IE42" s="78"/>
      <c r="IF42" s="78"/>
      <c r="IG42" s="78"/>
      <c r="IH42" s="78"/>
      <c r="II42" s="78"/>
      <c r="IJ42" s="78"/>
      <c r="IK42" s="78"/>
      <c r="IL42" s="78"/>
      <c r="IM42" s="78"/>
      <c r="IN42" s="78"/>
      <c r="IO42" s="78"/>
      <c r="IP42" s="78"/>
      <c r="IQ42" s="78"/>
      <c r="IR42" s="78"/>
      <c r="IS42" s="78"/>
      <c r="IT42" s="78"/>
      <c r="IU42" s="78"/>
      <c r="IV42" s="78"/>
      <c r="IW42" s="78"/>
    </row>
    <row r="43" customFormat="false" ht="15.75" hidden="false" customHeight="false" outlineLevel="0" collapsed="false">
      <c r="A43" s="78" t="s">
        <v>102</v>
      </c>
      <c r="B43" s="193"/>
      <c r="C43" s="193"/>
      <c r="D43" s="193"/>
      <c r="E43" s="193"/>
      <c r="F43" s="193" t="n">
        <v>0</v>
      </c>
      <c r="G43" s="193" t="n">
        <f aca="false">G41/G42</f>
        <v>-0.0486884902255636</v>
      </c>
      <c r="H43" s="103" t="n">
        <f aca="false">H41/H42</f>
        <v>-0.0880450198245609</v>
      </c>
      <c r="I43" s="104" t="n">
        <f aca="false">I41/I42</f>
        <v>27.9480810998175</v>
      </c>
      <c r="J43" s="104" t="n">
        <f aca="false">J41/J42</f>
        <v>39.6111849130286</v>
      </c>
      <c r="K43" s="104" t="n">
        <f aca="false">K41/K42</f>
        <v>2.46761030664239</v>
      </c>
      <c r="L43" s="104" t="n">
        <f aca="false">L41/L42</f>
        <v>0.15490160062142</v>
      </c>
      <c r="M43" s="104" t="n">
        <f aca="false">M41/M42</f>
        <v>0.0798211826195091</v>
      </c>
      <c r="N43" s="104" t="n">
        <f aca="false">N41/N42</f>
        <v>0.121001468712251</v>
      </c>
      <c r="O43" s="104" t="n">
        <f aca="false">O41/O42</f>
        <v>0.452135841611304</v>
      </c>
      <c r="P43" s="104" t="n">
        <f aca="false">P41/P42</f>
        <v>0.463558492914838</v>
      </c>
      <c r="Q43" s="104" t="n">
        <f aca="false">Q41/Q42</f>
        <v>0.1348315723377</v>
      </c>
      <c r="R43" s="104" t="n">
        <f aca="false">R41/R42</f>
        <v>0.287612989310437</v>
      </c>
      <c r="S43" s="104" t="n">
        <f aca="false">S41/S42</f>
        <v>1.55091616082471</v>
      </c>
      <c r="T43" s="104" t="n">
        <f aca="false">T41/T42</f>
        <v>9.77967727106645</v>
      </c>
      <c r="U43" s="104" t="n">
        <f aca="false">U41/U42</f>
        <v>31.2528856529303</v>
      </c>
      <c r="V43" s="104" t="n">
        <f aca="false">V41/V42</f>
        <v>33.7430719320708</v>
      </c>
      <c r="W43" s="104" t="n">
        <f aca="false">W41/W42</f>
        <v>1.9949883329923</v>
      </c>
      <c r="X43" s="104" t="n">
        <f aca="false">X41/X42</f>
        <v>0.256972897240442</v>
      </c>
      <c r="Y43" s="104" t="n">
        <f aca="false">Y41/Y42</f>
        <v>0.178794882669094</v>
      </c>
      <c r="Z43" s="104" t="n">
        <f aca="false">Z41/Z42</f>
        <v>0.207740181831282</v>
      </c>
      <c r="AA43" s="104" t="n">
        <f aca="false">AA41/AA42</f>
        <v>0.50180941779726</v>
      </c>
      <c r="AB43" s="104" t="n">
        <f aca="false">AB41/AB42</f>
        <v>0.504780418786029</v>
      </c>
      <c r="AC43" s="104" t="n">
        <f aca="false">AC41/AC42</f>
        <v>0.135213880174517</v>
      </c>
      <c r="AD43" s="104" t="n">
        <f aca="false">AD41/AD42</f>
        <v>0.316570287657258</v>
      </c>
      <c r="AE43" s="104" t="n">
        <f aca="false">AE41/AE42</f>
        <v>1.30986438178275</v>
      </c>
      <c r="AF43" s="104" t="n">
        <f aca="false">AF41/AF42</f>
        <v>8.13117389511134</v>
      </c>
      <c r="AG43" s="104" t="n">
        <f aca="false">AG41/AG42</f>
        <v>24.4627407626391</v>
      </c>
      <c r="AH43" s="104" t="n">
        <f aca="false">AH41/AH42</f>
        <v>24.4728434349384</v>
      </c>
      <c r="AI43" s="104" t="n">
        <f aca="false">AI41/AI42</f>
        <v>2.37205858729299</v>
      </c>
      <c r="AJ43" s="104" t="n">
        <f aca="false">AJ41/AJ42</f>
        <v>0.426794103123131</v>
      </c>
      <c r="AK43" s="104" t="n">
        <f aca="false">AK41/AK42</f>
        <v>0.267791032428559</v>
      </c>
      <c r="AL43" s="104" t="n">
        <f aca="false">AL41/AL42</f>
        <v>0.331686230504124</v>
      </c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/>
      <c r="FZ43" s="78"/>
      <c r="GA43" s="78"/>
      <c r="GB43" s="78"/>
      <c r="GC43" s="78"/>
      <c r="GD43" s="78"/>
      <c r="GE43" s="78"/>
      <c r="GF43" s="78"/>
      <c r="GG43" s="78"/>
      <c r="GH43" s="78"/>
      <c r="GI43" s="78"/>
      <c r="GJ43" s="78"/>
      <c r="GK43" s="78"/>
      <c r="GL43" s="78"/>
      <c r="GM43" s="78"/>
      <c r="GN43" s="78"/>
      <c r="GO43" s="78"/>
      <c r="GP43" s="78"/>
      <c r="GQ43" s="78"/>
      <c r="GR43" s="78"/>
      <c r="GS43" s="78"/>
      <c r="GT43" s="78"/>
      <c r="GU43" s="78"/>
      <c r="GV43" s="78"/>
      <c r="GW43" s="78"/>
      <c r="GX43" s="78"/>
      <c r="GY43" s="78"/>
      <c r="GZ43" s="78"/>
      <c r="HA43" s="78"/>
      <c r="HB43" s="78"/>
      <c r="HC43" s="78"/>
      <c r="HD43" s="78"/>
      <c r="HE43" s="78"/>
      <c r="HF43" s="78"/>
      <c r="HG43" s="78"/>
      <c r="HH43" s="78"/>
      <c r="HI43" s="78"/>
      <c r="HJ43" s="78"/>
      <c r="HK43" s="78"/>
      <c r="HL43" s="78"/>
      <c r="HM43" s="78"/>
      <c r="HN43" s="78"/>
      <c r="HO43" s="78"/>
      <c r="HP43" s="78"/>
      <c r="HQ43" s="78"/>
      <c r="HR43" s="78"/>
      <c r="HS43" s="78"/>
      <c r="HT43" s="78"/>
      <c r="HU43" s="78"/>
      <c r="HV43" s="78"/>
      <c r="HW43" s="78"/>
      <c r="HX43" s="78"/>
      <c r="HY43" s="78"/>
      <c r="HZ43" s="78"/>
      <c r="IA43" s="78"/>
      <c r="IB43" s="78"/>
      <c r="IC43" s="78"/>
      <c r="ID43" s="78"/>
      <c r="IE43" s="78"/>
      <c r="IF43" s="78"/>
      <c r="IG43" s="78"/>
      <c r="IH43" s="78"/>
      <c r="II43" s="78"/>
      <c r="IJ43" s="78"/>
      <c r="IK43" s="78"/>
      <c r="IL43" s="78"/>
      <c r="IM43" s="78"/>
      <c r="IN43" s="78"/>
      <c r="IO43" s="78"/>
      <c r="IP43" s="78"/>
      <c r="IQ43" s="78"/>
      <c r="IR43" s="78"/>
      <c r="IS43" s="78"/>
      <c r="IT43" s="78"/>
      <c r="IU43" s="78"/>
      <c r="IV43" s="78"/>
      <c r="IW43" s="78"/>
    </row>
    <row r="44" customFormat="false" ht="15.75" hidden="false" customHeight="false" outlineLevel="0" collapsed="false">
      <c r="A44" s="78"/>
      <c r="B44" s="179"/>
      <c r="C44" s="179"/>
      <c r="D44" s="179"/>
      <c r="E44" s="179"/>
      <c r="F44" s="179"/>
      <c r="G44" s="179"/>
      <c r="H44" s="97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/>
      <c r="FZ44" s="78"/>
      <c r="GA44" s="78"/>
      <c r="GB44" s="78"/>
      <c r="GC44" s="78"/>
      <c r="GD44" s="78"/>
      <c r="GE44" s="78"/>
      <c r="GF44" s="78"/>
      <c r="GG44" s="78"/>
      <c r="GH44" s="78"/>
      <c r="GI44" s="78"/>
      <c r="GJ44" s="78"/>
      <c r="GK44" s="78"/>
      <c r="GL44" s="78"/>
      <c r="GM44" s="78"/>
      <c r="GN44" s="78"/>
      <c r="GO44" s="78"/>
      <c r="GP44" s="78"/>
      <c r="GQ44" s="78"/>
      <c r="GR44" s="78"/>
      <c r="GS44" s="78"/>
      <c r="GT44" s="78"/>
      <c r="GU44" s="78"/>
      <c r="GV44" s="78"/>
      <c r="GW44" s="78"/>
      <c r="GX44" s="78"/>
      <c r="GY44" s="78"/>
      <c r="GZ44" s="78"/>
      <c r="HA44" s="78"/>
      <c r="HB44" s="78"/>
      <c r="HC44" s="78"/>
      <c r="HD44" s="78"/>
      <c r="HE44" s="78"/>
      <c r="HF44" s="78"/>
      <c r="HG44" s="78"/>
      <c r="HH44" s="78"/>
      <c r="HI44" s="78"/>
      <c r="HJ44" s="78"/>
      <c r="HK44" s="78"/>
      <c r="HL44" s="78"/>
      <c r="HM44" s="78"/>
      <c r="HN44" s="78"/>
      <c r="HO44" s="78"/>
      <c r="HP44" s="78"/>
      <c r="HQ44" s="78"/>
      <c r="HR44" s="78"/>
      <c r="HS44" s="78"/>
      <c r="HT44" s="78"/>
      <c r="HU44" s="78"/>
      <c r="HV44" s="78"/>
      <c r="HW44" s="78"/>
      <c r="HX44" s="78"/>
      <c r="HY44" s="78"/>
      <c r="HZ44" s="78"/>
      <c r="IA44" s="78"/>
      <c r="IB44" s="78"/>
      <c r="IC44" s="78"/>
      <c r="ID44" s="78"/>
      <c r="IE44" s="78"/>
      <c r="IF44" s="78"/>
      <c r="IG44" s="78"/>
      <c r="IH44" s="78"/>
      <c r="II44" s="78"/>
      <c r="IJ44" s="78"/>
      <c r="IK44" s="78"/>
      <c r="IL44" s="78"/>
      <c r="IM44" s="78"/>
      <c r="IN44" s="78"/>
      <c r="IO44" s="78"/>
      <c r="IP44" s="78"/>
      <c r="IQ44" s="78"/>
      <c r="IR44" s="78"/>
      <c r="IS44" s="78"/>
      <c r="IT44" s="78"/>
      <c r="IU44" s="78"/>
      <c r="IV44" s="78"/>
      <c r="IW44" s="78"/>
    </row>
    <row r="45" customFormat="false" ht="15.75" hidden="false" customHeight="false" outlineLevel="0" collapsed="false">
      <c r="A45" s="78" t="s">
        <v>14</v>
      </c>
      <c r="B45" s="179" t="n">
        <v>0</v>
      </c>
      <c r="C45" s="179" t="n">
        <v>0</v>
      </c>
      <c r="D45" s="179" t="n">
        <v>0</v>
      </c>
      <c r="E45" s="179" t="n">
        <f aca="false">E18</f>
        <v>0</v>
      </c>
      <c r="F45" s="179" t="n">
        <f aca="false">F18</f>
        <v>-116.546</v>
      </c>
      <c r="G45" s="179" t="n">
        <f aca="false">G18</f>
        <v>-222.91192</v>
      </c>
      <c r="H45" s="97" t="n">
        <f aca="false">H18</f>
        <v>-222.91192</v>
      </c>
      <c r="I45" s="98" t="n">
        <f aca="false">I18*(1+I$9)^((I$6-$H$6)/365.25)</f>
        <v>5782.62214524426</v>
      </c>
      <c r="J45" s="98" t="n">
        <f aca="false">J18*(1+J$9)^((J$6-$H$6)/365.25)</f>
        <v>14863.711723316</v>
      </c>
      <c r="K45" s="98" t="n">
        <f aca="false">K18*(1+K$9)^((K$6-$H$6)/365.25)</f>
        <v>752.6337513002</v>
      </c>
      <c r="L45" s="98" t="n">
        <f aca="false">L18*(1+L$9)^((L$6-$H$6)/365.25)</f>
        <v>11.0507852590984</v>
      </c>
      <c r="M45" s="98" t="n">
        <f aca="false">M18*(1+M$9)^((M$6-$H$6)/365.25)</f>
        <v>7.11277195638534</v>
      </c>
      <c r="N45" s="98" t="n">
        <f aca="false">N18*(1+N$9)^((N$6-$H$6)/365.25)</f>
        <v>8.95597502985366</v>
      </c>
      <c r="O45" s="98" t="n">
        <f aca="false">O18*(1+O$9)^((O$6-$H$6)/365.25)</f>
        <v>122.609421115554</v>
      </c>
      <c r="P45" s="98" t="n">
        <f aca="false">P18*(1+P$9)^((P$6-$H$6)/365.25)</f>
        <v>78.4169178094071</v>
      </c>
      <c r="Q45" s="98" t="n">
        <f aca="false">Q18*(1+Q$9)^((Q$6-$H$6)/365.25)</f>
        <v>13.9612299961262</v>
      </c>
      <c r="R45" s="98" t="n">
        <f aca="false">R18*(1+R$9)^((R$6-$H$6)/365.25)</f>
        <v>36.0623119746732</v>
      </c>
      <c r="S45" s="98" t="n">
        <f aca="false">S18*(1+S$9)^((S$6-$H$6)/365.25)</f>
        <v>330.647055659466</v>
      </c>
      <c r="T45" s="98" t="n">
        <f aca="false">T18*(1+T$9)^((T$6-$H$6)/365.25)</f>
        <v>4583.44916607265</v>
      </c>
      <c r="U45" s="98" t="n">
        <f aca="false">U18*(1+U$9)^((U$6-$H$6)/365.25)</f>
        <v>12345.7453102586</v>
      </c>
      <c r="V45" s="98" t="n">
        <f aca="false">V18*(1+V$9)^((V$6-$H$6)/365.25)</f>
        <v>13289.3474487256</v>
      </c>
      <c r="W45" s="98" t="n">
        <f aca="false">W18*(1+W$9)^((W$6-$H$6)/365.25)</f>
        <v>659.121040663898</v>
      </c>
      <c r="X45" s="98" t="n">
        <f aca="false">X18*(1+X$9)^((X$6-$H$6)/365.25)</f>
        <v>22.2826805075755</v>
      </c>
      <c r="Y45" s="98" t="n">
        <f aca="false">Y18*(1+Y$9)^((Y$6-$H$6)/365.25)</f>
        <v>33.6553908472817</v>
      </c>
      <c r="Z45" s="98" t="n">
        <f aca="false">Z18*(1+Z$9)^((Z$6-$H$6)/365.25)</f>
        <v>25.4942469224579</v>
      </c>
      <c r="AA45" s="98" t="n">
        <f aca="false">AA18*(1+AA$9)^((AA$6-$H$6)/365.25)</f>
        <v>111.737758674017</v>
      </c>
      <c r="AB45" s="98" t="n">
        <f aca="false">AB18*(1+AB$9)^((AB$6-$H$6)/365.25)</f>
        <v>118.200878888965</v>
      </c>
      <c r="AC45" s="98" t="n">
        <f aca="false">AC18*(1+AC$9)^((AC$6-$H$6)/365.25)</f>
        <v>37.0043844603914</v>
      </c>
      <c r="AD45" s="98" t="n">
        <f aca="false">AD18*(1+AD$9)^((AD$6-$H$6)/365.25)</f>
        <v>85.6593024807989</v>
      </c>
      <c r="AE45" s="98" t="n">
        <f aca="false">AE18*(1+AE$9)^((AE$6-$H$6)/365.25)</f>
        <v>317.354922698955</v>
      </c>
      <c r="AF45" s="98" t="n">
        <f aca="false">AF18*(1+AF$9)^((AF$6-$H$6)/365.25)</f>
        <v>3141.83265319658</v>
      </c>
      <c r="AG45" s="98" t="n">
        <f aca="false">AG18*(1+AG$9)^((AG$6-$H$6)/365.25)</f>
        <v>9581.02429082122</v>
      </c>
      <c r="AH45" s="98" t="n">
        <f aca="false">AH18*(1+AH$9)^((AH$6-$H$6)/365.25)</f>
        <v>9594.78629533453</v>
      </c>
      <c r="AI45" s="98" t="n">
        <f aca="false">AI18*(1+AI$9)^((AI$6-$H$6)/365.25)</f>
        <v>885.916786698922</v>
      </c>
      <c r="AJ45" s="98" t="n">
        <f aca="false">AJ18*(1+AJ$9)^((AJ$6-$H$6)/365.25)</f>
        <v>54.5810099169052</v>
      </c>
      <c r="AK45" s="98" t="n">
        <f aca="false">AK18*(1+AK$9)^((AK$6-$H$6)/365.25)</f>
        <v>60.3309379809705</v>
      </c>
      <c r="AL45" s="98" t="n">
        <f aca="false">AL18*(1+AL$9)^((AL$6-$H$6)/365.25)</f>
        <v>50.2389536587268</v>
      </c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/>
      <c r="FZ45" s="78"/>
      <c r="GA45" s="78"/>
      <c r="GB45" s="78"/>
      <c r="GC45" s="78"/>
      <c r="GD45" s="78"/>
      <c r="GE45" s="78"/>
      <c r="GF45" s="78"/>
      <c r="GG45" s="78"/>
      <c r="GH45" s="78"/>
      <c r="GI45" s="78"/>
      <c r="GJ45" s="78"/>
      <c r="GK45" s="78"/>
      <c r="GL45" s="78"/>
      <c r="GM45" s="78"/>
      <c r="GN45" s="78"/>
      <c r="GO45" s="78"/>
      <c r="GP45" s="78"/>
      <c r="GQ45" s="78"/>
      <c r="GR45" s="78"/>
      <c r="GS45" s="78"/>
      <c r="GT45" s="78"/>
      <c r="GU45" s="78"/>
      <c r="GV45" s="78"/>
      <c r="GW45" s="78"/>
      <c r="GX45" s="78"/>
      <c r="GY45" s="78"/>
      <c r="GZ45" s="78"/>
      <c r="HA45" s="78"/>
      <c r="HB45" s="78"/>
      <c r="HC45" s="78"/>
      <c r="HD45" s="78"/>
      <c r="HE45" s="78"/>
      <c r="HF45" s="78"/>
      <c r="HG45" s="78"/>
      <c r="HH45" s="78"/>
      <c r="HI45" s="78"/>
      <c r="HJ45" s="78"/>
      <c r="HK45" s="78"/>
      <c r="HL45" s="78"/>
      <c r="HM45" s="78"/>
      <c r="HN45" s="78"/>
      <c r="HO45" s="78"/>
      <c r="HP45" s="78"/>
      <c r="HQ45" s="78"/>
      <c r="HR45" s="78"/>
      <c r="HS45" s="78"/>
      <c r="HT45" s="78"/>
      <c r="HU45" s="78"/>
      <c r="HV45" s="78"/>
      <c r="HW45" s="78"/>
      <c r="HX45" s="78"/>
      <c r="HY45" s="78"/>
      <c r="HZ45" s="78"/>
      <c r="IA45" s="78"/>
      <c r="IB45" s="78"/>
      <c r="IC45" s="78"/>
      <c r="ID45" s="78"/>
      <c r="IE45" s="78"/>
      <c r="IF45" s="78"/>
      <c r="IG45" s="78"/>
      <c r="IH45" s="78"/>
      <c r="II45" s="78"/>
      <c r="IJ45" s="78"/>
      <c r="IK45" s="78"/>
      <c r="IL45" s="78"/>
      <c r="IM45" s="78"/>
      <c r="IN45" s="78"/>
      <c r="IO45" s="78"/>
      <c r="IP45" s="78"/>
      <c r="IQ45" s="78"/>
      <c r="IR45" s="78"/>
      <c r="IS45" s="78"/>
      <c r="IT45" s="78"/>
      <c r="IU45" s="78"/>
      <c r="IV45" s="78"/>
      <c r="IW45" s="78"/>
    </row>
    <row r="46" customFormat="false" ht="15.75" hidden="false" customHeight="false" outlineLevel="0" collapsed="false">
      <c r="A46" s="78" t="s">
        <v>101</v>
      </c>
      <c r="B46" s="190"/>
      <c r="C46" s="190"/>
      <c r="D46" s="190"/>
      <c r="E46" s="190"/>
      <c r="F46" s="179" t="n">
        <f aca="false">Assumptions!$G$17</f>
        <v>348.75</v>
      </c>
      <c r="G46" s="190" t="n">
        <f aca="false">Assumptions!G13</f>
        <v>441.75</v>
      </c>
      <c r="H46" s="191" t="n">
        <f aca="false">(H$6-G$6)/(I$6-G$6)*Assumptions!$G$13</f>
        <v>171</v>
      </c>
      <c r="I46" s="192" t="n">
        <f aca="false">Assumptions!$G$13-H46</f>
        <v>270.75</v>
      </c>
      <c r="J46" s="192" t="n">
        <f aca="false">Assumptions!$G$13</f>
        <v>441.75</v>
      </c>
      <c r="K46" s="192" t="n">
        <f aca="false">Assumptions!$G$13</f>
        <v>441.75</v>
      </c>
      <c r="L46" s="192" t="n">
        <f aca="false">Assumptions!$G$17</f>
        <v>348.75</v>
      </c>
      <c r="M46" s="192" t="n">
        <f aca="false">Assumptions!$G$21</f>
        <v>393.75</v>
      </c>
      <c r="N46" s="192" t="n">
        <f aca="false">Assumptions!$G$21</f>
        <v>393.75</v>
      </c>
      <c r="O46" s="192" t="n">
        <f aca="false">Assumptions!$G$21</f>
        <v>393.75</v>
      </c>
      <c r="P46" s="192" t="n">
        <f aca="false">Assumptions!$G$21</f>
        <v>393.75</v>
      </c>
      <c r="Q46" s="192" t="n">
        <f aca="false">Assumptions!$G$21</f>
        <v>393.75</v>
      </c>
      <c r="R46" s="192" t="n">
        <f aca="false">Assumptions!$G$17</f>
        <v>348.75</v>
      </c>
      <c r="S46" s="192" t="n">
        <f aca="false">Assumptions!$G$17</f>
        <v>348.75</v>
      </c>
      <c r="T46" s="192" t="n">
        <f aca="false">Assumptions!$G$13</f>
        <v>441.75</v>
      </c>
      <c r="U46" s="192" t="n">
        <f aca="false">Assumptions!$G$13</f>
        <v>441.75</v>
      </c>
      <c r="V46" s="192" t="n">
        <f aca="false">Assumptions!$G$13</f>
        <v>441.75</v>
      </c>
      <c r="W46" s="192" t="n">
        <f aca="false">Assumptions!$G$13</f>
        <v>441.75</v>
      </c>
      <c r="X46" s="192" t="n">
        <f aca="false">Assumptions!$G$17</f>
        <v>348.75</v>
      </c>
      <c r="Y46" s="192" t="n">
        <f aca="false">Assumptions!$G$21</f>
        <v>393.75</v>
      </c>
      <c r="Z46" s="192" t="n">
        <f aca="false">Assumptions!$G$21</f>
        <v>393.75</v>
      </c>
      <c r="AA46" s="192" t="n">
        <f aca="false">Assumptions!$G$21</f>
        <v>393.75</v>
      </c>
      <c r="AB46" s="192" t="n">
        <f aca="false">Assumptions!$G$21</f>
        <v>393.75</v>
      </c>
      <c r="AC46" s="192" t="n">
        <f aca="false">Assumptions!$G$21</f>
        <v>393.75</v>
      </c>
      <c r="AD46" s="192" t="n">
        <f aca="false">Assumptions!$G$17</f>
        <v>348.75</v>
      </c>
      <c r="AE46" s="192" t="n">
        <f aca="false">Assumptions!$G$17</f>
        <v>348.75</v>
      </c>
      <c r="AF46" s="192" t="n">
        <f aca="false">Assumptions!$G$13</f>
        <v>441.75</v>
      </c>
      <c r="AG46" s="192" t="n">
        <f aca="false">Assumptions!$G$13</f>
        <v>441.75</v>
      </c>
      <c r="AH46" s="192" t="n">
        <f aca="false">Assumptions!$G$13</f>
        <v>441.75</v>
      </c>
      <c r="AI46" s="192" t="n">
        <f aca="false">Assumptions!$G$13</f>
        <v>441.75</v>
      </c>
      <c r="AJ46" s="192" t="n">
        <f aca="false">Assumptions!$G$17</f>
        <v>348.75</v>
      </c>
      <c r="AK46" s="192" t="n">
        <f aca="false">Assumptions!$G$21</f>
        <v>393.75</v>
      </c>
      <c r="AL46" s="192" t="n">
        <f aca="false">Assumptions!$G$21</f>
        <v>393.75</v>
      </c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9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/>
      <c r="FZ46" s="78"/>
      <c r="GA46" s="78"/>
      <c r="GB46" s="78"/>
      <c r="GC46" s="78"/>
      <c r="GD46" s="78"/>
      <c r="GE46" s="78"/>
      <c r="GF46" s="78"/>
      <c r="GG46" s="78"/>
      <c r="GH46" s="78"/>
      <c r="GI46" s="78"/>
      <c r="GJ46" s="78"/>
      <c r="GK46" s="78"/>
      <c r="GL46" s="78"/>
      <c r="GM46" s="78"/>
      <c r="GN46" s="78"/>
      <c r="GO46" s="78"/>
      <c r="GP46" s="78"/>
      <c r="GQ46" s="78"/>
      <c r="GR46" s="78"/>
      <c r="GS46" s="78"/>
      <c r="GT46" s="78"/>
      <c r="GU46" s="78"/>
      <c r="GV46" s="78"/>
      <c r="GW46" s="78"/>
      <c r="GX46" s="78"/>
      <c r="GY46" s="78"/>
      <c r="GZ46" s="78"/>
      <c r="HA46" s="78"/>
      <c r="HB46" s="78"/>
      <c r="HC46" s="78"/>
      <c r="HD46" s="78"/>
      <c r="HE46" s="78"/>
      <c r="HF46" s="78"/>
      <c r="HG46" s="78"/>
      <c r="HH46" s="78"/>
      <c r="HI46" s="78"/>
      <c r="HJ46" s="78"/>
      <c r="HK46" s="78"/>
      <c r="HL46" s="78"/>
      <c r="HM46" s="78"/>
      <c r="HN46" s="78"/>
      <c r="HO46" s="78"/>
      <c r="HP46" s="78"/>
      <c r="HQ46" s="78"/>
      <c r="HR46" s="78"/>
      <c r="HS46" s="78"/>
      <c r="HT46" s="78"/>
      <c r="HU46" s="78"/>
      <c r="HV46" s="78"/>
      <c r="HW46" s="78"/>
      <c r="HX46" s="78"/>
      <c r="HY46" s="78"/>
      <c r="HZ46" s="78"/>
      <c r="IA46" s="78"/>
      <c r="IB46" s="78"/>
      <c r="IC46" s="78"/>
      <c r="ID46" s="78"/>
      <c r="IE46" s="78"/>
      <c r="IF46" s="78"/>
      <c r="IG46" s="78"/>
      <c r="IH46" s="78"/>
      <c r="II46" s="78"/>
      <c r="IJ46" s="78"/>
      <c r="IK46" s="78"/>
      <c r="IL46" s="78"/>
      <c r="IM46" s="78"/>
      <c r="IN46" s="78"/>
      <c r="IO46" s="78"/>
      <c r="IP46" s="78"/>
      <c r="IQ46" s="78"/>
      <c r="IR46" s="78"/>
      <c r="IS46" s="78"/>
      <c r="IT46" s="78"/>
      <c r="IU46" s="78"/>
      <c r="IV46" s="78"/>
      <c r="IW46" s="78"/>
    </row>
    <row r="47" customFormat="false" ht="15.75" hidden="false" customHeight="false" outlineLevel="0" collapsed="false">
      <c r="A47" s="78" t="s">
        <v>102</v>
      </c>
      <c r="B47" s="193"/>
      <c r="C47" s="193"/>
      <c r="D47" s="193"/>
      <c r="E47" s="193"/>
      <c r="F47" s="193" t="n">
        <f aca="false">F45/F46</f>
        <v>-0.334182078853047</v>
      </c>
      <c r="G47" s="193" t="n">
        <f aca="false">G45/G46</f>
        <v>-0.504611024335031</v>
      </c>
      <c r="H47" s="103" t="n">
        <f aca="false">H45/H46</f>
        <v>-1.30357847953216</v>
      </c>
      <c r="I47" s="104" t="n">
        <f aca="false">I45/I46</f>
        <v>21.3577918568579</v>
      </c>
      <c r="J47" s="104" t="n">
        <f aca="false">J45/J46</f>
        <v>33.6473383663067</v>
      </c>
      <c r="K47" s="104" t="n">
        <f aca="false">K45/K46</f>
        <v>1.70375495483916</v>
      </c>
      <c r="L47" s="104" t="n">
        <f aca="false">L45/L46</f>
        <v>0.031686839452612</v>
      </c>
      <c r="M47" s="104" t="n">
        <f aca="false">M45/M46</f>
        <v>0.0180641827463755</v>
      </c>
      <c r="N47" s="104" t="n">
        <f aca="false">N45/N46</f>
        <v>0.0227453334091522</v>
      </c>
      <c r="O47" s="104" t="n">
        <f aca="false">O45/O46</f>
        <v>0.311389006007757</v>
      </c>
      <c r="P47" s="104" t="n">
        <f aca="false">P45/P46</f>
        <v>0.199154076976272</v>
      </c>
      <c r="Q47" s="104" t="n">
        <f aca="false">Q45/Q46</f>
        <v>0.035457092053654</v>
      </c>
      <c r="R47" s="104" t="n">
        <f aca="false">R45/R46</f>
        <v>0.103404478780425</v>
      </c>
      <c r="S47" s="104" t="n">
        <f aca="false">S45/S46</f>
        <v>0.948091915869435</v>
      </c>
      <c r="T47" s="104" t="n">
        <f aca="false">T45/T46</f>
        <v>10.3756630810926</v>
      </c>
      <c r="U47" s="104" t="n">
        <f aca="false">U45/U46</f>
        <v>27.9473578047733</v>
      </c>
      <c r="V47" s="104" t="n">
        <f aca="false">V45/V46</f>
        <v>30.0834124475961</v>
      </c>
      <c r="W47" s="104" t="n">
        <f aca="false">W45/W46</f>
        <v>1.49206800376661</v>
      </c>
      <c r="X47" s="104" t="n">
        <f aca="false">X45/X46</f>
        <v>0.0638929907027254</v>
      </c>
      <c r="Y47" s="104" t="n">
        <f aca="false">Y45/Y46</f>
        <v>0.0854740085010328</v>
      </c>
      <c r="Z47" s="104" t="n">
        <f aca="false">Z45/Z46</f>
        <v>0.0647472937713217</v>
      </c>
      <c r="AA47" s="104" t="n">
        <f aca="false">AA45/AA46</f>
        <v>0.283778434727663</v>
      </c>
      <c r="AB47" s="104" t="n">
        <f aca="false">AB45/AB46</f>
        <v>0.300192708289434</v>
      </c>
      <c r="AC47" s="104" t="n">
        <f aca="false">AC45/AC46</f>
        <v>0.0939793891057559</v>
      </c>
      <c r="AD47" s="104" t="n">
        <f aca="false">AD45/AD46</f>
        <v>0.245618071629531</v>
      </c>
      <c r="AE47" s="104" t="n">
        <f aca="false">AE45/AE46</f>
        <v>0.909978272971915</v>
      </c>
      <c r="AF47" s="104" t="n">
        <f aca="false">AF45/AF46</f>
        <v>7.11224143338218</v>
      </c>
      <c r="AG47" s="104" t="n">
        <f aca="false">AG45/AG46</f>
        <v>21.6887929616779</v>
      </c>
      <c r="AH47" s="104" t="n">
        <f aca="false">AH45/AH46</f>
        <v>21.719946339184</v>
      </c>
      <c r="AI47" s="104" t="n">
        <f aca="false">AI45/AI46</f>
        <v>2.00547093763197</v>
      </c>
      <c r="AJ47" s="104" t="n">
        <f aca="false">AJ45/AJ46</f>
        <v>0.156504687933778</v>
      </c>
      <c r="AK47" s="104" t="n">
        <f aca="false">AK45/AK46</f>
        <v>0.153221429792941</v>
      </c>
      <c r="AL47" s="104" t="n">
        <f aca="false">AL45/AL46</f>
        <v>0.127590993418989</v>
      </c>
      <c r="AM47" s="98"/>
      <c r="AN47" s="98"/>
      <c r="AO47" s="98"/>
      <c r="AP47" s="98"/>
      <c r="AQ47" s="98"/>
      <c r="AR47" s="98"/>
      <c r="AS47" s="98"/>
      <c r="AT47" s="98"/>
      <c r="AU47" s="98"/>
      <c r="AV47" s="98"/>
      <c r="AW47" s="9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/>
      <c r="FZ47" s="78"/>
      <c r="GA47" s="78"/>
      <c r="GB47" s="78"/>
      <c r="GC47" s="78"/>
      <c r="GD47" s="78"/>
      <c r="GE47" s="78"/>
      <c r="GF47" s="78"/>
      <c r="GG47" s="78"/>
      <c r="GH47" s="78"/>
      <c r="GI47" s="78"/>
      <c r="GJ47" s="78"/>
      <c r="GK47" s="78"/>
      <c r="GL47" s="78"/>
      <c r="GM47" s="78"/>
      <c r="GN47" s="78"/>
      <c r="GO47" s="78"/>
      <c r="GP47" s="78"/>
      <c r="GQ47" s="78"/>
      <c r="GR47" s="78"/>
      <c r="GS47" s="78"/>
      <c r="GT47" s="78"/>
      <c r="GU47" s="78"/>
      <c r="GV47" s="78"/>
      <c r="GW47" s="78"/>
      <c r="GX47" s="78"/>
      <c r="GY47" s="78"/>
      <c r="GZ47" s="78"/>
      <c r="HA47" s="78"/>
      <c r="HB47" s="78"/>
      <c r="HC47" s="78"/>
      <c r="HD47" s="78"/>
      <c r="HE47" s="78"/>
      <c r="HF47" s="78"/>
      <c r="HG47" s="78"/>
      <c r="HH47" s="78"/>
      <c r="HI47" s="78"/>
      <c r="HJ47" s="78"/>
      <c r="HK47" s="78"/>
      <c r="HL47" s="78"/>
      <c r="HM47" s="78"/>
      <c r="HN47" s="78"/>
      <c r="HO47" s="78"/>
      <c r="HP47" s="78"/>
      <c r="HQ47" s="78"/>
      <c r="HR47" s="78"/>
      <c r="HS47" s="78"/>
      <c r="HT47" s="78"/>
      <c r="HU47" s="78"/>
      <c r="HV47" s="78"/>
      <c r="HW47" s="78"/>
      <c r="HX47" s="78"/>
      <c r="HY47" s="78"/>
      <c r="HZ47" s="78"/>
      <c r="IA47" s="78"/>
      <c r="IB47" s="78"/>
      <c r="IC47" s="78"/>
      <c r="ID47" s="78"/>
      <c r="IE47" s="78"/>
      <c r="IF47" s="78"/>
      <c r="IG47" s="78"/>
      <c r="IH47" s="78"/>
      <c r="II47" s="78"/>
      <c r="IJ47" s="78"/>
      <c r="IK47" s="78"/>
      <c r="IL47" s="78"/>
      <c r="IM47" s="78"/>
      <c r="IN47" s="78"/>
      <c r="IO47" s="78"/>
      <c r="IP47" s="78"/>
      <c r="IQ47" s="78"/>
      <c r="IR47" s="78"/>
      <c r="IS47" s="78"/>
      <c r="IT47" s="78"/>
      <c r="IU47" s="78"/>
      <c r="IV47" s="78"/>
      <c r="IW47" s="78"/>
    </row>
    <row r="48" customFormat="false" ht="15.75" hidden="false" customHeight="false" outlineLevel="0" collapsed="false">
      <c r="A48" s="78"/>
      <c r="B48" s="179"/>
      <c r="C48" s="179"/>
      <c r="D48" s="179"/>
      <c r="E48" s="179"/>
      <c r="F48" s="179"/>
      <c r="G48" s="179"/>
      <c r="H48" s="97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  <c r="DV48" s="78"/>
      <c r="DW48" s="78"/>
      <c r="DX48" s="78"/>
      <c r="DY48" s="78"/>
      <c r="DZ48" s="78"/>
      <c r="EA48" s="78"/>
      <c r="EB48" s="78"/>
      <c r="EC48" s="78"/>
      <c r="ED48" s="78"/>
      <c r="EE48" s="78"/>
      <c r="EF48" s="78"/>
      <c r="EG48" s="78"/>
      <c r="EH48" s="78"/>
      <c r="EI48" s="78"/>
      <c r="EJ48" s="78"/>
      <c r="EK48" s="78"/>
      <c r="EL48" s="78"/>
      <c r="EM48" s="78"/>
      <c r="EN48" s="78"/>
      <c r="EO48" s="78"/>
      <c r="EP48" s="78"/>
      <c r="EQ48" s="78"/>
      <c r="ER48" s="78"/>
      <c r="ES48" s="78"/>
      <c r="ET48" s="78"/>
      <c r="EU48" s="78"/>
      <c r="EV48" s="78"/>
      <c r="EW48" s="78"/>
      <c r="EX48" s="78"/>
      <c r="EY48" s="78"/>
      <c r="EZ48" s="78"/>
      <c r="FA48" s="78"/>
      <c r="FB48" s="78"/>
      <c r="FC48" s="78"/>
      <c r="FD48" s="78"/>
      <c r="FE48" s="78"/>
      <c r="FF48" s="78"/>
      <c r="FG48" s="78"/>
      <c r="FH48" s="78"/>
      <c r="FI48" s="78"/>
      <c r="FJ48" s="78"/>
      <c r="FK48" s="78"/>
      <c r="FL48" s="78"/>
      <c r="FM48" s="78"/>
      <c r="FN48" s="78"/>
      <c r="FO48" s="78"/>
      <c r="FP48" s="78"/>
      <c r="FQ48" s="78"/>
      <c r="FR48" s="78"/>
      <c r="FS48" s="78"/>
      <c r="FT48" s="78"/>
      <c r="FU48" s="78"/>
      <c r="FV48" s="78"/>
      <c r="FW48" s="78"/>
      <c r="FX48" s="78"/>
      <c r="FY48" s="78"/>
      <c r="FZ48" s="78"/>
      <c r="GA48" s="78"/>
      <c r="GB48" s="78"/>
      <c r="GC48" s="78"/>
      <c r="GD48" s="78"/>
      <c r="GE48" s="78"/>
      <c r="GF48" s="78"/>
      <c r="GG48" s="78"/>
      <c r="GH48" s="78"/>
      <c r="GI48" s="78"/>
      <c r="GJ48" s="78"/>
      <c r="GK48" s="78"/>
      <c r="GL48" s="78"/>
      <c r="GM48" s="78"/>
      <c r="GN48" s="78"/>
      <c r="GO48" s="78"/>
      <c r="GP48" s="78"/>
      <c r="GQ48" s="78"/>
      <c r="GR48" s="78"/>
      <c r="GS48" s="78"/>
      <c r="GT48" s="78"/>
      <c r="GU48" s="78"/>
      <c r="GV48" s="78"/>
      <c r="GW48" s="78"/>
      <c r="GX48" s="78"/>
      <c r="GY48" s="78"/>
      <c r="GZ48" s="78"/>
      <c r="HA48" s="78"/>
      <c r="HB48" s="78"/>
      <c r="HC48" s="78"/>
      <c r="HD48" s="78"/>
      <c r="HE48" s="78"/>
      <c r="HF48" s="78"/>
      <c r="HG48" s="78"/>
      <c r="HH48" s="78"/>
      <c r="HI48" s="78"/>
      <c r="HJ48" s="78"/>
      <c r="HK48" s="78"/>
      <c r="HL48" s="78"/>
      <c r="HM48" s="78"/>
      <c r="HN48" s="78"/>
      <c r="HO48" s="78"/>
      <c r="HP48" s="78"/>
      <c r="HQ48" s="78"/>
      <c r="HR48" s="78"/>
      <c r="HS48" s="78"/>
      <c r="HT48" s="78"/>
      <c r="HU48" s="78"/>
      <c r="HV48" s="78"/>
      <c r="HW48" s="78"/>
      <c r="HX48" s="78"/>
      <c r="HY48" s="78"/>
      <c r="HZ48" s="78"/>
      <c r="IA48" s="78"/>
      <c r="IB48" s="78"/>
      <c r="IC48" s="78"/>
      <c r="ID48" s="78"/>
      <c r="IE48" s="78"/>
      <c r="IF48" s="78"/>
      <c r="IG48" s="78"/>
      <c r="IH48" s="78"/>
      <c r="II48" s="78"/>
      <c r="IJ48" s="78"/>
      <c r="IK48" s="78"/>
      <c r="IL48" s="78"/>
      <c r="IM48" s="78"/>
      <c r="IN48" s="78"/>
      <c r="IO48" s="78"/>
      <c r="IP48" s="78"/>
      <c r="IQ48" s="78"/>
      <c r="IR48" s="78"/>
      <c r="IS48" s="78"/>
      <c r="IT48" s="78"/>
      <c r="IU48" s="78"/>
      <c r="IV48" s="78"/>
      <c r="IW48" s="78"/>
    </row>
    <row r="49" customFormat="false" ht="15.75" hidden="false" customHeight="false" outlineLevel="0" collapsed="false">
      <c r="A49" s="78" t="s">
        <v>97</v>
      </c>
      <c r="B49" s="179" t="n">
        <v>0</v>
      </c>
      <c r="C49" s="179" t="n">
        <v>0</v>
      </c>
      <c r="D49" s="179" t="n">
        <v>0</v>
      </c>
      <c r="E49" s="179" t="n">
        <f aca="false">E19</f>
        <v>0</v>
      </c>
      <c r="F49" s="179" t="n">
        <f aca="false">F19</f>
        <v>-134.31</v>
      </c>
      <c r="G49" s="179" t="n">
        <f aca="false">G19</f>
        <v>-32.46492</v>
      </c>
      <c r="H49" s="97" t="n">
        <f aca="false">H19</f>
        <v>-32.46492</v>
      </c>
      <c r="I49" s="98" t="n">
        <f aca="false">I19*(1+I$9)^((I$6-$H$6)/365.25)</f>
        <v>7187.53499275555</v>
      </c>
      <c r="J49" s="98" t="n">
        <f aca="false">J19*(1+J$9)^((J$6-$H$6)/365.25)</f>
        <v>15647.8794561934</v>
      </c>
      <c r="K49" s="98" t="n">
        <f aca="false">K19*(1+K$9)^((K$6-$H$6)/365.25)</f>
        <v>733.429376434047</v>
      </c>
      <c r="L49" s="98" t="n">
        <f aca="false">L19*(1+L$9)^((L$6-$H$6)/365.25)</f>
        <v>8.81144841308302</v>
      </c>
      <c r="M49" s="98" t="n">
        <f aca="false">M19*(1+M$9)^((M$6-$H$6)/365.25)</f>
        <v>12.4448942440268</v>
      </c>
      <c r="N49" s="98" t="n">
        <f aca="false">N19*(1+N$9)^((N$6-$H$6)/365.25)</f>
        <v>15.0351918044224</v>
      </c>
      <c r="O49" s="98" t="n">
        <f aca="false">O19*(1+O$9)^((O$6-$H$6)/365.25)</f>
        <v>166.018148472297</v>
      </c>
      <c r="P49" s="98" t="n">
        <f aca="false">P19*(1+P$9)^((P$6-$H$6)/365.25)</f>
        <v>108.482541475364</v>
      </c>
      <c r="Q49" s="98" t="n">
        <f aca="false">Q19*(1+Q$9)^((Q$6-$H$6)/365.25)</f>
        <v>22.4813752383951</v>
      </c>
      <c r="R49" s="98" t="n">
        <f aca="false">R19*(1+R$9)^((R$6-$H$6)/365.25)</f>
        <v>36.6870831398619</v>
      </c>
      <c r="S49" s="98" t="n">
        <f aca="false">S19*(1+S$9)^((S$6-$H$6)/365.25)</f>
        <v>274.804989739492</v>
      </c>
      <c r="T49" s="98" t="n">
        <f aca="false">T19*(1+T$9)^((T$6-$H$6)/365.25)</f>
        <v>5178.99754632714</v>
      </c>
      <c r="U49" s="98" t="n">
        <f aca="false">U19*(1+U$9)^((U$6-$H$6)/365.25)</f>
        <v>15189.9738937985</v>
      </c>
      <c r="V49" s="98" t="n">
        <f aca="false">V19*(1+V$9)^((V$6-$H$6)/365.25)</f>
        <v>16338.3575433545</v>
      </c>
      <c r="W49" s="98" t="n">
        <f aca="false">W19*(1+W$9)^((W$6-$H$6)/365.25)</f>
        <v>660.915742276452</v>
      </c>
      <c r="X49" s="98" t="n">
        <f aca="false">X19*(1+X$9)^((X$6-$H$6)/365.25)</f>
        <v>20.0891924543001</v>
      </c>
      <c r="Y49" s="98" t="n">
        <f aca="false">Y19*(1+Y$9)^((Y$6-$H$6)/365.25)</f>
        <v>47.3018537870395</v>
      </c>
      <c r="Z49" s="98" t="n">
        <f aca="false">Z19*(1+Z$9)^((Z$6-$H$6)/365.25)</f>
        <v>40.5616851666847</v>
      </c>
      <c r="AA49" s="98" t="n">
        <f aca="false">AA19*(1+AA$9)^((AA$6-$H$6)/365.25)</f>
        <v>164.33471150028</v>
      </c>
      <c r="AB49" s="98" t="n">
        <f aca="false">AB19*(1+AB$9)^((AB$6-$H$6)/365.25)</f>
        <v>176.684040596222</v>
      </c>
      <c r="AC49" s="98" t="n">
        <f aca="false">AC19*(1+AC$9)^((AC$6-$H$6)/365.25)</f>
        <v>58.5071917593678</v>
      </c>
      <c r="AD49" s="98" t="n">
        <f aca="false">AD19*(1+AD$9)^((AD$6-$H$6)/365.25)</f>
        <v>101.435207837128</v>
      </c>
      <c r="AE49" s="98" t="n">
        <f aca="false">AE19*(1+AE$9)^((AE$6-$H$6)/365.25)</f>
        <v>329.38147614343</v>
      </c>
      <c r="AF49" s="98" t="n">
        <f aca="false">AF19*(1+AF$9)^((AF$6-$H$6)/365.25)</f>
        <v>3391.08882856038</v>
      </c>
      <c r="AG49" s="98" t="n">
        <f aca="false">AG19*(1+AG$9)^((AG$6-$H$6)/365.25)</f>
        <v>11646.5814655083</v>
      </c>
      <c r="AH49" s="98" t="n">
        <f aca="false">AH19*(1+AH$9)^((AH$6-$H$6)/365.25)</f>
        <v>11665.5226807291</v>
      </c>
      <c r="AI49" s="98" t="n">
        <f aca="false">AI19*(1+AI$9)^((AI$6-$H$6)/365.25)</f>
        <v>934.472379774298</v>
      </c>
      <c r="AJ49" s="98" t="n">
        <f aca="false">AJ19*(1+AJ$9)^((AJ$6-$H$6)/365.25)</f>
        <v>55.7529456380469</v>
      </c>
      <c r="AK49" s="98" t="n">
        <f aca="false">AK19*(1+AK$9)^((AK$6-$H$6)/365.25)</f>
        <v>81.2510422336367</v>
      </c>
      <c r="AL49" s="98" t="n">
        <f aca="false">AL19*(1+AL$9)^((AL$6-$H$6)/365.25)</f>
        <v>72.406545671759</v>
      </c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/>
      <c r="FZ49" s="78"/>
      <c r="GA49" s="78"/>
      <c r="GB49" s="78"/>
      <c r="GC49" s="78"/>
      <c r="GD49" s="78"/>
      <c r="GE49" s="78"/>
      <c r="GF49" s="78"/>
      <c r="GG49" s="78"/>
      <c r="GH49" s="78"/>
      <c r="GI49" s="78"/>
      <c r="GJ49" s="78"/>
      <c r="GK49" s="78"/>
      <c r="GL49" s="78"/>
      <c r="GM49" s="78"/>
      <c r="GN49" s="78"/>
      <c r="GO49" s="78"/>
      <c r="GP49" s="78"/>
      <c r="GQ49" s="78"/>
      <c r="GR49" s="78"/>
      <c r="GS49" s="78"/>
      <c r="GT49" s="78"/>
      <c r="GU49" s="78"/>
      <c r="GV49" s="78"/>
      <c r="GW49" s="78"/>
      <c r="GX49" s="78"/>
      <c r="GY49" s="78"/>
      <c r="GZ49" s="78"/>
      <c r="HA49" s="78"/>
      <c r="HB49" s="78"/>
      <c r="HC49" s="78"/>
      <c r="HD49" s="78"/>
      <c r="HE49" s="78"/>
      <c r="HF49" s="78"/>
      <c r="HG49" s="78"/>
      <c r="HH49" s="78"/>
      <c r="HI49" s="78"/>
      <c r="HJ49" s="78"/>
      <c r="HK49" s="78"/>
      <c r="HL49" s="78"/>
      <c r="HM49" s="78"/>
      <c r="HN49" s="78"/>
      <c r="HO49" s="78"/>
      <c r="HP49" s="78"/>
      <c r="HQ49" s="78"/>
      <c r="HR49" s="78"/>
      <c r="HS49" s="78"/>
      <c r="HT49" s="78"/>
      <c r="HU49" s="78"/>
      <c r="HV49" s="78"/>
      <c r="HW49" s="78"/>
      <c r="HX49" s="78"/>
      <c r="HY49" s="78"/>
      <c r="HZ49" s="78"/>
      <c r="IA49" s="78"/>
      <c r="IB49" s="78"/>
      <c r="IC49" s="78"/>
      <c r="ID49" s="78"/>
      <c r="IE49" s="78"/>
      <c r="IF49" s="78"/>
      <c r="IG49" s="78"/>
      <c r="IH49" s="78"/>
      <c r="II49" s="78"/>
      <c r="IJ49" s="78"/>
      <c r="IK49" s="78"/>
      <c r="IL49" s="78"/>
      <c r="IM49" s="78"/>
      <c r="IN49" s="78"/>
      <c r="IO49" s="78"/>
      <c r="IP49" s="78"/>
      <c r="IQ49" s="78"/>
      <c r="IR49" s="78"/>
      <c r="IS49" s="78"/>
      <c r="IT49" s="78"/>
      <c r="IU49" s="78"/>
      <c r="IV49" s="78"/>
      <c r="IW49" s="78"/>
    </row>
    <row r="50" customFormat="false" ht="15.75" hidden="false" customHeight="false" outlineLevel="0" collapsed="false">
      <c r="A50" s="78" t="s">
        <v>101</v>
      </c>
      <c r="B50" s="190"/>
      <c r="C50" s="190"/>
      <c r="D50" s="190"/>
      <c r="E50" s="190"/>
      <c r="F50" s="179" t="n">
        <f aca="false">Assumptions!H17</f>
        <v>450</v>
      </c>
      <c r="G50" s="190" t="n">
        <f aca="false">Assumptions!H13</f>
        <v>570</v>
      </c>
      <c r="H50" s="191" t="n">
        <f aca="false">(H$6-G$6)/(I$6-G$6)*Assumptions!$H$13</f>
        <v>220.645161290323</v>
      </c>
      <c r="I50" s="192" t="n">
        <f aca="false">Assumptions!$H$13-H50</f>
        <v>349.354838709677</v>
      </c>
      <c r="J50" s="192" t="n">
        <f aca="false">Assumptions!$H$13</f>
        <v>570</v>
      </c>
      <c r="K50" s="192" t="n">
        <f aca="false">Assumptions!$H$13</f>
        <v>570</v>
      </c>
      <c r="L50" s="192" t="n">
        <f aca="false">Assumptions!$H$17</f>
        <v>450</v>
      </c>
      <c r="M50" s="192" t="n">
        <f aca="false">Assumptions!$H$21</f>
        <v>517.5</v>
      </c>
      <c r="N50" s="192" t="n">
        <f aca="false">Assumptions!$H$21</f>
        <v>517.5</v>
      </c>
      <c r="O50" s="192" t="n">
        <f aca="false">Assumptions!$H$21</f>
        <v>517.5</v>
      </c>
      <c r="P50" s="192" t="n">
        <f aca="false">Assumptions!$H$21</f>
        <v>517.5</v>
      </c>
      <c r="Q50" s="192" t="n">
        <f aca="false">Assumptions!$H$21</f>
        <v>517.5</v>
      </c>
      <c r="R50" s="192" t="n">
        <f aca="false">Assumptions!$H$17</f>
        <v>450</v>
      </c>
      <c r="S50" s="192" t="n">
        <f aca="false">Assumptions!$H$17</f>
        <v>450</v>
      </c>
      <c r="T50" s="192" t="n">
        <f aca="false">Assumptions!$H$13</f>
        <v>570</v>
      </c>
      <c r="U50" s="192" t="n">
        <f aca="false">Assumptions!$H$13</f>
        <v>570</v>
      </c>
      <c r="V50" s="192" t="n">
        <f aca="false">Assumptions!$H$13</f>
        <v>570</v>
      </c>
      <c r="W50" s="192" t="n">
        <f aca="false">Assumptions!$H$13</f>
        <v>570</v>
      </c>
      <c r="X50" s="192" t="n">
        <f aca="false">Assumptions!$H$17</f>
        <v>450</v>
      </c>
      <c r="Y50" s="192" t="n">
        <f aca="false">Assumptions!$H$21</f>
        <v>517.5</v>
      </c>
      <c r="Z50" s="192" t="n">
        <f aca="false">Assumptions!$H$21</f>
        <v>517.5</v>
      </c>
      <c r="AA50" s="192" t="n">
        <f aca="false">Assumptions!$H$21</f>
        <v>517.5</v>
      </c>
      <c r="AB50" s="192" t="n">
        <f aca="false">Assumptions!$H$21</f>
        <v>517.5</v>
      </c>
      <c r="AC50" s="192" t="n">
        <f aca="false">Assumptions!$H$21</f>
        <v>517.5</v>
      </c>
      <c r="AD50" s="192" t="n">
        <f aca="false">Assumptions!$H$17</f>
        <v>450</v>
      </c>
      <c r="AE50" s="192" t="n">
        <f aca="false">Assumptions!$H$17</f>
        <v>450</v>
      </c>
      <c r="AF50" s="192" t="n">
        <f aca="false">Assumptions!$H$13</f>
        <v>570</v>
      </c>
      <c r="AG50" s="192" t="n">
        <f aca="false">Assumptions!$H$13</f>
        <v>570</v>
      </c>
      <c r="AH50" s="192" t="n">
        <f aca="false">Assumptions!$H$13</f>
        <v>570</v>
      </c>
      <c r="AI50" s="192" t="n">
        <f aca="false">Assumptions!$H$13</f>
        <v>570</v>
      </c>
      <c r="AJ50" s="192" t="n">
        <f aca="false">Assumptions!$H$17</f>
        <v>450</v>
      </c>
      <c r="AK50" s="192" t="n">
        <f aca="false">Assumptions!$H$21</f>
        <v>517.5</v>
      </c>
      <c r="AL50" s="192" t="n">
        <f aca="false">Assumptions!$H$21</f>
        <v>517.5</v>
      </c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O50" s="78"/>
      <c r="CP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  <c r="DC50" s="78"/>
      <c r="DD50" s="78"/>
      <c r="DE50" s="78"/>
      <c r="DF50" s="78"/>
      <c r="DG50" s="78"/>
      <c r="DH50" s="78"/>
      <c r="DI50" s="78"/>
      <c r="DJ50" s="78"/>
      <c r="DK50" s="78"/>
      <c r="DL50" s="78"/>
      <c r="DM50" s="78"/>
      <c r="DN50" s="78"/>
      <c r="DO50" s="78"/>
      <c r="DP50" s="78"/>
      <c r="DQ50" s="78"/>
      <c r="DR50" s="78"/>
      <c r="DS50" s="78"/>
      <c r="DT50" s="78"/>
      <c r="DU50" s="78"/>
      <c r="DV50" s="78"/>
      <c r="DW50" s="78"/>
      <c r="DX50" s="78"/>
      <c r="DY50" s="78"/>
      <c r="DZ50" s="78"/>
      <c r="EA50" s="78"/>
      <c r="EB50" s="78"/>
      <c r="EC50" s="78"/>
      <c r="ED50" s="78"/>
      <c r="EE50" s="78"/>
      <c r="EF50" s="78"/>
      <c r="EG50" s="78"/>
      <c r="EH50" s="78"/>
      <c r="EI50" s="78"/>
      <c r="EJ50" s="78"/>
      <c r="EK50" s="78"/>
      <c r="EL50" s="78"/>
      <c r="EM50" s="78"/>
      <c r="EN50" s="78"/>
      <c r="EO50" s="78"/>
      <c r="EP50" s="78"/>
      <c r="EQ50" s="78"/>
      <c r="ER50" s="78"/>
      <c r="ES50" s="78"/>
      <c r="ET50" s="78"/>
      <c r="EU50" s="78"/>
      <c r="EV50" s="78"/>
      <c r="EW50" s="78"/>
      <c r="EX50" s="78"/>
      <c r="EY50" s="78"/>
      <c r="EZ50" s="78"/>
      <c r="FA50" s="78"/>
      <c r="FB50" s="78"/>
      <c r="FC50" s="78"/>
      <c r="FD50" s="78"/>
      <c r="FE50" s="78"/>
      <c r="FF50" s="78"/>
      <c r="FG50" s="78"/>
      <c r="FH50" s="78"/>
      <c r="FI50" s="78"/>
      <c r="FJ50" s="78"/>
      <c r="FK50" s="78"/>
      <c r="FL50" s="78"/>
      <c r="FM50" s="78"/>
      <c r="FN50" s="78"/>
      <c r="FO50" s="78"/>
      <c r="FP50" s="78"/>
      <c r="FQ50" s="78"/>
      <c r="FR50" s="78"/>
      <c r="FS50" s="78"/>
      <c r="FT50" s="78"/>
      <c r="FU50" s="78"/>
      <c r="FV50" s="78"/>
      <c r="FW50" s="78"/>
      <c r="FX50" s="78"/>
      <c r="FY50" s="78"/>
      <c r="FZ50" s="78"/>
      <c r="GA50" s="78"/>
      <c r="GB50" s="78"/>
      <c r="GC50" s="78"/>
      <c r="GD50" s="78"/>
      <c r="GE50" s="78"/>
      <c r="GF50" s="78"/>
      <c r="GG50" s="78"/>
      <c r="GH50" s="78"/>
      <c r="GI50" s="78"/>
      <c r="GJ50" s="78"/>
      <c r="GK50" s="78"/>
      <c r="GL50" s="78"/>
      <c r="GM50" s="78"/>
      <c r="GN50" s="78"/>
      <c r="GO50" s="78"/>
      <c r="GP50" s="78"/>
      <c r="GQ50" s="78"/>
      <c r="GR50" s="78"/>
      <c r="GS50" s="78"/>
      <c r="GT50" s="78"/>
      <c r="GU50" s="78"/>
      <c r="GV50" s="78"/>
      <c r="GW50" s="78"/>
      <c r="GX50" s="78"/>
      <c r="GY50" s="78"/>
      <c r="GZ50" s="78"/>
      <c r="HA50" s="78"/>
      <c r="HB50" s="78"/>
      <c r="HC50" s="78"/>
      <c r="HD50" s="78"/>
      <c r="HE50" s="78"/>
      <c r="HF50" s="78"/>
      <c r="HG50" s="78"/>
      <c r="HH50" s="78"/>
      <c r="HI50" s="78"/>
      <c r="HJ50" s="78"/>
      <c r="HK50" s="78"/>
      <c r="HL50" s="78"/>
      <c r="HM50" s="78"/>
      <c r="HN50" s="78"/>
      <c r="HO50" s="78"/>
      <c r="HP50" s="78"/>
      <c r="HQ50" s="78"/>
      <c r="HR50" s="78"/>
      <c r="HS50" s="78"/>
      <c r="HT50" s="78"/>
      <c r="HU50" s="78"/>
      <c r="HV50" s="78"/>
      <c r="HW50" s="78"/>
      <c r="HX50" s="78"/>
      <c r="HY50" s="78"/>
      <c r="HZ50" s="78"/>
      <c r="IA50" s="78"/>
      <c r="IB50" s="78"/>
      <c r="IC50" s="78"/>
      <c r="ID50" s="78"/>
      <c r="IE50" s="78"/>
      <c r="IF50" s="78"/>
      <c r="IG50" s="78"/>
      <c r="IH50" s="78"/>
      <c r="II50" s="78"/>
      <c r="IJ50" s="78"/>
      <c r="IK50" s="78"/>
      <c r="IL50" s="78"/>
      <c r="IM50" s="78"/>
      <c r="IN50" s="78"/>
      <c r="IO50" s="78"/>
      <c r="IP50" s="78"/>
      <c r="IQ50" s="78"/>
      <c r="IR50" s="78"/>
      <c r="IS50" s="78"/>
      <c r="IT50" s="78"/>
      <c r="IU50" s="78"/>
      <c r="IV50" s="78"/>
      <c r="IW50" s="78"/>
    </row>
    <row r="51" customFormat="false" ht="15.75" hidden="false" customHeight="false" outlineLevel="0" collapsed="false">
      <c r="A51" s="78" t="s">
        <v>102</v>
      </c>
      <c r="B51" s="193"/>
      <c r="C51" s="193"/>
      <c r="D51" s="193"/>
      <c r="E51" s="193"/>
      <c r="F51" s="193" t="n">
        <f aca="false">F49/F50</f>
        <v>-0.298466666666667</v>
      </c>
      <c r="G51" s="193" t="n">
        <f aca="false">G49/G50</f>
        <v>-0.056956</v>
      </c>
      <c r="H51" s="103" t="n">
        <f aca="false">H49/H50</f>
        <v>-0.147136333333333</v>
      </c>
      <c r="I51" s="104" t="n">
        <f aca="false">I49/I50</f>
        <v>20.5737382064102</v>
      </c>
      <c r="J51" s="104" t="n">
        <f aca="false">J49/J50</f>
        <v>27.4524200985849</v>
      </c>
      <c r="K51" s="104" t="n">
        <f aca="false">K49/K50</f>
        <v>1.28671820427026</v>
      </c>
      <c r="L51" s="104" t="n">
        <f aca="false">L49/L50</f>
        <v>0.0195809964735178</v>
      </c>
      <c r="M51" s="104" t="n">
        <f aca="false">M49/M50</f>
        <v>0.0240481048193755</v>
      </c>
      <c r="N51" s="104" t="n">
        <f aca="false">N49/N50</f>
        <v>0.0290535107331834</v>
      </c>
      <c r="O51" s="104" t="n">
        <f aca="false">O49/O50</f>
        <v>0.320808016371588</v>
      </c>
      <c r="P51" s="104" t="n">
        <f aca="false">P49/P50</f>
        <v>0.209628099469303</v>
      </c>
      <c r="Q51" s="104" t="n">
        <f aca="false">Q49/Q50</f>
        <v>0.0434422709920678</v>
      </c>
      <c r="R51" s="104" t="n">
        <f aca="false">R49/R50</f>
        <v>0.0815268514219153</v>
      </c>
      <c r="S51" s="104" t="n">
        <f aca="false">S49/S50</f>
        <v>0.61067775497665</v>
      </c>
      <c r="T51" s="104" t="n">
        <f aca="false">T49/T50</f>
        <v>9.08596060759147</v>
      </c>
      <c r="U51" s="104" t="n">
        <f aca="false">U49/U50</f>
        <v>26.649077006664</v>
      </c>
      <c r="V51" s="104" t="n">
        <f aca="false">V49/V50</f>
        <v>28.6637851637799</v>
      </c>
      <c r="W51" s="104" t="n">
        <f aca="false">W49/W50</f>
        <v>1.15950130223939</v>
      </c>
      <c r="X51" s="104" t="n">
        <f aca="false">X49/X50</f>
        <v>0.0446426498984448</v>
      </c>
      <c r="Y51" s="104" t="n">
        <f aca="false">Y49/Y50</f>
        <v>0.0914045483807526</v>
      </c>
      <c r="Z51" s="104" t="n">
        <f aca="false">Z49/Z50</f>
        <v>0.0783800679549463</v>
      </c>
      <c r="AA51" s="104" t="n">
        <f aca="false">AA49/AA50</f>
        <v>0.317554998068173</v>
      </c>
      <c r="AB51" s="104" t="n">
        <f aca="false">AB49/AB50</f>
        <v>0.341418435934728</v>
      </c>
      <c r="AC51" s="104" t="n">
        <f aca="false">AC49/AC50</f>
        <v>0.113057375380421</v>
      </c>
      <c r="AD51" s="104" t="n">
        <f aca="false">AD49/AD50</f>
        <v>0.225411572971395</v>
      </c>
      <c r="AE51" s="104" t="n">
        <f aca="false">AE49/AE50</f>
        <v>0.731958835874289</v>
      </c>
      <c r="AF51" s="104" t="n">
        <f aca="false">AF49/AF50</f>
        <v>5.94927864659716</v>
      </c>
      <c r="AG51" s="104" t="n">
        <f aca="false">AG49/AG50</f>
        <v>20.4325990622952</v>
      </c>
      <c r="AH51" s="104" t="n">
        <f aca="false">AH49/AH50</f>
        <v>20.465829264437</v>
      </c>
      <c r="AI51" s="104" t="n">
        <f aca="false">AI49/AI50</f>
        <v>1.63942522767421</v>
      </c>
      <c r="AJ51" s="104" t="n">
        <f aca="false">AJ49/AJ50</f>
        <v>0.123895434751215</v>
      </c>
      <c r="AK51" s="104" t="n">
        <f aca="false">AK49/AK50</f>
        <v>0.157006844895916</v>
      </c>
      <c r="AL51" s="104" t="n">
        <f aca="false">AL49/AL50</f>
        <v>0.139916030283592</v>
      </c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/>
      <c r="FZ51" s="78"/>
      <c r="GA51" s="78"/>
      <c r="GB51" s="78"/>
      <c r="GC51" s="78"/>
      <c r="GD51" s="78"/>
      <c r="GE51" s="78"/>
      <c r="GF51" s="78"/>
      <c r="GG51" s="78"/>
      <c r="GH51" s="78"/>
      <c r="GI51" s="78"/>
      <c r="GJ51" s="78"/>
      <c r="GK51" s="78"/>
      <c r="GL51" s="78"/>
      <c r="GM51" s="78"/>
      <c r="GN51" s="78"/>
      <c r="GO51" s="78"/>
      <c r="GP51" s="78"/>
      <c r="GQ51" s="78"/>
      <c r="GR51" s="78"/>
      <c r="GS51" s="78"/>
      <c r="GT51" s="78"/>
      <c r="GU51" s="78"/>
      <c r="GV51" s="78"/>
      <c r="GW51" s="78"/>
      <c r="GX51" s="78"/>
      <c r="GY51" s="78"/>
      <c r="GZ51" s="78"/>
      <c r="HA51" s="78"/>
      <c r="HB51" s="78"/>
      <c r="HC51" s="78"/>
      <c r="HD51" s="78"/>
      <c r="HE51" s="78"/>
      <c r="HF51" s="78"/>
      <c r="HG51" s="78"/>
      <c r="HH51" s="78"/>
      <c r="HI51" s="78"/>
      <c r="HJ51" s="78"/>
      <c r="HK51" s="78"/>
      <c r="HL51" s="78"/>
      <c r="HM51" s="78"/>
      <c r="HN51" s="78"/>
      <c r="HO51" s="78"/>
      <c r="HP51" s="78"/>
      <c r="HQ51" s="78"/>
      <c r="HR51" s="78"/>
      <c r="HS51" s="78"/>
      <c r="HT51" s="78"/>
      <c r="HU51" s="78"/>
      <c r="HV51" s="78"/>
      <c r="HW51" s="78"/>
      <c r="HX51" s="78"/>
      <c r="HY51" s="78"/>
      <c r="HZ51" s="78"/>
      <c r="IA51" s="78"/>
      <c r="IB51" s="78"/>
      <c r="IC51" s="78"/>
      <c r="ID51" s="78"/>
      <c r="IE51" s="78"/>
      <c r="IF51" s="78"/>
      <c r="IG51" s="78"/>
      <c r="IH51" s="78"/>
      <c r="II51" s="78"/>
      <c r="IJ51" s="78"/>
      <c r="IK51" s="78"/>
      <c r="IL51" s="78"/>
      <c r="IM51" s="78"/>
      <c r="IN51" s="78"/>
      <c r="IO51" s="78"/>
      <c r="IP51" s="78"/>
      <c r="IQ51" s="78"/>
      <c r="IR51" s="78"/>
      <c r="IS51" s="78"/>
      <c r="IT51" s="78"/>
      <c r="IU51" s="78"/>
      <c r="IV51" s="78"/>
      <c r="IW51" s="78"/>
    </row>
    <row r="52" customFormat="false" ht="15.75" hidden="false" customHeight="false" outlineLevel="0" collapsed="false">
      <c r="A52" s="78"/>
      <c r="B52" s="179"/>
      <c r="C52" s="179"/>
      <c r="D52" s="179"/>
      <c r="E52" s="179"/>
      <c r="F52" s="179"/>
      <c r="G52" s="179"/>
      <c r="H52" s="97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/>
      <c r="DI52" s="78"/>
      <c r="DJ52" s="78"/>
      <c r="DK52" s="78"/>
      <c r="DL52" s="78"/>
      <c r="DM52" s="78"/>
      <c r="DN52" s="78"/>
      <c r="DO52" s="78"/>
      <c r="DP52" s="78"/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/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/>
      <c r="EU52" s="78"/>
      <c r="EV52" s="78"/>
      <c r="EW52" s="78"/>
      <c r="EX52" s="78"/>
      <c r="EY52" s="78"/>
      <c r="EZ52" s="78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  <c r="FT52" s="78"/>
      <c r="FU52" s="78"/>
      <c r="FV52" s="78"/>
      <c r="FW52" s="78"/>
      <c r="FX52" s="78"/>
      <c r="FY52" s="78"/>
      <c r="FZ52" s="78"/>
      <c r="GA52" s="78"/>
      <c r="GB52" s="78"/>
      <c r="GC52" s="78"/>
      <c r="GD52" s="78"/>
      <c r="GE52" s="78"/>
      <c r="GF52" s="78"/>
      <c r="GG52" s="78"/>
      <c r="GH52" s="78"/>
      <c r="GI52" s="78"/>
      <c r="GJ52" s="78"/>
      <c r="GK52" s="78"/>
      <c r="GL52" s="78"/>
      <c r="GM52" s="78"/>
      <c r="GN52" s="78"/>
      <c r="GO52" s="78"/>
      <c r="GP52" s="78"/>
      <c r="GQ52" s="78"/>
      <c r="GR52" s="78"/>
      <c r="GS52" s="78"/>
      <c r="GT52" s="78"/>
      <c r="GU52" s="78"/>
      <c r="GV52" s="78"/>
      <c r="GW52" s="78"/>
      <c r="GX52" s="78"/>
      <c r="GY52" s="78"/>
      <c r="GZ52" s="78"/>
      <c r="HA52" s="78"/>
      <c r="HB52" s="78"/>
      <c r="HC52" s="78"/>
      <c r="HD52" s="78"/>
      <c r="HE52" s="78"/>
      <c r="HF52" s="78"/>
      <c r="HG52" s="78"/>
      <c r="HH52" s="78"/>
      <c r="HI52" s="78"/>
      <c r="HJ52" s="78"/>
      <c r="HK52" s="78"/>
      <c r="HL52" s="78"/>
      <c r="HM52" s="78"/>
      <c r="HN52" s="78"/>
      <c r="HO52" s="78"/>
      <c r="HP52" s="78"/>
      <c r="HQ52" s="78"/>
      <c r="HR52" s="78"/>
      <c r="HS52" s="78"/>
      <c r="HT52" s="78"/>
      <c r="HU52" s="78"/>
      <c r="HV52" s="78"/>
      <c r="HW52" s="78"/>
      <c r="HX52" s="78"/>
      <c r="HY52" s="78"/>
      <c r="HZ52" s="78"/>
      <c r="IA52" s="78"/>
      <c r="IB52" s="78"/>
      <c r="IC52" s="78"/>
      <c r="ID52" s="78"/>
      <c r="IE52" s="78"/>
      <c r="IF52" s="78"/>
      <c r="IG52" s="78"/>
      <c r="IH52" s="78"/>
      <c r="II52" s="78"/>
      <c r="IJ52" s="78"/>
      <c r="IK52" s="78"/>
      <c r="IL52" s="78"/>
      <c r="IM52" s="78"/>
      <c r="IN52" s="78"/>
      <c r="IO52" s="78"/>
      <c r="IP52" s="78"/>
      <c r="IQ52" s="78"/>
      <c r="IR52" s="78"/>
      <c r="IS52" s="78"/>
      <c r="IT52" s="78"/>
      <c r="IU52" s="78"/>
      <c r="IV52" s="78"/>
      <c r="IW52" s="78"/>
    </row>
    <row r="53" customFormat="false" ht="15.75" hidden="false" customHeight="false" outlineLevel="0" collapsed="false">
      <c r="A53" s="181" t="s">
        <v>104</v>
      </c>
      <c r="B53" s="182" t="n">
        <f aca="false">SUM(B49,B45,B41)</f>
        <v>0</v>
      </c>
      <c r="C53" s="182" t="n">
        <f aca="false">SUM(C49,C45,C41)</f>
        <v>0</v>
      </c>
      <c r="D53" s="182" t="n">
        <f aca="false">SUM(D49,D45,D41)</f>
        <v>0</v>
      </c>
      <c r="E53" s="182" t="n">
        <f aca="false">SUM(E49,E45,E41)</f>
        <v>0</v>
      </c>
      <c r="F53" s="182" t="n">
        <f aca="false">SUM(F49,F45,F41)</f>
        <v>-250.856</v>
      </c>
      <c r="G53" s="182" t="n">
        <f aca="false">SUM(G49,G45,G41)</f>
        <v>-271.565763</v>
      </c>
      <c r="H53" s="183" t="n">
        <f aca="false">SUM(H49,H45,H41)</f>
        <v>-271.565763</v>
      </c>
      <c r="I53" s="184" t="n">
        <f aca="false">SUM(I49,I45,I41)</f>
        <v>21106.6549420596</v>
      </c>
      <c r="J53" s="184" t="n">
        <f aca="false">SUM(J49,J45,J41)</f>
        <v>49326.9040131979</v>
      </c>
      <c r="K53" s="184" t="n">
        <f aca="false">SUM(K49,K45,K41)</f>
        <v>2658.17802338938</v>
      </c>
      <c r="L53" s="184" t="n">
        <f aca="false">SUM(L49,L45,L41)</f>
        <v>77.9503339052138</v>
      </c>
      <c r="M53" s="184" t="n">
        <f aca="false">SUM(M49,M45,M41)</f>
        <v>52.7832334657828</v>
      </c>
      <c r="N53" s="184" t="n">
        <f aca="false">SUM(N49,N45,N41)</f>
        <v>74.3580281857504</v>
      </c>
      <c r="O53" s="184" t="n">
        <f aca="false">SUM(O49,O45,O41)</f>
        <v>476.829113658556</v>
      </c>
      <c r="P53" s="184" t="n">
        <f aca="false">SUM(P49,P45,P41)</f>
        <v>379.855681960573</v>
      </c>
      <c r="Q53" s="184" t="n">
        <f aca="false">SUM(Q49,Q45,Q41)</f>
        <v>92.5662472200889</v>
      </c>
      <c r="R53" s="184" t="n">
        <f aca="false">SUM(R49,R45,R41)</f>
        <v>180.604266105949</v>
      </c>
      <c r="S53" s="184" t="n">
        <f aca="false">SUM(S49,S45,S41)</f>
        <v>1187.04560570822</v>
      </c>
      <c r="T53" s="184" t="n">
        <f aca="false">SUM(T49,T45,T41)</f>
        <v>14407.7934161564</v>
      </c>
      <c r="U53" s="184" t="n">
        <f aca="false">SUM(U49,U45,U41)</f>
        <v>42380.839889199</v>
      </c>
      <c r="V53" s="184" t="n">
        <f aca="false">SUM(V49,V45,V41)</f>
        <v>45655.6641598138</v>
      </c>
      <c r="W53" s="184" t="n">
        <f aca="false">SUM(W49,W45,W41)</f>
        <v>2267.65624111169</v>
      </c>
      <c r="X53" s="184" t="n">
        <f aca="false">SUM(X49,X45,X41)</f>
        <v>138.736709427041</v>
      </c>
      <c r="Y53" s="184" t="n">
        <f aca="false">SUM(Y49,Y45,Y41)</f>
        <v>155.380614545331</v>
      </c>
      <c r="Z53" s="184" t="n">
        <f aca="false">SUM(Z49,Z45,Z41)</f>
        <v>152.527782776414</v>
      </c>
      <c r="AA53" s="184" t="n">
        <f aca="false">SUM(AA49,AA45,AA41)</f>
        <v>484.950640332406</v>
      </c>
      <c r="AB53" s="184" t="n">
        <f aca="false">SUM(AB49,AB45,AB41)</f>
        <v>504.999768804871</v>
      </c>
      <c r="AC53" s="184" t="n">
        <f aca="false">SUM(AC49,AC45,AC41)</f>
        <v>151.794353842402</v>
      </c>
      <c r="AD53" s="184" t="n">
        <f aca="false">SUM(AD49,AD45,AD41)</f>
        <v>305.808368189398</v>
      </c>
      <c r="AE53" s="184" t="n">
        <f aca="false">SUM(AE49,AE45,AE41)</f>
        <v>1137.93554201092</v>
      </c>
      <c r="AF53" s="184" t="n">
        <f aca="false">SUM(AF49,AF45,AF41)</f>
        <v>10395.2290819348</v>
      </c>
      <c r="AG53" s="184" t="n">
        <f aca="false">SUM(AG49,AG45,AG41)</f>
        <v>32847.407618583</v>
      </c>
      <c r="AH53" s="184" t="n">
        <f aca="false">SUM(AH49,AH45,AH41)</f>
        <v>32884.9096076594</v>
      </c>
      <c r="AI53" s="184" t="n">
        <f aca="false">SUM(AI49,AI45,AI41)</f>
        <v>2947.11699543739</v>
      </c>
      <c r="AJ53" s="184" t="n">
        <f aca="false">SUM(AJ49,AJ45,AJ41)</f>
        <v>270.381744226126</v>
      </c>
      <c r="AK53" s="184" t="n">
        <f aca="false">SUM(AK49,AK45,AK41)</f>
        <v>253.049997462995</v>
      </c>
      <c r="AL53" s="184" t="n">
        <f aca="false">SUM(AL49,AL45,AL41)</f>
        <v>260.709892777827</v>
      </c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78"/>
      <c r="GB53" s="78"/>
      <c r="GC53" s="78"/>
      <c r="GD53" s="78"/>
      <c r="GE53" s="78"/>
      <c r="GF53" s="78"/>
      <c r="GG53" s="78"/>
      <c r="GH53" s="78"/>
      <c r="GI53" s="78"/>
      <c r="GJ53" s="78"/>
      <c r="GK53" s="78"/>
      <c r="GL53" s="78"/>
      <c r="GM53" s="78"/>
      <c r="GN53" s="78"/>
      <c r="GO53" s="78"/>
      <c r="GP53" s="78"/>
      <c r="GQ53" s="78"/>
      <c r="GR53" s="78"/>
      <c r="GS53" s="78"/>
      <c r="GT53" s="78"/>
      <c r="GU53" s="78"/>
      <c r="GV53" s="78"/>
      <c r="GW53" s="78"/>
      <c r="GX53" s="78"/>
      <c r="GY53" s="78"/>
      <c r="GZ53" s="78"/>
      <c r="HA53" s="78"/>
      <c r="HB53" s="78"/>
      <c r="HC53" s="78"/>
      <c r="HD53" s="78"/>
      <c r="HE53" s="78"/>
      <c r="HF53" s="78"/>
      <c r="HG53" s="78"/>
      <c r="HH53" s="78"/>
      <c r="HI53" s="78"/>
      <c r="HJ53" s="78"/>
      <c r="HK53" s="78"/>
      <c r="HL53" s="78"/>
      <c r="HM53" s="78"/>
      <c r="HN53" s="78"/>
      <c r="HO53" s="78"/>
      <c r="HP53" s="78"/>
      <c r="HQ53" s="78"/>
      <c r="HR53" s="78"/>
      <c r="HS53" s="78"/>
      <c r="HT53" s="78"/>
      <c r="HU53" s="78"/>
      <c r="HV53" s="78"/>
      <c r="HW53" s="78"/>
      <c r="HX53" s="78"/>
      <c r="HY53" s="78"/>
      <c r="HZ53" s="78"/>
      <c r="IA53" s="78"/>
      <c r="IB53" s="78"/>
      <c r="IC53" s="78"/>
      <c r="ID53" s="78"/>
      <c r="IE53" s="78"/>
      <c r="IF53" s="78"/>
      <c r="IG53" s="78"/>
      <c r="IH53" s="78"/>
      <c r="II53" s="78"/>
      <c r="IJ53" s="78"/>
      <c r="IK53" s="78"/>
      <c r="IL53" s="78"/>
      <c r="IM53" s="78"/>
      <c r="IN53" s="78"/>
      <c r="IO53" s="78"/>
      <c r="IP53" s="78"/>
      <c r="IQ53" s="78"/>
      <c r="IR53" s="78"/>
      <c r="IS53" s="78"/>
      <c r="IT53" s="78"/>
      <c r="IU53" s="78"/>
      <c r="IV53" s="78"/>
      <c r="IW53" s="78"/>
    </row>
    <row r="54" customFormat="false" ht="15.75" hidden="false" customHeight="false" outlineLevel="0" collapsed="false">
      <c r="A54" s="185"/>
      <c r="B54" s="179"/>
      <c r="C54" s="179"/>
      <c r="D54" s="179"/>
      <c r="E54" s="179"/>
      <c r="F54" s="179"/>
      <c r="G54" s="179"/>
      <c r="H54" s="97"/>
      <c r="I54" s="98"/>
      <c r="J54" s="98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8"/>
      <c r="DC54" s="78"/>
      <c r="DD54" s="78"/>
      <c r="DE54" s="78"/>
      <c r="DF54" s="78"/>
      <c r="DG54" s="78"/>
      <c r="DH54" s="78"/>
      <c r="DI54" s="78"/>
      <c r="DJ54" s="78"/>
      <c r="DK54" s="78"/>
      <c r="DL54" s="78"/>
      <c r="DM54" s="78"/>
      <c r="DN54" s="78"/>
      <c r="DO54" s="78"/>
      <c r="DP54" s="78"/>
      <c r="DQ54" s="78"/>
      <c r="DR54" s="78"/>
      <c r="DS54" s="78"/>
      <c r="DT54" s="78"/>
      <c r="DU54" s="78"/>
      <c r="DV54" s="78"/>
      <c r="DW54" s="78"/>
      <c r="DX54" s="78"/>
      <c r="DY54" s="78"/>
      <c r="DZ54" s="78"/>
      <c r="EA54" s="78"/>
      <c r="EB54" s="78"/>
      <c r="EC54" s="78"/>
      <c r="ED54" s="78"/>
      <c r="EE54" s="78"/>
      <c r="EF54" s="78"/>
      <c r="EG54" s="78"/>
      <c r="EH54" s="78"/>
      <c r="EI54" s="78"/>
      <c r="EJ54" s="78"/>
      <c r="EK54" s="78"/>
      <c r="EL54" s="78"/>
      <c r="EM54" s="78"/>
      <c r="EN54" s="78"/>
      <c r="EO54" s="78"/>
      <c r="EP54" s="78"/>
      <c r="EQ54" s="78"/>
      <c r="ER54" s="78"/>
      <c r="ES54" s="78"/>
      <c r="ET54" s="78"/>
      <c r="EU54" s="78"/>
      <c r="EV54" s="78"/>
      <c r="EW54" s="78"/>
      <c r="EX54" s="78"/>
      <c r="EY54" s="78"/>
      <c r="EZ54" s="78"/>
      <c r="FA54" s="78"/>
      <c r="FB54" s="78"/>
      <c r="FC54" s="78"/>
      <c r="FD54" s="78"/>
      <c r="FE54" s="78"/>
      <c r="FF54" s="78"/>
      <c r="FG54" s="78"/>
      <c r="FH54" s="78"/>
      <c r="FI54" s="78"/>
      <c r="FJ54" s="78"/>
      <c r="FK54" s="78"/>
      <c r="FL54" s="78"/>
      <c r="FM54" s="78"/>
      <c r="FN54" s="78"/>
      <c r="FO54" s="78"/>
      <c r="FP54" s="78"/>
      <c r="FQ54" s="78"/>
      <c r="FR54" s="78"/>
      <c r="FS54" s="78"/>
      <c r="FT54" s="78"/>
      <c r="FU54" s="78"/>
      <c r="FV54" s="78"/>
      <c r="FW54" s="78"/>
      <c r="FX54" s="78"/>
      <c r="FY54" s="78"/>
      <c r="FZ54" s="78"/>
      <c r="GA54" s="78"/>
      <c r="GB54" s="78"/>
      <c r="GC54" s="78"/>
      <c r="GD54" s="78"/>
      <c r="GE54" s="78"/>
      <c r="GF54" s="78"/>
      <c r="GG54" s="78"/>
      <c r="GH54" s="78"/>
      <c r="GI54" s="78"/>
      <c r="GJ54" s="78"/>
      <c r="GK54" s="78"/>
      <c r="GL54" s="78"/>
      <c r="GM54" s="78"/>
      <c r="GN54" s="78"/>
      <c r="GO54" s="78"/>
      <c r="GP54" s="78"/>
      <c r="GQ54" s="78"/>
      <c r="GR54" s="78"/>
      <c r="GS54" s="78"/>
      <c r="GT54" s="78"/>
      <c r="GU54" s="78"/>
      <c r="GV54" s="78"/>
      <c r="GW54" s="78"/>
      <c r="GX54" s="78"/>
      <c r="GY54" s="78"/>
      <c r="GZ54" s="78"/>
      <c r="HA54" s="78"/>
      <c r="HB54" s="78"/>
      <c r="HC54" s="78"/>
      <c r="HD54" s="78"/>
      <c r="HE54" s="78"/>
      <c r="HF54" s="78"/>
      <c r="HG54" s="78"/>
      <c r="HH54" s="78"/>
      <c r="HI54" s="78"/>
      <c r="HJ54" s="78"/>
      <c r="HK54" s="78"/>
      <c r="HL54" s="78"/>
      <c r="HM54" s="78"/>
      <c r="HN54" s="78"/>
      <c r="HO54" s="78"/>
      <c r="HP54" s="78"/>
      <c r="HQ54" s="78"/>
      <c r="HR54" s="78"/>
      <c r="HS54" s="78"/>
      <c r="HT54" s="78"/>
      <c r="HU54" s="78"/>
      <c r="HV54" s="78"/>
      <c r="HW54" s="78"/>
      <c r="HX54" s="78"/>
      <c r="HY54" s="78"/>
      <c r="HZ54" s="78"/>
      <c r="IA54" s="78"/>
      <c r="IB54" s="78"/>
      <c r="IC54" s="78"/>
      <c r="ID54" s="78"/>
      <c r="IE54" s="78"/>
      <c r="IF54" s="78"/>
      <c r="IG54" s="78"/>
      <c r="IH54" s="78"/>
      <c r="II54" s="78"/>
      <c r="IJ54" s="78"/>
      <c r="IK54" s="78"/>
      <c r="IL54" s="78"/>
      <c r="IM54" s="78"/>
      <c r="IN54" s="78"/>
      <c r="IO54" s="78"/>
      <c r="IP54" s="78"/>
      <c r="IQ54" s="78"/>
      <c r="IR54" s="78"/>
      <c r="IS54" s="78"/>
      <c r="IT54" s="78"/>
      <c r="IU54" s="78"/>
      <c r="IV54" s="78"/>
      <c r="IW54" s="78"/>
    </row>
    <row r="55" customFormat="false" ht="16.5" hidden="false" customHeight="false" outlineLevel="0" collapsed="false">
      <c r="A55" s="185" t="s">
        <v>105</v>
      </c>
      <c r="B55" s="186" t="n">
        <f aca="false">B38+B53</f>
        <v>320.311</v>
      </c>
      <c r="C55" s="186" t="n">
        <f aca="false">C38+C53</f>
        <v>221.287</v>
      </c>
      <c r="D55" s="186" t="n">
        <f aca="false">D38+D53</f>
        <v>-340.476</v>
      </c>
      <c r="E55" s="186" t="n">
        <f aca="false">E38+E53</f>
        <v>-146.561</v>
      </c>
      <c r="F55" s="186" t="n">
        <f aca="false">F38+F53</f>
        <v>5669.601</v>
      </c>
      <c r="G55" s="186" t="n">
        <f aca="false">G38+G53</f>
        <v>-164.6098804</v>
      </c>
      <c r="H55" s="187" t="n">
        <f aca="false">H38+H53</f>
        <v>-164.6098804</v>
      </c>
      <c r="I55" s="188" t="n">
        <f aca="false">I38+I53</f>
        <v>40167.8102928135</v>
      </c>
      <c r="J55" s="188" t="n">
        <f aca="false">J38+J53</f>
        <v>96923.1179565279</v>
      </c>
      <c r="K55" s="188" t="n">
        <f aca="false">K38+K53</f>
        <v>4966.92087067838</v>
      </c>
      <c r="L55" s="188" t="n">
        <f aca="false">L38+L53</f>
        <v>143.266920242656</v>
      </c>
      <c r="M55" s="188" t="n">
        <f aca="false">M38+M53</f>
        <v>93.7907173768126</v>
      </c>
      <c r="N55" s="188" t="n">
        <f aca="false">N38+N53</f>
        <v>147.53609608379</v>
      </c>
      <c r="O55" s="188" t="n">
        <f aca="false">O38+O53</f>
        <v>815.841007878619</v>
      </c>
      <c r="P55" s="188" t="n">
        <f aca="false">P38+P53</f>
        <v>733.40954183771</v>
      </c>
      <c r="Q55" s="188" t="n">
        <f aca="false">Q38+Q53</f>
        <v>165.630383566007</v>
      </c>
      <c r="R55" s="188" t="n">
        <f aca="false">R38+R53</f>
        <v>331.420819849096</v>
      </c>
      <c r="S55" s="188" t="n">
        <f aca="false">S38+S53</f>
        <v>2279.39311027129</v>
      </c>
      <c r="T55" s="188" t="n">
        <f aca="false">T38+T53</f>
        <v>24697.8394308425</v>
      </c>
      <c r="U55" s="188" t="n">
        <f aca="false">U38+U53</f>
        <v>77387.4014904566</v>
      </c>
      <c r="V55" s="188" t="n">
        <f aca="false">V38+V53</f>
        <v>83469.0151522447</v>
      </c>
      <c r="W55" s="188" t="n">
        <f aca="false">W38+W53</f>
        <v>4129.11799194661</v>
      </c>
      <c r="X55" s="188" t="n">
        <f aca="false">X38+X53</f>
        <v>260.348476370166</v>
      </c>
      <c r="Y55" s="188" t="n">
        <f aca="false">Y38+Y53</f>
        <v>265.915420571435</v>
      </c>
      <c r="Z55" s="188" t="n">
        <f aca="false">Z38+Z53</f>
        <v>292.526973360324</v>
      </c>
      <c r="AA55" s="188" t="n">
        <f aca="false">AA38+AA53</f>
        <v>875.547759657586</v>
      </c>
      <c r="AB55" s="188" t="n">
        <f aca="false">AB38+AB53</f>
        <v>903.542898147802</v>
      </c>
      <c r="AC55" s="188" t="n">
        <f aca="false">AC38+AC53</f>
        <v>230.956499361613</v>
      </c>
      <c r="AD55" s="188" t="n">
        <f aca="false">AD38+AD53</f>
        <v>484.197860696284</v>
      </c>
      <c r="AE55" s="188" t="n">
        <f aca="false">AE38+AE53</f>
        <v>2088.02062386898</v>
      </c>
      <c r="AF55" s="188" t="n">
        <f aca="false">AF38+AF53</f>
        <v>19058.1000339033</v>
      </c>
      <c r="AG55" s="188" t="n">
        <f aca="false">AG38+AG53</f>
        <v>60212.5916080133</v>
      </c>
      <c r="AH55" s="188" t="n">
        <f aca="false">AH38+AH53</f>
        <v>60250.7003418502</v>
      </c>
      <c r="AI55" s="188" t="n">
        <f aca="false">AI38+AI53</f>
        <v>5288.01996276567</v>
      </c>
      <c r="AJ55" s="188" t="n">
        <f aca="false">AJ38+AJ53</f>
        <v>509.972452924939</v>
      </c>
      <c r="AK55" s="188" t="n">
        <f aca="false">AK38+AK53</f>
        <v>436.882310226055</v>
      </c>
      <c r="AL55" s="188" t="n">
        <f aca="false">AL38+AL53</f>
        <v>505.460802123868</v>
      </c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/>
      <c r="FZ55" s="78"/>
      <c r="GA55" s="78"/>
      <c r="GB55" s="78"/>
      <c r="GC55" s="78"/>
      <c r="GD55" s="78"/>
      <c r="GE55" s="78"/>
      <c r="GF55" s="78"/>
      <c r="GG55" s="78"/>
      <c r="GH55" s="78"/>
      <c r="GI55" s="78"/>
      <c r="GJ55" s="78"/>
      <c r="GK55" s="78"/>
      <c r="GL55" s="78"/>
      <c r="GM55" s="78"/>
      <c r="GN55" s="78"/>
      <c r="GO55" s="78"/>
      <c r="GP55" s="78"/>
      <c r="GQ55" s="78"/>
      <c r="GR55" s="78"/>
      <c r="GS55" s="78"/>
      <c r="GT55" s="78"/>
      <c r="GU55" s="78"/>
      <c r="GV55" s="78"/>
      <c r="GW55" s="78"/>
      <c r="GX55" s="78"/>
      <c r="GY55" s="78"/>
      <c r="GZ55" s="78"/>
      <c r="HA55" s="78"/>
      <c r="HB55" s="78"/>
      <c r="HC55" s="78"/>
      <c r="HD55" s="78"/>
      <c r="HE55" s="78"/>
      <c r="HF55" s="78"/>
      <c r="HG55" s="78"/>
      <c r="HH55" s="78"/>
      <c r="HI55" s="78"/>
      <c r="HJ55" s="78"/>
      <c r="HK55" s="78"/>
      <c r="HL55" s="78"/>
      <c r="HM55" s="78"/>
      <c r="HN55" s="78"/>
      <c r="HO55" s="78"/>
      <c r="HP55" s="78"/>
      <c r="HQ55" s="78"/>
      <c r="HR55" s="78"/>
      <c r="HS55" s="78"/>
      <c r="HT55" s="78"/>
      <c r="HU55" s="78"/>
      <c r="HV55" s="78"/>
      <c r="HW55" s="78"/>
      <c r="HX55" s="78"/>
      <c r="HY55" s="78"/>
      <c r="HZ55" s="78"/>
      <c r="IA55" s="78"/>
      <c r="IB55" s="78"/>
      <c r="IC55" s="78"/>
      <c r="ID55" s="78"/>
      <c r="IE55" s="78"/>
      <c r="IF55" s="78"/>
      <c r="IG55" s="78"/>
      <c r="IH55" s="78"/>
      <c r="II55" s="78"/>
      <c r="IJ55" s="78"/>
      <c r="IK55" s="78"/>
      <c r="IL55" s="78"/>
      <c r="IM55" s="78"/>
      <c r="IN55" s="78"/>
      <c r="IO55" s="78"/>
      <c r="IP55" s="78"/>
      <c r="IQ55" s="78"/>
      <c r="IR55" s="78"/>
      <c r="IS55" s="78"/>
      <c r="IT55" s="78"/>
      <c r="IU55" s="78"/>
      <c r="IV55" s="78"/>
      <c r="IW55" s="78"/>
    </row>
    <row r="56" customFormat="false" ht="15.75" hidden="false" customHeight="false" outlineLevel="0" collapsed="false">
      <c r="A56" s="185" t="s">
        <v>106</v>
      </c>
      <c r="B56" s="194" t="n">
        <f aca="false">SUM(B50,B42,B35,B31,B27,B46)</f>
        <v>1125</v>
      </c>
      <c r="C56" s="194" t="n">
        <f aca="false">SUM(C50,C42,C35,C31,C27,C46)</f>
        <v>1125</v>
      </c>
      <c r="D56" s="194" t="n">
        <f aca="false">SUM(D50,D42,D35,D31,D27,D46)</f>
        <v>1125</v>
      </c>
      <c r="E56" s="194" t="n">
        <f aca="false">SUM(E50,E42,E35,E31,E27,E46)</f>
        <v>933.75</v>
      </c>
      <c r="F56" s="194" t="n">
        <f aca="false">SUM(F50,F42,F35,F31,F27,F46)</f>
        <v>1732.5</v>
      </c>
      <c r="G56" s="194" t="n">
        <f aca="false">SUM(G50,G42,G35,G31,G27,G46)</f>
        <v>2527</v>
      </c>
      <c r="H56" s="195" t="n">
        <f aca="false">SUM(H50,H42,H35,H31,H27,H46)</f>
        <v>1033.35483870968</v>
      </c>
      <c r="I56" s="194" t="n">
        <f aca="false">SUM(I50,I42,I35,I31,I27,I46)</f>
        <v>1636.14516129032</v>
      </c>
      <c r="J56" s="194" t="n">
        <f aca="false">SUM(J50,J42,J35,J31,J27,J46)</f>
        <v>2669.5</v>
      </c>
      <c r="K56" s="194" t="n">
        <f aca="false">SUM(K50,K42,K35,K31,K27,K46)</f>
        <v>2669.5</v>
      </c>
      <c r="L56" s="194" t="n">
        <f aca="false">SUM(L50,L42,L35,L31,L27,L46)</f>
        <v>2107.5</v>
      </c>
      <c r="M56" s="194" t="n">
        <f aca="false">SUM(M50,M42,M35,M31,M27,M46)</f>
        <v>2452.5</v>
      </c>
      <c r="N56" s="194" t="n">
        <f aca="false">SUM(N50,N42,N35,N31,N27,N46)</f>
        <v>2452.5</v>
      </c>
      <c r="O56" s="194" t="n">
        <f aca="false">SUM(O50,O42,O35,O31,O27,O46)</f>
        <v>2452.5</v>
      </c>
      <c r="P56" s="194" t="n">
        <f aca="false">SUM(P50,P42,P35,P31,P27,P46)</f>
        <v>2452.5</v>
      </c>
      <c r="Q56" s="194" t="n">
        <f aca="false">SUM(Q50,Q42,Q35,Q31,Q27,Q46)</f>
        <v>2452.5</v>
      </c>
      <c r="R56" s="194" t="n">
        <f aca="false">SUM(R50,R42,R35,R31,R27,R46)</f>
        <v>2107.5</v>
      </c>
      <c r="S56" s="194" t="n">
        <f aca="false">SUM(S50,S42,S35,S31,S27,S46)</f>
        <v>2107.5</v>
      </c>
      <c r="T56" s="194" t="n">
        <f aca="false">SUM(T50,T42,T35,T31,T27,T46)</f>
        <v>2669.5</v>
      </c>
      <c r="U56" s="194" t="n">
        <f aca="false">SUM(U50,U42,U35,U31,U27,U46)</f>
        <v>2669.5</v>
      </c>
      <c r="V56" s="194" t="n">
        <f aca="false">SUM(V50,V42,V35,V31,V27,V46)</f>
        <v>2669.5</v>
      </c>
      <c r="W56" s="194" t="n">
        <f aca="false">SUM(W50,W42,W35,W31,W27,W46)</f>
        <v>2669.5</v>
      </c>
      <c r="X56" s="194" t="n">
        <f aca="false">SUM(X50,X42,X35,X31,X27,X46)</f>
        <v>2107.5</v>
      </c>
      <c r="Y56" s="194" t="n">
        <f aca="false">SUM(Y50,Y42,Y35,Y31,Y27,Y46)</f>
        <v>2452.5</v>
      </c>
      <c r="Z56" s="194" t="n">
        <f aca="false">SUM(Z50,Z42,Z35,Z31,Z27,Z46)</f>
        <v>2452.5</v>
      </c>
      <c r="AA56" s="194" t="n">
        <f aca="false">SUM(AA50,AA42,AA35,AA31,AA27,AA46)</f>
        <v>2452.5</v>
      </c>
      <c r="AB56" s="194" t="n">
        <f aca="false">SUM(AB50,AB42,AB35,AB31,AB27,AB46)</f>
        <v>2452.5</v>
      </c>
      <c r="AC56" s="194" t="n">
        <f aca="false">SUM(AC50,AC42,AC35,AC31,AC27,AC46)</f>
        <v>2452.5</v>
      </c>
      <c r="AD56" s="194" t="n">
        <f aca="false">SUM(AD50,AD42,AD35,AD31,AD27,AD46)</f>
        <v>2107.5</v>
      </c>
      <c r="AE56" s="194" t="n">
        <f aca="false">SUM(AE50,AE42,AE35,AE31,AE27,AE46)</f>
        <v>2107.5</v>
      </c>
      <c r="AF56" s="194" t="n">
        <f aca="false">SUM(AF50,AF42,AF35,AF31,AF27,AF46)</f>
        <v>2669.5</v>
      </c>
      <c r="AG56" s="194" t="n">
        <f aca="false">SUM(AG50,AG42,AG35,AG31,AG27,AG46)</f>
        <v>2669.5</v>
      </c>
      <c r="AH56" s="194" t="n">
        <f aca="false">SUM(AH50,AH42,AH35,AH31,AH27,AH46)</f>
        <v>2669.5</v>
      </c>
      <c r="AI56" s="194" t="n">
        <f aca="false">SUM(AI50,AI42,AI35,AI31,AI27,AI46)</f>
        <v>2669.5</v>
      </c>
      <c r="AJ56" s="194" t="n">
        <f aca="false">SUM(AJ50,AJ42,AJ35,AJ31,AJ27,AJ46)</f>
        <v>2107.5</v>
      </c>
      <c r="AK56" s="194" t="n">
        <f aca="false">SUM(AK50,AK42,AK35,AK31,AK27,AK46)</f>
        <v>2452.5</v>
      </c>
      <c r="AL56" s="194" t="n">
        <f aca="false">SUM(AL50,AL42,AL35,AL31,AL27,AL46)</f>
        <v>2452.5</v>
      </c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8"/>
      <c r="DC56" s="78"/>
      <c r="DD56" s="78"/>
      <c r="DE56" s="78"/>
      <c r="DF56" s="78"/>
      <c r="DG56" s="78"/>
      <c r="DH56" s="78"/>
      <c r="DI56" s="78"/>
      <c r="DJ56" s="78"/>
      <c r="DK56" s="78"/>
      <c r="DL56" s="78"/>
      <c r="DM56" s="78"/>
      <c r="DN56" s="78"/>
      <c r="DO56" s="78"/>
      <c r="DP56" s="78"/>
      <c r="DQ56" s="78"/>
      <c r="DR56" s="78"/>
      <c r="DS56" s="78"/>
      <c r="DT56" s="78"/>
      <c r="DU56" s="78"/>
      <c r="DV56" s="78"/>
      <c r="DW56" s="78"/>
      <c r="DX56" s="78"/>
      <c r="DY56" s="78"/>
      <c r="DZ56" s="78"/>
      <c r="EA56" s="78"/>
      <c r="EB56" s="78"/>
      <c r="EC56" s="78"/>
      <c r="ED56" s="78"/>
      <c r="EE56" s="78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/>
      <c r="EQ56" s="78"/>
      <c r="ER56" s="78"/>
      <c r="ES56" s="78"/>
      <c r="ET56" s="78"/>
      <c r="EU56" s="78"/>
      <c r="EV56" s="78"/>
      <c r="EW56" s="78"/>
      <c r="EX56" s="78"/>
      <c r="EY56" s="78"/>
      <c r="EZ56" s="78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  <c r="FL56" s="78"/>
      <c r="FM56" s="78"/>
      <c r="FN56" s="78"/>
      <c r="FO56" s="78"/>
      <c r="FP56" s="78"/>
      <c r="FQ56" s="78"/>
      <c r="FR56" s="78"/>
      <c r="FS56" s="78"/>
      <c r="FT56" s="78"/>
      <c r="FU56" s="78"/>
      <c r="FV56" s="78"/>
      <c r="FW56" s="78"/>
      <c r="FX56" s="78"/>
      <c r="FY56" s="78"/>
      <c r="FZ56" s="78"/>
      <c r="GA56" s="78"/>
      <c r="GB56" s="78"/>
      <c r="GC56" s="78"/>
      <c r="GD56" s="78"/>
      <c r="GE56" s="78"/>
      <c r="GF56" s="78"/>
      <c r="GG56" s="78"/>
      <c r="GH56" s="78"/>
      <c r="GI56" s="78"/>
      <c r="GJ56" s="78"/>
      <c r="GK56" s="78"/>
      <c r="GL56" s="78"/>
      <c r="GM56" s="78"/>
      <c r="GN56" s="78"/>
      <c r="GO56" s="78"/>
      <c r="GP56" s="78"/>
      <c r="GQ56" s="78"/>
      <c r="GR56" s="78"/>
      <c r="GS56" s="78"/>
      <c r="GT56" s="78"/>
      <c r="GU56" s="78"/>
      <c r="GV56" s="78"/>
      <c r="GW56" s="78"/>
      <c r="GX56" s="78"/>
      <c r="GY56" s="78"/>
      <c r="GZ56" s="78"/>
      <c r="HA56" s="78"/>
      <c r="HB56" s="78"/>
      <c r="HC56" s="78"/>
      <c r="HD56" s="78"/>
      <c r="HE56" s="78"/>
      <c r="HF56" s="78"/>
      <c r="HG56" s="78"/>
      <c r="HH56" s="78"/>
      <c r="HI56" s="78"/>
      <c r="HJ56" s="78"/>
      <c r="HK56" s="78"/>
      <c r="HL56" s="78"/>
      <c r="HM56" s="78"/>
      <c r="HN56" s="78"/>
      <c r="HO56" s="78"/>
      <c r="HP56" s="78"/>
      <c r="HQ56" s="78"/>
      <c r="HR56" s="78"/>
      <c r="HS56" s="78"/>
      <c r="HT56" s="78"/>
      <c r="HU56" s="78"/>
      <c r="HV56" s="78"/>
      <c r="HW56" s="78"/>
      <c r="HX56" s="78"/>
      <c r="HY56" s="78"/>
      <c r="HZ56" s="78"/>
      <c r="IA56" s="78"/>
      <c r="IB56" s="78"/>
      <c r="IC56" s="78"/>
      <c r="ID56" s="78"/>
      <c r="IE56" s="78"/>
      <c r="IF56" s="78"/>
      <c r="IG56" s="78"/>
      <c r="IH56" s="78"/>
      <c r="II56" s="78"/>
      <c r="IJ56" s="78"/>
      <c r="IK56" s="78"/>
      <c r="IL56" s="78"/>
      <c r="IM56" s="78"/>
      <c r="IN56" s="78"/>
      <c r="IO56" s="78"/>
      <c r="IP56" s="78"/>
      <c r="IQ56" s="78"/>
      <c r="IR56" s="78"/>
      <c r="IS56" s="78"/>
      <c r="IT56" s="78"/>
      <c r="IU56" s="78"/>
      <c r="IV56" s="78"/>
      <c r="IW56" s="78"/>
    </row>
    <row r="57" customFormat="false" ht="15.75" hidden="false" customHeight="false" outlineLevel="0" collapsed="false">
      <c r="A57" s="185"/>
      <c r="B57" s="194"/>
      <c r="C57" s="194"/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O57" s="78"/>
      <c r="CP57" s="78"/>
      <c r="CQ57" s="78"/>
      <c r="CR57" s="78"/>
      <c r="CS57" s="78"/>
      <c r="CT57" s="78"/>
      <c r="CU57" s="78"/>
      <c r="CV57" s="78"/>
      <c r="CW57" s="78"/>
      <c r="CX57" s="78"/>
      <c r="CY57" s="78"/>
      <c r="CZ57" s="78"/>
      <c r="DA57" s="78"/>
      <c r="DB57" s="78"/>
      <c r="DC57" s="78"/>
      <c r="DD57" s="78"/>
      <c r="DE57" s="78"/>
      <c r="DF57" s="78"/>
      <c r="DG57" s="78"/>
      <c r="DH57" s="78"/>
      <c r="DI57" s="78"/>
      <c r="DJ57" s="78"/>
      <c r="DK57" s="78"/>
      <c r="DL57" s="78"/>
      <c r="DM57" s="78"/>
      <c r="DN57" s="78"/>
      <c r="DO57" s="78"/>
      <c r="DP57" s="78"/>
      <c r="DQ57" s="78"/>
      <c r="DR57" s="78"/>
      <c r="DS57" s="78"/>
      <c r="DT57" s="78"/>
      <c r="DU57" s="78"/>
      <c r="DV57" s="78"/>
      <c r="DW57" s="78"/>
      <c r="DX57" s="78"/>
      <c r="DY57" s="78"/>
      <c r="DZ57" s="78"/>
      <c r="EA57" s="78"/>
      <c r="EB57" s="78"/>
      <c r="EC57" s="78"/>
      <c r="ED57" s="78"/>
      <c r="EE57" s="78"/>
      <c r="EF57" s="78"/>
      <c r="EG57" s="78"/>
      <c r="EH57" s="78"/>
      <c r="EI57" s="78"/>
      <c r="EJ57" s="78"/>
      <c r="EK57" s="78"/>
      <c r="EL57" s="78"/>
      <c r="EM57" s="78"/>
      <c r="EN57" s="78"/>
      <c r="EO57" s="78"/>
      <c r="EP57" s="78"/>
      <c r="EQ57" s="78"/>
      <c r="ER57" s="78"/>
      <c r="ES57" s="78"/>
      <c r="ET57" s="78"/>
      <c r="EU57" s="78"/>
      <c r="EV57" s="78"/>
      <c r="EW57" s="78"/>
      <c r="EX57" s="78"/>
      <c r="EY57" s="78"/>
      <c r="EZ57" s="78"/>
      <c r="FA57" s="78"/>
      <c r="FB57" s="78"/>
      <c r="FC57" s="78"/>
      <c r="FD57" s="78"/>
      <c r="FE57" s="78"/>
      <c r="FF57" s="78"/>
      <c r="FG57" s="78"/>
      <c r="FH57" s="78"/>
      <c r="FI57" s="78"/>
      <c r="FJ57" s="78"/>
      <c r="FK57" s="78"/>
      <c r="FL57" s="78"/>
      <c r="FM57" s="78"/>
      <c r="FN57" s="78"/>
      <c r="FO57" s="78"/>
      <c r="FP57" s="78"/>
      <c r="FQ57" s="78"/>
      <c r="FR57" s="78"/>
      <c r="FS57" s="78"/>
      <c r="FT57" s="78"/>
      <c r="FU57" s="78"/>
      <c r="FV57" s="78"/>
      <c r="FW57" s="78"/>
      <c r="FX57" s="78"/>
      <c r="FY57" s="78"/>
      <c r="FZ57" s="78"/>
      <c r="GA57" s="78"/>
      <c r="GB57" s="78"/>
      <c r="GC57" s="78"/>
      <c r="GD57" s="78"/>
      <c r="GE57" s="78"/>
      <c r="GF57" s="78"/>
      <c r="GG57" s="78"/>
      <c r="GH57" s="78"/>
      <c r="GI57" s="78"/>
      <c r="GJ57" s="78"/>
      <c r="GK57" s="78"/>
      <c r="GL57" s="78"/>
      <c r="GM57" s="78"/>
      <c r="GN57" s="78"/>
      <c r="GO57" s="78"/>
      <c r="GP57" s="78"/>
      <c r="GQ57" s="78"/>
      <c r="GR57" s="78"/>
      <c r="GS57" s="78"/>
      <c r="GT57" s="78"/>
      <c r="GU57" s="78"/>
      <c r="GV57" s="78"/>
      <c r="GW57" s="78"/>
      <c r="GX57" s="78"/>
      <c r="GY57" s="78"/>
      <c r="GZ57" s="78"/>
      <c r="HA57" s="78"/>
      <c r="HB57" s="78"/>
      <c r="HC57" s="78"/>
      <c r="HD57" s="78"/>
      <c r="HE57" s="78"/>
      <c r="HF57" s="78"/>
      <c r="HG57" s="78"/>
      <c r="HH57" s="78"/>
      <c r="HI57" s="78"/>
      <c r="HJ57" s="78"/>
      <c r="HK57" s="78"/>
      <c r="HL57" s="78"/>
      <c r="HM57" s="78"/>
      <c r="HN57" s="78"/>
      <c r="HO57" s="78"/>
      <c r="HP57" s="78"/>
      <c r="HQ57" s="78"/>
      <c r="HR57" s="78"/>
      <c r="HS57" s="78"/>
      <c r="HT57" s="78"/>
      <c r="HU57" s="78"/>
      <c r="HV57" s="78"/>
      <c r="HW57" s="78"/>
      <c r="HX57" s="78"/>
      <c r="HY57" s="78"/>
      <c r="HZ57" s="78"/>
      <c r="IA57" s="78"/>
      <c r="IB57" s="78"/>
      <c r="IC57" s="78"/>
      <c r="ID57" s="78"/>
      <c r="IE57" s="78"/>
      <c r="IF57" s="78"/>
      <c r="IG57" s="78"/>
      <c r="IH57" s="78"/>
      <c r="II57" s="78"/>
      <c r="IJ57" s="78"/>
      <c r="IK57" s="78"/>
      <c r="IL57" s="78"/>
      <c r="IM57" s="78"/>
      <c r="IN57" s="78"/>
      <c r="IO57" s="78"/>
      <c r="IP57" s="78"/>
      <c r="IQ57" s="78"/>
      <c r="IR57" s="78"/>
      <c r="IS57" s="78"/>
      <c r="IT57" s="78"/>
      <c r="IU57" s="78"/>
      <c r="IV57" s="78"/>
      <c r="IW57" s="78"/>
    </row>
    <row r="58" customFormat="false" ht="15.75" hidden="false" customHeight="false" outlineLevel="0" collapsed="false">
      <c r="A58" s="185"/>
      <c r="B58" s="194"/>
      <c r="C58" s="194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/>
      <c r="CW58" s="78"/>
      <c r="CX58" s="78"/>
      <c r="CY58" s="78"/>
      <c r="CZ58" s="78"/>
      <c r="DA58" s="78"/>
      <c r="DB58" s="78"/>
      <c r="DC58" s="78"/>
      <c r="DD58" s="78"/>
      <c r="DE58" s="78"/>
      <c r="DF58" s="78"/>
      <c r="DG58" s="78"/>
      <c r="DH58" s="78"/>
      <c r="DI58" s="78"/>
      <c r="DJ58" s="78"/>
      <c r="DK58" s="78"/>
      <c r="DL58" s="78"/>
      <c r="DM58" s="78"/>
      <c r="DN58" s="78"/>
      <c r="DO58" s="78"/>
      <c r="DP58" s="78"/>
      <c r="DQ58" s="78"/>
      <c r="DR58" s="78"/>
      <c r="DS58" s="78"/>
      <c r="DT58" s="78"/>
      <c r="DU58" s="78"/>
      <c r="DV58" s="78"/>
      <c r="DW58" s="78"/>
      <c r="DX58" s="78"/>
      <c r="DY58" s="78"/>
      <c r="DZ58" s="78"/>
      <c r="EA58" s="78"/>
      <c r="EB58" s="78"/>
      <c r="EC58" s="78"/>
      <c r="ED58" s="78"/>
      <c r="EE58" s="78"/>
      <c r="EF58" s="78"/>
      <c r="EG58" s="78"/>
      <c r="EH58" s="78"/>
      <c r="EI58" s="78"/>
      <c r="EJ58" s="78"/>
      <c r="EK58" s="78"/>
      <c r="EL58" s="78"/>
      <c r="EM58" s="78"/>
      <c r="EN58" s="78"/>
      <c r="EO58" s="78"/>
      <c r="EP58" s="78"/>
      <c r="EQ58" s="78"/>
      <c r="ER58" s="78"/>
      <c r="ES58" s="78"/>
      <c r="ET58" s="78"/>
      <c r="EU58" s="78"/>
      <c r="EV58" s="78"/>
      <c r="EW58" s="78"/>
      <c r="EX58" s="78"/>
      <c r="EY58" s="78"/>
      <c r="EZ58" s="78"/>
      <c r="FA58" s="78"/>
      <c r="FB58" s="78"/>
      <c r="FC58" s="78"/>
      <c r="FD58" s="78"/>
      <c r="FE58" s="78"/>
      <c r="FF58" s="78"/>
      <c r="FG58" s="78"/>
      <c r="FH58" s="78"/>
      <c r="FI58" s="78"/>
      <c r="FJ58" s="78"/>
      <c r="FK58" s="78"/>
      <c r="FL58" s="78"/>
      <c r="FM58" s="78"/>
      <c r="FN58" s="78"/>
      <c r="FO58" s="78"/>
      <c r="FP58" s="78"/>
      <c r="FQ58" s="78"/>
      <c r="FR58" s="78"/>
      <c r="FS58" s="78"/>
      <c r="FT58" s="78"/>
      <c r="FU58" s="78"/>
      <c r="FV58" s="78"/>
      <c r="FW58" s="78"/>
      <c r="FX58" s="78"/>
      <c r="FY58" s="78"/>
      <c r="FZ58" s="78"/>
      <c r="GA58" s="78"/>
      <c r="GB58" s="78"/>
      <c r="GC58" s="78"/>
      <c r="GD58" s="78"/>
      <c r="GE58" s="78"/>
      <c r="GF58" s="78"/>
      <c r="GG58" s="78"/>
      <c r="GH58" s="78"/>
      <c r="GI58" s="78"/>
      <c r="GJ58" s="78"/>
      <c r="GK58" s="78"/>
      <c r="GL58" s="78"/>
      <c r="GM58" s="78"/>
      <c r="GN58" s="78"/>
      <c r="GO58" s="78"/>
      <c r="GP58" s="78"/>
      <c r="GQ58" s="78"/>
      <c r="GR58" s="78"/>
      <c r="GS58" s="78"/>
      <c r="GT58" s="78"/>
      <c r="GU58" s="78"/>
      <c r="GV58" s="78"/>
      <c r="GW58" s="78"/>
      <c r="GX58" s="78"/>
      <c r="GY58" s="78"/>
      <c r="GZ58" s="78"/>
      <c r="HA58" s="78"/>
      <c r="HB58" s="78"/>
      <c r="HC58" s="78"/>
      <c r="HD58" s="78"/>
      <c r="HE58" s="78"/>
      <c r="HF58" s="78"/>
      <c r="HG58" s="78"/>
      <c r="HH58" s="78"/>
      <c r="HI58" s="78"/>
      <c r="HJ58" s="78"/>
      <c r="HK58" s="78"/>
      <c r="HL58" s="78"/>
      <c r="HM58" s="78"/>
      <c r="HN58" s="78"/>
      <c r="HO58" s="78"/>
      <c r="HP58" s="78"/>
      <c r="HQ58" s="78"/>
      <c r="HR58" s="78"/>
      <c r="HS58" s="78"/>
      <c r="HT58" s="78"/>
      <c r="HU58" s="78"/>
      <c r="HV58" s="78"/>
      <c r="HW58" s="78"/>
      <c r="HX58" s="78"/>
      <c r="HY58" s="78"/>
      <c r="HZ58" s="78"/>
      <c r="IA58" s="78"/>
      <c r="IB58" s="78"/>
      <c r="IC58" s="78"/>
      <c r="ID58" s="78"/>
      <c r="IE58" s="78"/>
      <c r="IF58" s="78"/>
      <c r="IG58" s="78"/>
      <c r="IH58" s="78"/>
      <c r="II58" s="78"/>
      <c r="IJ58" s="78"/>
      <c r="IK58" s="78"/>
      <c r="IL58" s="78"/>
      <c r="IM58" s="78"/>
      <c r="IN58" s="78"/>
      <c r="IO58" s="78"/>
      <c r="IP58" s="78"/>
      <c r="IQ58" s="78"/>
      <c r="IR58" s="78"/>
      <c r="IS58" s="78"/>
      <c r="IT58" s="78"/>
      <c r="IU58" s="78"/>
      <c r="IV58" s="78"/>
      <c r="IW58" s="78"/>
    </row>
    <row r="59" customFormat="false" ht="15.75" hidden="false" customHeight="false" outlineLevel="0" collapsed="false">
      <c r="A59" s="185"/>
      <c r="B59" s="194"/>
      <c r="C59" s="194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O59" s="78"/>
      <c r="CP59" s="78"/>
      <c r="CQ59" s="78"/>
      <c r="CR59" s="78"/>
      <c r="CS59" s="78"/>
      <c r="CT59" s="78"/>
      <c r="CU59" s="78"/>
      <c r="CV59" s="78"/>
      <c r="CW59" s="78"/>
      <c r="CX59" s="78"/>
      <c r="CY59" s="78"/>
      <c r="CZ59" s="78"/>
      <c r="DA59" s="78"/>
      <c r="DB59" s="78"/>
      <c r="DC59" s="78"/>
      <c r="DD59" s="78"/>
      <c r="DE59" s="78"/>
      <c r="DF59" s="78"/>
      <c r="DG59" s="78"/>
      <c r="DH59" s="78"/>
      <c r="DI59" s="78"/>
      <c r="DJ59" s="78"/>
      <c r="DK59" s="78"/>
      <c r="DL59" s="78"/>
      <c r="DM59" s="78"/>
      <c r="DN59" s="78"/>
      <c r="DO59" s="78"/>
      <c r="DP59" s="78"/>
      <c r="DQ59" s="78"/>
      <c r="DR59" s="78"/>
      <c r="DS59" s="78"/>
      <c r="DT59" s="78"/>
      <c r="DU59" s="78"/>
      <c r="DV59" s="78"/>
      <c r="DW59" s="78"/>
      <c r="DX59" s="78"/>
      <c r="DY59" s="78"/>
      <c r="DZ59" s="78"/>
      <c r="EA59" s="78"/>
      <c r="EB59" s="78"/>
      <c r="EC59" s="78"/>
      <c r="ED59" s="78"/>
      <c r="EE59" s="78"/>
      <c r="EF59" s="78"/>
      <c r="EG59" s="78"/>
      <c r="EH59" s="78"/>
      <c r="EI59" s="78"/>
      <c r="EJ59" s="78"/>
      <c r="EK59" s="78"/>
      <c r="EL59" s="78"/>
      <c r="EM59" s="78"/>
      <c r="EN59" s="78"/>
      <c r="EO59" s="78"/>
      <c r="EP59" s="78"/>
      <c r="EQ59" s="78"/>
      <c r="ER59" s="78"/>
      <c r="ES59" s="78"/>
      <c r="ET59" s="78"/>
      <c r="EU59" s="78"/>
      <c r="EV59" s="78"/>
      <c r="EW59" s="78"/>
      <c r="EX59" s="78"/>
      <c r="EY59" s="78"/>
      <c r="EZ59" s="78"/>
      <c r="FA59" s="78"/>
      <c r="FB59" s="78"/>
      <c r="FC59" s="78"/>
      <c r="FD59" s="78"/>
      <c r="FE59" s="78"/>
      <c r="FF59" s="78"/>
      <c r="FG59" s="78"/>
      <c r="FH59" s="78"/>
      <c r="FI59" s="78"/>
      <c r="FJ59" s="78"/>
      <c r="FK59" s="78"/>
      <c r="FL59" s="78"/>
      <c r="FM59" s="78"/>
      <c r="FN59" s="78"/>
      <c r="FO59" s="78"/>
      <c r="FP59" s="78"/>
      <c r="FQ59" s="78"/>
      <c r="FR59" s="78"/>
      <c r="FS59" s="78"/>
      <c r="FT59" s="78"/>
      <c r="FU59" s="78"/>
      <c r="FV59" s="78"/>
      <c r="FW59" s="78"/>
      <c r="FX59" s="78"/>
      <c r="FY59" s="78"/>
      <c r="FZ59" s="78"/>
      <c r="GA59" s="78"/>
      <c r="GB59" s="78"/>
      <c r="GC59" s="78"/>
      <c r="GD59" s="78"/>
      <c r="GE59" s="78"/>
      <c r="GF59" s="78"/>
      <c r="GG59" s="78"/>
      <c r="GH59" s="78"/>
      <c r="GI59" s="78"/>
      <c r="GJ59" s="78"/>
      <c r="GK59" s="78"/>
      <c r="GL59" s="78"/>
      <c r="GM59" s="78"/>
      <c r="GN59" s="78"/>
      <c r="GO59" s="78"/>
      <c r="GP59" s="78"/>
      <c r="GQ59" s="78"/>
      <c r="GR59" s="78"/>
      <c r="GS59" s="78"/>
      <c r="GT59" s="78"/>
      <c r="GU59" s="78"/>
      <c r="GV59" s="78"/>
      <c r="GW59" s="78"/>
      <c r="GX59" s="78"/>
      <c r="GY59" s="78"/>
      <c r="GZ59" s="78"/>
      <c r="HA59" s="78"/>
      <c r="HB59" s="78"/>
      <c r="HC59" s="78"/>
      <c r="HD59" s="78"/>
      <c r="HE59" s="78"/>
      <c r="HF59" s="78"/>
      <c r="HG59" s="78"/>
      <c r="HH59" s="78"/>
      <c r="HI59" s="78"/>
      <c r="HJ59" s="78"/>
      <c r="HK59" s="78"/>
      <c r="HL59" s="78"/>
      <c r="HM59" s="78"/>
      <c r="HN59" s="78"/>
      <c r="HO59" s="78"/>
      <c r="HP59" s="78"/>
      <c r="HQ59" s="78"/>
      <c r="HR59" s="78"/>
      <c r="HS59" s="78"/>
      <c r="HT59" s="78"/>
      <c r="HU59" s="78"/>
      <c r="HV59" s="78"/>
      <c r="HW59" s="78"/>
      <c r="HX59" s="78"/>
      <c r="HY59" s="78"/>
      <c r="HZ59" s="78"/>
      <c r="IA59" s="78"/>
      <c r="IB59" s="78"/>
      <c r="IC59" s="78"/>
      <c r="ID59" s="78"/>
      <c r="IE59" s="78"/>
      <c r="IF59" s="78"/>
      <c r="IG59" s="78"/>
      <c r="IH59" s="78"/>
      <c r="II59" s="78"/>
      <c r="IJ59" s="78"/>
      <c r="IK59" s="78"/>
      <c r="IL59" s="78"/>
      <c r="IM59" s="78"/>
      <c r="IN59" s="78"/>
      <c r="IO59" s="78"/>
      <c r="IP59" s="78"/>
      <c r="IQ59" s="78"/>
      <c r="IR59" s="78"/>
      <c r="IS59" s="78"/>
      <c r="IT59" s="78"/>
      <c r="IU59" s="78"/>
      <c r="IV59" s="78"/>
      <c r="IW59" s="78"/>
    </row>
    <row r="60" customFormat="false" ht="15.75" hidden="false" customHeight="false" outlineLevel="0" collapsed="false">
      <c r="A60" s="162" t="s">
        <v>107</v>
      </c>
      <c r="B60" s="194"/>
      <c r="C60" s="194"/>
      <c r="D60" s="98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8"/>
      <c r="CN60" s="78"/>
      <c r="CO60" s="78"/>
      <c r="CP60" s="78"/>
      <c r="CQ60" s="78"/>
      <c r="CR60" s="78"/>
      <c r="CS60" s="78"/>
      <c r="CT60" s="78"/>
      <c r="CU60" s="78"/>
      <c r="CV60" s="78"/>
      <c r="CW60" s="78"/>
      <c r="CX60" s="78"/>
      <c r="CY60" s="78"/>
      <c r="CZ60" s="78"/>
      <c r="DA60" s="78"/>
      <c r="DB60" s="78"/>
      <c r="DC60" s="78"/>
      <c r="DD60" s="78"/>
      <c r="DE60" s="78"/>
      <c r="DF60" s="78"/>
      <c r="DG60" s="78"/>
      <c r="DH60" s="78"/>
      <c r="DI60" s="78"/>
      <c r="DJ60" s="78"/>
      <c r="DK60" s="78"/>
      <c r="DL60" s="78"/>
      <c r="DM60" s="78"/>
      <c r="DN60" s="78"/>
      <c r="DO60" s="78"/>
      <c r="DP60" s="78"/>
      <c r="DQ60" s="78"/>
      <c r="DR60" s="78"/>
      <c r="DS60" s="78"/>
      <c r="DT60" s="78"/>
      <c r="DU60" s="78"/>
      <c r="DV60" s="78"/>
      <c r="DW60" s="78"/>
      <c r="DX60" s="78"/>
      <c r="DY60" s="78"/>
      <c r="DZ60" s="78"/>
      <c r="EA60" s="78"/>
      <c r="EB60" s="78"/>
      <c r="EC60" s="78"/>
      <c r="ED60" s="78"/>
      <c r="EE60" s="78"/>
      <c r="EF60" s="78"/>
      <c r="EG60" s="78"/>
      <c r="EH60" s="78"/>
      <c r="EI60" s="78"/>
      <c r="EJ60" s="78"/>
      <c r="EK60" s="78"/>
      <c r="EL60" s="78"/>
      <c r="EM60" s="78"/>
      <c r="EN60" s="78"/>
      <c r="EO60" s="78"/>
      <c r="EP60" s="78"/>
      <c r="EQ60" s="78"/>
      <c r="ER60" s="78"/>
      <c r="ES60" s="78"/>
      <c r="ET60" s="78"/>
      <c r="EU60" s="78"/>
      <c r="EV60" s="78"/>
      <c r="EW60" s="78"/>
      <c r="EX60" s="78"/>
      <c r="EY60" s="78"/>
      <c r="EZ60" s="78"/>
      <c r="FA60" s="78"/>
      <c r="FB60" s="78"/>
      <c r="FC60" s="78"/>
      <c r="FD60" s="78"/>
      <c r="FE60" s="78"/>
      <c r="FF60" s="78"/>
      <c r="FG60" s="78"/>
      <c r="FH60" s="78"/>
      <c r="FI60" s="78"/>
      <c r="FJ60" s="78"/>
      <c r="FK60" s="78"/>
      <c r="FL60" s="78"/>
      <c r="FM60" s="78"/>
      <c r="FN60" s="78"/>
      <c r="FO60" s="78"/>
      <c r="FP60" s="78"/>
      <c r="FQ60" s="78"/>
      <c r="FR60" s="78"/>
      <c r="FS60" s="78"/>
      <c r="FT60" s="78"/>
      <c r="FU60" s="78"/>
      <c r="FV60" s="78"/>
      <c r="FW60" s="78"/>
      <c r="FX60" s="78"/>
      <c r="FY60" s="78"/>
      <c r="FZ60" s="78"/>
      <c r="GA60" s="78"/>
      <c r="GB60" s="78"/>
      <c r="GC60" s="78"/>
      <c r="GD60" s="78"/>
      <c r="GE60" s="78"/>
      <c r="GF60" s="78"/>
      <c r="GG60" s="78"/>
      <c r="GH60" s="78"/>
      <c r="GI60" s="78"/>
      <c r="GJ60" s="78"/>
      <c r="GK60" s="78"/>
      <c r="GL60" s="78"/>
      <c r="GM60" s="78"/>
      <c r="GN60" s="78"/>
      <c r="GO60" s="78"/>
      <c r="GP60" s="78"/>
      <c r="GQ60" s="78"/>
      <c r="GR60" s="78"/>
      <c r="GS60" s="78"/>
      <c r="GT60" s="78"/>
      <c r="GU60" s="78"/>
      <c r="GV60" s="78"/>
      <c r="GW60" s="78"/>
      <c r="GX60" s="78"/>
      <c r="GY60" s="78"/>
      <c r="GZ60" s="78"/>
      <c r="HA60" s="78"/>
      <c r="HB60" s="78"/>
      <c r="HC60" s="78"/>
      <c r="HD60" s="78"/>
      <c r="HE60" s="78"/>
      <c r="HF60" s="78"/>
      <c r="HG60" s="78"/>
      <c r="HH60" s="78"/>
      <c r="HI60" s="78"/>
      <c r="HJ60" s="78"/>
      <c r="HK60" s="78"/>
      <c r="HL60" s="78"/>
      <c r="HM60" s="78"/>
      <c r="HN60" s="78"/>
      <c r="HO60" s="78"/>
      <c r="HP60" s="78"/>
      <c r="HQ60" s="78"/>
      <c r="HR60" s="78"/>
      <c r="HS60" s="78"/>
      <c r="HT60" s="78"/>
      <c r="HU60" s="78"/>
      <c r="HV60" s="78"/>
      <c r="HW60" s="78"/>
      <c r="HX60" s="78"/>
      <c r="HY60" s="78"/>
      <c r="HZ60" s="78"/>
      <c r="IA60" s="78"/>
      <c r="IB60" s="78"/>
      <c r="IC60" s="78"/>
      <c r="ID60" s="78"/>
      <c r="IE60" s="78"/>
      <c r="IF60" s="78"/>
      <c r="IG60" s="78"/>
      <c r="IH60" s="78"/>
      <c r="II60" s="78"/>
      <c r="IJ60" s="78"/>
      <c r="IK60" s="78"/>
      <c r="IL60" s="78"/>
      <c r="IM60" s="78"/>
      <c r="IN60" s="78"/>
      <c r="IO60" s="78"/>
      <c r="IP60" s="78"/>
      <c r="IQ60" s="78"/>
      <c r="IR60" s="78"/>
      <c r="IS60" s="78"/>
      <c r="IT60" s="78"/>
      <c r="IU60" s="78"/>
      <c r="IV60" s="78"/>
      <c r="IW60" s="78"/>
    </row>
    <row r="61" customFormat="false" ht="15.75" hidden="false" customHeight="false" outlineLevel="0" collapsed="false">
      <c r="A61" s="185"/>
      <c r="B61" s="194"/>
      <c r="C61" s="194"/>
      <c r="D61" s="98"/>
      <c r="E61" s="196" t="s">
        <v>108</v>
      </c>
      <c r="F61" s="196"/>
      <c r="G61" s="196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  <c r="DA61" s="78"/>
      <c r="DB61" s="78"/>
      <c r="DC61" s="78"/>
      <c r="DD61" s="78"/>
      <c r="DE61" s="78"/>
      <c r="DF61" s="78"/>
      <c r="DG61" s="78"/>
      <c r="DH61" s="78"/>
      <c r="DI61" s="78"/>
      <c r="DJ61" s="78"/>
      <c r="DK61" s="78"/>
      <c r="DL61" s="78"/>
      <c r="DM61" s="78"/>
      <c r="DN61" s="78"/>
      <c r="DO61" s="78"/>
      <c r="DP61" s="78"/>
      <c r="DQ61" s="78"/>
      <c r="DR61" s="78"/>
      <c r="DS61" s="78"/>
      <c r="DT61" s="78"/>
      <c r="DU61" s="78"/>
      <c r="DV61" s="78"/>
      <c r="DW61" s="78"/>
      <c r="DX61" s="78"/>
      <c r="DY61" s="78"/>
      <c r="DZ61" s="78"/>
      <c r="EA61" s="78"/>
      <c r="EB61" s="78"/>
      <c r="EC61" s="78"/>
      <c r="ED61" s="78"/>
      <c r="EE61" s="78"/>
      <c r="EF61" s="78"/>
      <c r="EG61" s="78"/>
      <c r="EH61" s="78"/>
      <c r="EI61" s="78"/>
      <c r="EJ61" s="78"/>
      <c r="EK61" s="78"/>
      <c r="EL61" s="78"/>
      <c r="EM61" s="78"/>
      <c r="EN61" s="78"/>
      <c r="EO61" s="78"/>
      <c r="EP61" s="78"/>
      <c r="EQ61" s="78"/>
      <c r="ER61" s="78"/>
      <c r="ES61" s="78"/>
      <c r="ET61" s="78"/>
      <c r="EU61" s="78"/>
      <c r="EV61" s="78"/>
      <c r="EW61" s="78"/>
      <c r="EX61" s="78"/>
      <c r="EY61" s="78"/>
      <c r="EZ61" s="78"/>
      <c r="FA61" s="78"/>
      <c r="FB61" s="78"/>
      <c r="FC61" s="78"/>
      <c r="FD61" s="78"/>
      <c r="FE61" s="78"/>
      <c r="FF61" s="78"/>
      <c r="FG61" s="78"/>
      <c r="FH61" s="78"/>
      <c r="FI61" s="78"/>
      <c r="FJ61" s="78"/>
      <c r="FK61" s="78"/>
      <c r="FL61" s="78"/>
      <c r="FM61" s="78"/>
      <c r="FN61" s="78"/>
      <c r="FO61" s="78"/>
      <c r="FP61" s="78"/>
      <c r="FQ61" s="78"/>
      <c r="FR61" s="78"/>
      <c r="FS61" s="78"/>
      <c r="FT61" s="78"/>
      <c r="FU61" s="78"/>
      <c r="FV61" s="78"/>
      <c r="FW61" s="78"/>
      <c r="FX61" s="78"/>
      <c r="FY61" s="78"/>
      <c r="FZ61" s="78"/>
      <c r="GA61" s="78"/>
      <c r="GB61" s="78"/>
      <c r="GC61" s="78"/>
      <c r="GD61" s="78"/>
      <c r="GE61" s="78"/>
      <c r="GF61" s="78"/>
      <c r="GG61" s="78"/>
      <c r="GH61" s="78"/>
      <c r="GI61" s="78"/>
      <c r="GJ61" s="78"/>
      <c r="GK61" s="78"/>
      <c r="GL61" s="78"/>
      <c r="GM61" s="78"/>
      <c r="GN61" s="78"/>
      <c r="GO61" s="78"/>
      <c r="GP61" s="78"/>
      <c r="GQ61" s="78"/>
      <c r="GR61" s="78"/>
      <c r="GS61" s="78"/>
      <c r="GT61" s="78"/>
      <c r="GU61" s="78"/>
      <c r="GV61" s="78"/>
      <c r="GW61" s="78"/>
      <c r="GX61" s="78"/>
      <c r="GY61" s="78"/>
      <c r="GZ61" s="78"/>
      <c r="HA61" s="78"/>
      <c r="HB61" s="78"/>
      <c r="HC61" s="78"/>
      <c r="HD61" s="78"/>
      <c r="HE61" s="78"/>
      <c r="HF61" s="78"/>
      <c r="HG61" s="78"/>
      <c r="HH61" s="78"/>
      <c r="HI61" s="78"/>
      <c r="HJ61" s="78"/>
      <c r="HK61" s="78"/>
      <c r="HL61" s="78"/>
      <c r="HM61" s="78"/>
      <c r="HN61" s="78"/>
      <c r="HO61" s="78"/>
      <c r="HP61" s="78"/>
      <c r="HQ61" s="78"/>
      <c r="HR61" s="78"/>
      <c r="HS61" s="78"/>
      <c r="HT61" s="78"/>
      <c r="HU61" s="78"/>
      <c r="HV61" s="78"/>
      <c r="HW61" s="78"/>
      <c r="HX61" s="78"/>
      <c r="HY61" s="78"/>
      <c r="HZ61" s="78"/>
      <c r="IA61" s="78"/>
      <c r="IB61" s="78"/>
      <c r="IC61" s="78"/>
      <c r="ID61" s="78"/>
      <c r="IE61" s="78"/>
      <c r="IF61" s="78"/>
      <c r="IG61" s="78"/>
      <c r="IH61" s="78"/>
      <c r="II61" s="78"/>
      <c r="IJ61" s="78"/>
      <c r="IK61" s="78"/>
      <c r="IL61" s="78"/>
      <c r="IM61" s="78"/>
      <c r="IN61" s="78"/>
      <c r="IO61" s="78"/>
      <c r="IP61" s="78"/>
      <c r="IQ61" s="78"/>
      <c r="IR61" s="78"/>
      <c r="IS61" s="78"/>
      <c r="IT61" s="78"/>
      <c r="IU61" s="78"/>
      <c r="IV61" s="78"/>
      <c r="IW61" s="78"/>
    </row>
    <row r="62" customFormat="false" ht="15.75" hidden="false" customHeight="false" outlineLevel="0" collapsed="false">
      <c r="A62" s="185"/>
      <c r="B62" s="185" t="n">
        <v>2000</v>
      </c>
      <c r="C62" s="185" t="n">
        <v>2001</v>
      </c>
      <c r="D62" s="185" t="n">
        <v>2002</v>
      </c>
      <c r="E62" s="197" t="n">
        <v>2000</v>
      </c>
      <c r="F62" s="197" t="n">
        <v>2001</v>
      </c>
      <c r="G62" s="197" t="n">
        <v>2002</v>
      </c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  <c r="DR62" s="78"/>
      <c r="DS62" s="78"/>
      <c r="DT62" s="78"/>
      <c r="DU62" s="78"/>
      <c r="DV62" s="78"/>
      <c r="DW62" s="78"/>
      <c r="DX62" s="78"/>
      <c r="DY62" s="78"/>
      <c r="DZ62" s="78"/>
      <c r="EA62" s="78"/>
      <c r="EB62" s="78"/>
      <c r="EC62" s="78"/>
      <c r="ED62" s="78"/>
      <c r="EE62" s="78"/>
      <c r="EF62" s="78"/>
      <c r="EG62" s="78"/>
      <c r="EH62" s="78"/>
      <c r="EI62" s="78"/>
      <c r="EJ62" s="78"/>
      <c r="EK62" s="78"/>
      <c r="EL62" s="78"/>
      <c r="EM62" s="78"/>
      <c r="EN62" s="78"/>
      <c r="EO62" s="78"/>
      <c r="EP62" s="78"/>
      <c r="EQ62" s="78"/>
      <c r="ER62" s="78"/>
      <c r="ES62" s="78"/>
      <c r="ET62" s="78"/>
      <c r="EU62" s="78"/>
      <c r="EV62" s="78"/>
      <c r="EW62" s="78"/>
      <c r="EX62" s="78"/>
      <c r="EY62" s="78"/>
      <c r="EZ62" s="78"/>
      <c r="FA62" s="78"/>
      <c r="FB62" s="78"/>
      <c r="FC62" s="78"/>
      <c r="FD62" s="78"/>
      <c r="FE62" s="78"/>
      <c r="FF62" s="78"/>
      <c r="FG62" s="78"/>
      <c r="FH62" s="78"/>
      <c r="FI62" s="78"/>
      <c r="FJ62" s="78"/>
      <c r="FK62" s="78"/>
      <c r="FL62" s="78"/>
      <c r="FM62" s="78"/>
      <c r="FN62" s="78"/>
      <c r="FO62" s="78"/>
      <c r="FP62" s="78"/>
      <c r="FQ62" s="78"/>
      <c r="FR62" s="78"/>
      <c r="FS62" s="78"/>
      <c r="FT62" s="78"/>
      <c r="FU62" s="78"/>
      <c r="FV62" s="78"/>
      <c r="FW62" s="78"/>
      <c r="FX62" s="78"/>
      <c r="FY62" s="78"/>
      <c r="FZ62" s="78"/>
      <c r="GA62" s="78"/>
      <c r="GB62" s="78"/>
      <c r="GC62" s="78"/>
      <c r="GD62" s="78"/>
      <c r="GE62" s="78"/>
      <c r="GF62" s="78"/>
      <c r="GG62" s="78"/>
      <c r="GH62" s="78"/>
      <c r="GI62" s="78"/>
      <c r="GJ62" s="78"/>
      <c r="GK62" s="78"/>
      <c r="GL62" s="78"/>
      <c r="GM62" s="78"/>
      <c r="GN62" s="78"/>
      <c r="GO62" s="78"/>
      <c r="GP62" s="78"/>
      <c r="GQ62" s="78"/>
      <c r="GR62" s="78"/>
      <c r="GS62" s="78"/>
      <c r="GT62" s="78"/>
      <c r="GU62" s="78"/>
      <c r="GV62" s="78"/>
      <c r="GW62" s="78"/>
      <c r="GX62" s="78"/>
      <c r="GY62" s="78"/>
      <c r="GZ62" s="78"/>
      <c r="HA62" s="78"/>
      <c r="HB62" s="78"/>
      <c r="HC62" s="78"/>
      <c r="HD62" s="78"/>
      <c r="HE62" s="78"/>
      <c r="HF62" s="78"/>
      <c r="HG62" s="78"/>
      <c r="HH62" s="78"/>
      <c r="HI62" s="78"/>
      <c r="HJ62" s="78"/>
      <c r="HK62" s="78"/>
      <c r="HL62" s="78"/>
      <c r="HM62" s="78"/>
      <c r="HN62" s="78"/>
      <c r="HO62" s="78"/>
      <c r="HP62" s="78"/>
      <c r="HQ62" s="78"/>
      <c r="HR62" s="78"/>
      <c r="HS62" s="78"/>
      <c r="HT62" s="78"/>
      <c r="HU62" s="78"/>
      <c r="HV62" s="78"/>
      <c r="HW62" s="78"/>
      <c r="HX62" s="78"/>
      <c r="HY62" s="78"/>
      <c r="HZ62" s="78"/>
      <c r="IA62" s="78"/>
      <c r="IB62" s="78"/>
      <c r="IC62" s="78"/>
      <c r="ID62" s="78"/>
      <c r="IE62" s="78"/>
      <c r="IF62" s="78"/>
      <c r="IG62" s="78"/>
      <c r="IH62" s="78"/>
      <c r="II62" s="78"/>
      <c r="IJ62" s="78"/>
      <c r="IK62" s="78"/>
      <c r="IL62" s="78"/>
      <c r="IM62" s="78"/>
      <c r="IN62" s="78"/>
      <c r="IO62" s="78"/>
      <c r="IP62" s="78"/>
      <c r="IQ62" s="78"/>
      <c r="IR62" s="78"/>
      <c r="IS62" s="78"/>
      <c r="IT62" s="78"/>
      <c r="IU62" s="78"/>
      <c r="IV62" s="78"/>
      <c r="IW62" s="78"/>
    </row>
    <row r="63" customFormat="false" ht="15.75" hidden="false" customHeight="false" outlineLevel="0" collapsed="false">
      <c r="A63" s="170" t="s">
        <v>109</v>
      </c>
      <c r="B63" s="98"/>
      <c r="C63" s="104"/>
      <c r="D63" s="104"/>
      <c r="E63" s="198"/>
      <c r="F63" s="199"/>
      <c r="G63" s="199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  <c r="DA63" s="78"/>
      <c r="DB63" s="78"/>
      <c r="DC63" s="78"/>
      <c r="DD63" s="78"/>
      <c r="DE63" s="78"/>
      <c r="DF63" s="78"/>
      <c r="DG63" s="78"/>
      <c r="DH63" s="78"/>
      <c r="DI63" s="78"/>
      <c r="DJ63" s="78"/>
      <c r="DK63" s="78"/>
      <c r="DL63" s="78"/>
      <c r="DM63" s="78"/>
      <c r="DN63" s="78"/>
      <c r="DO63" s="78"/>
      <c r="DP63" s="78"/>
      <c r="DQ63" s="78"/>
      <c r="DR63" s="78"/>
      <c r="DS63" s="78"/>
      <c r="DT63" s="78"/>
      <c r="DU63" s="78"/>
      <c r="DV63" s="78"/>
      <c r="DW63" s="78"/>
      <c r="DX63" s="78"/>
      <c r="DY63" s="78"/>
      <c r="DZ63" s="78"/>
      <c r="EA63" s="78"/>
      <c r="EB63" s="78"/>
      <c r="EC63" s="78"/>
      <c r="ED63" s="78"/>
      <c r="EE63" s="78"/>
      <c r="EF63" s="78"/>
      <c r="EG63" s="78"/>
      <c r="EH63" s="78"/>
      <c r="EI63" s="78"/>
      <c r="EJ63" s="78"/>
      <c r="EK63" s="78"/>
      <c r="EL63" s="78"/>
      <c r="EM63" s="78"/>
      <c r="EN63" s="78"/>
      <c r="EO63" s="78"/>
      <c r="EP63" s="78"/>
      <c r="EQ63" s="78"/>
      <c r="ER63" s="78"/>
      <c r="ES63" s="78"/>
      <c r="ET63" s="78"/>
      <c r="EU63" s="78"/>
      <c r="EV63" s="78"/>
      <c r="EW63" s="78"/>
      <c r="EX63" s="78"/>
      <c r="EY63" s="78"/>
      <c r="EZ63" s="78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  <c r="FL63" s="78"/>
      <c r="FM63" s="78"/>
      <c r="FN63" s="78"/>
      <c r="FO63" s="78"/>
      <c r="FP63" s="78"/>
      <c r="FQ63" s="78"/>
      <c r="FR63" s="78"/>
      <c r="FS63" s="78"/>
      <c r="FT63" s="78"/>
      <c r="FU63" s="78"/>
      <c r="FV63" s="78"/>
      <c r="FW63" s="78"/>
      <c r="FX63" s="78"/>
      <c r="FY63" s="78"/>
      <c r="FZ63" s="78"/>
      <c r="GA63" s="78"/>
      <c r="GB63" s="78"/>
      <c r="GC63" s="78"/>
      <c r="GD63" s="78"/>
      <c r="GE63" s="78"/>
      <c r="GF63" s="78"/>
      <c r="GG63" s="78"/>
      <c r="GH63" s="78"/>
      <c r="GI63" s="78"/>
      <c r="GJ63" s="78"/>
      <c r="GK63" s="78"/>
      <c r="GL63" s="78"/>
      <c r="GM63" s="78"/>
      <c r="GN63" s="78"/>
      <c r="GO63" s="78"/>
      <c r="GP63" s="78"/>
      <c r="GQ63" s="78"/>
      <c r="GR63" s="78"/>
      <c r="GS63" s="78"/>
      <c r="GT63" s="78"/>
      <c r="GU63" s="78"/>
      <c r="GV63" s="78"/>
      <c r="GW63" s="78"/>
      <c r="GX63" s="78"/>
      <c r="GY63" s="78"/>
      <c r="GZ63" s="78"/>
      <c r="HA63" s="78"/>
      <c r="HB63" s="78"/>
      <c r="HC63" s="78"/>
      <c r="HD63" s="78"/>
      <c r="HE63" s="78"/>
      <c r="HF63" s="78"/>
      <c r="HG63" s="78"/>
      <c r="HH63" s="78"/>
      <c r="HI63" s="78"/>
      <c r="HJ63" s="78"/>
      <c r="HK63" s="78"/>
      <c r="HL63" s="78"/>
      <c r="HM63" s="78"/>
      <c r="HN63" s="78"/>
      <c r="HO63" s="78"/>
      <c r="HP63" s="78"/>
      <c r="HQ63" s="78"/>
      <c r="HR63" s="78"/>
      <c r="HS63" s="78"/>
      <c r="HT63" s="78"/>
      <c r="HU63" s="78"/>
      <c r="HV63" s="78"/>
      <c r="HW63" s="78"/>
      <c r="HX63" s="78"/>
      <c r="HY63" s="78"/>
      <c r="HZ63" s="78"/>
      <c r="IA63" s="78"/>
      <c r="IB63" s="78"/>
      <c r="IC63" s="78"/>
      <c r="ID63" s="78"/>
      <c r="IE63" s="78"/>
      <c r="IF63" s="78"/>
      <c r="IG63" s="78"/>
      <c r="IH63" s="78"/>
      <c r="II63" s="78"/>
      <c r="IJ63" s="78"/>
      <c r="IK63" s="78"/>
      <c r="IL63" s="78"/>
      <c r="IM63" s="78"/>
      <c r="IN63" s="78"/>
      <c r="IO63" s="78"/>
      <c r="IP63" s="78"/>
      <c r="IQ63" s="78"/>
      <c r="IR63" s="78"/>
      <c r="IS63" s="78"/>
      <c r="IT63" s="78"/>
      <c r="IU63" s="78"/>
      <c r="IV63" s="78"/>
      <c r="IW63" s="78"/>
    </row>
    <row r="64" customFormat="false" ht="15.75" hidden="false" customHeight="false" outlineLevel="0" collapsed="false">
      <c r="A64" s="78" t="s">
        <v>110</v>
      </c>
      <c r="B64" s="98" t="n">
        <f aca="false">SUMIF($B$7:$AL$7,B$62,$B12:$AL12)</f>
        <v>26698.6399508016</v>
      </c>
      <c r="C64" s="98" t="n">
        <f aca="false">SUMIF($B$7:$AL$7,C$62,$B12:$AL12)</f>
        <v>29955.6810095593</v>
      </c>
      <c r="D64" s="98" t="n">
        <f aca="false">SUMIF($B$7:$AL$7,D$62,$B12:$AL12)</f>
        <v>21864.8623101581</v>
      </c>
      <c r="E64" s="200" t="n">
        <f aca="false">[3]Sheet1!$O$39/1000</f>
        <v>26698.6399508016</v>
      </c>
      <c r="F64" s="200" t="n">
        <f aca="false">[3]Sheet1!$N$77/1000</f>
        <v>29955.6810095593</v>
      </c>
      <c r="G64" s="200" t="n">
        <f aca="false">[3]Sheet1!$N$110/1000</f>
        <v>21864.8623101581</v>
      </c>
      <c r="H64" s="201" t="n">
        <f aca="false">B64-E64</f>
        <v>0</v>
      </c>
      <c r="I64" s="201" t="n">
        <f aca="false">C64-F64</f>
        <v>0</v>
      </c>
      <c r="J64" s="201" t="n">
        <f aca="false">D64-G64</f>
        <v>0</v>
      </c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8"/>
      <c r="CN64" s="78"/>
      <c r="CO64" s="78"/>
      <c r="CP64" s="78"/>
      <c r="CQ64" s="78"/>
      <c r="CR64" s="78"/>
      <c r="CS64" s="78"/>
      <c r="CT64" s="78"/>
      <c r="CU64" s="78"/>
      <c r="CV64" s="78"/>
      <c r="CW64" s="78"/>
      <c r="CX64" s="78"/>
      <c r="CY64" s="78"/>
      <c r="CZ64" s="78"/>
      <c r="DA64" s="78"/>
      <c r="DB64" s="78"/>
      <c r="DC64" s="78"/>
      <c r="DD64" s="78"/>
      <c r="DE64" s="78"/>
      <c r="DF64" s="78"/>
      <c r="DG64" s="78"/>
      <c r="DH64" s="78"/>
      <c r="DI64" s="78"/>
      <c r="DJ64" s="78"/>
      <c r="DK64" s="78"/>
      <c r="DL64" s="78"/>
      <c r="DM64" s="78"/>
      <c r="DN64" s="78"/>
      <c r="DO64" s="78"/>
      <c r="DP64" s="78"/>
      <c r="DQ64" s="78"/>
      <c r="DR64" s="78"/>
      <c r="DS64" s="78"/>
      <c r="DT64" s="78"/>
      <c r="DU64" s="78"/>
      <c r="DV64" s="78"/>
      <c r="DW64" s="78"/>
      <c r="DX64" s="78"/>
      <c r="DY64" s="78"/>
      <c r="DZ64" s="78"/>
      <c r="EA64" s="78"/>
      <c r="EB64" s="78"/>
      <c r="EC64" s="78"/>
      <c r="ED64" s="78"/>
      <c r="EE64" s="78"/>
      <c r="EF64" s="78"/>
      <c r="EG64" s="78"/>
      <c r="EH64" s="78"/>
      <c r="EI64" s="78"/>
      <c r="EJ64" s="78"/>
      <c r="EK64" s="78"/>
      <c r="EL64" s="78"/>
      <c r="EM64" s="78"/>
      <c r="EN64" s="78"/>
      <c r="EO64" s="78"/>
      <c r="EP64" s="78"/>
      <c r="EQ64" s="78"/>
      <c r="ER64" s="78"/>
      <c r="ES64" s="78"/>
      <c r="ET64" s="78"/>
      <c r="EU64" s="78"/>
      <c r="EV64" s="78"/>
      <c r="EW64" s="78"/>
      <c r="EX64" s="78"/>
      <c r="EY64" s="78"/>
      <c r="EZ64" s="78"/>
      <c r="FA64" s="78"/>
      <c r="FB64" s="78"/>
      <c r="FC64" s="78"/>
      <c r="FD64" s="78"/>
      <c r="FE64" s="78"/>
      <c r="FF64" s="78"/>
      <c r="FG64" s="78"/>
      <c r="FH64" s="78"/>
      <c r="FI64" s="78"/>
      <c r="FJ64" s="78"/>
      <c r="FK64" s="78"/>
      <c r="FL64" s="78"/>
      <c r="FM64" s="78"/>
      <c r="FN64" s="78"/>
      <c r="FO64" s="78"/>
      <c r="FP64" s="78"/>
      <c r="FQ64" s="78"/>
      <c r="FR64" s="78"/>
      <c r="FS64" s="78"/>
      <c r="FT64" s="78"/>
      <c r="FU64" s="78"/>
      <c r="FV64" s="78"/>
      <c r="FW64" s="78"/>
      <c r="FX64" s="78"/>
      <c r="FY64" s="78"/>
      <c r="FZ64" s="78"/>
      <c r="GA64" s="78"/>
      <c r="GB64" s="78"/>
      <c r="GC64" s="78"/>
      <c r="GD64" s="78"/>
      <c r="GE64" s="78"/>
      <c r="GF64" s="78"/>
      <c r="GG64" s="78"/>
      <c r="GH64" s="78"/>
      <c r="GI64" s="78"/>
      <c r="GJ64" s="78"/>
      <c r="GK64" s="78"/>
      <c r="GL64" s="78"/>
      <c r="GM64" s="78"/>
      <c r="GN64" s="78"/>
      <c r="GO64" s="78"/>
      <c r="GP64" s="78"/>
      <c r="GQ64" s="78"/>
      <c r="GR64" s="78"/>
      <c r="GS64" s="78"/>
      <c r="GT64" s="78"/>
      <c r="GU64" s="78"/>
      <c r="GV64" s="78"/>
      <c r="GW64" s="78"/>
      <c r="GX64" s="78"/>
      <c r="GY64" s="78"/>
      <c r="GZ64" s="78"/>
      <c r="HA64" s="78"/>
      <c r="HB64" s="78"/>
      <c r="HC64" s="78"/>
      <c r="HD64" s="78"/>
      <c r="HE64" s="78"/>
      <c r="HF64" s="78"/>
      <c r="HG64" s="78"/>
      <c r="HH64" s="78"/>
      <c r="HI64" s="78"/>
      <c r="HJ64" s="78"/>
      <c r="HK64" s="78"/>
      <c r="HL64" s="78"/>
      <c r="HM64" s="78"/>
      <c r="HN64" s="78"/>
      <c r="HO64" s="78"/>
      <c r="HP64" s="78"/>
      <c r="HQ64" s="78"/>
      <c r="HR64" s="78"/>
      <c r="HS64" s="78"/>
      <c r="HT64" s="78"/>
      <c r="HU64" s="78"/>
      <c r="HV64" s="78"/>
      <c r="HW64" s="78"/>
      <c r="HX64" s="78"/>
      <c r="HY64" s="78"/>
      <c r="HZ64" s="78"/>
      <c r="IA64" s="78"/>
      <c r="IB64" s="78"/>
      <c r="IC64" s="78"/>
      <c r="ID64" s="78"/>
      <c r="IE64" s="78"/>
      <c r="IF64" s="78"/>
      <c r="IG64" s="78"/>
      <c r="IH64" s="78"/>
      <c r="II64" s="78"/>
      <c r="IJ64" s="78"/>
      <c r="IK64" s="78"/>
      <c r="IL64" s="78"/>
      <c r="IM64" s="78"/>
      <c r="IN64" s="78"/>
      <c r="IO64" s="78"/>
      <c r="IP64" s="78"/>
      <c r="IQ64" s="78"/>
      <c r="IR64" s="78"/>
      <c r="IS64" s="78"/>
      <c r="IT64" s="78"/>
      <c r="IU64" s="78"/>
      <c r="IV64" s="78"/>
      <c r="IW64" s="78"/>
    </row>
    <row r="65" customFormat="false" ht="15.75" hidden="false" customHeight="false" outlineLevel="0" collapsed="false">
      <c r="A65" s="78" t="s">
        <v>111</v>
      </c>
      <c r="B65" s="98" t="n">
        <f aca="false">SUMIF($B$7:$AL$7,B$62,$B13:$AL13)</f>
        <v>27461.0168865622</v>
      </c>
      <c r="C65" s="98" t="n">
        <f aca="false">SUMIF($B$7:$AL$7,C$62,$B13:$AL13)</f>
        <v>28664.3551005689</v>
      </c>
      <c r="D65" s="98" t="n">
        <f aca="false">SUMIF($B$7:$AL$7,D$62,$B13:$AL13)</f>
        <v>20935.6781538266</v>
      </c>
      <c r="E65" s="200" t="n">
        <f aca="false">[3]Sheet1!$O$38/1000</f>
        <v>27461.0168865622</v>
      </c>
      <c r="F65" s="200" t="n">
        <f aca="false">[3]Sheet1!$N$76/1000</f>
        <v>28664.3551005689</v>
      </c>
      <c r="G65" s="200" t="n">
        <f aca="false">[3]Sheet1!$N$109/1000</f>
        <v>20935.6781538266</v>
      </c>
      <c r="H65" s="201" t="n">
        <f aca="false">B65-E65</f>
        <v>0</v>
      </c>
      <c r="I65" s="201" t="n">
        <f aca="false">C65-F65</f>
        <v>0</v>
      </c>
      <c r="J65" s="201" t="n">
        <f aca="false">D65-G65</f>
        <v>0</v>
      </c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D65" s="78"/>
      <c r="EE65" s="78"/>
      <c r="EF65" s="78"/>
      <c r="EG65" s="78"/>
      <c r="EH65" s="78"/>
      <c r="EI65" s="78"/>
      <c r="EJ65" s="78"/>
      <c r="EK65" s="78"/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8"/>
      <c r="EX65" s="78"/>
      <c r="EY65" s="78"/>
      <c r="EZ65" s="78"/>
      <c r="FA65" s="78"/>
      <c r="FB65" s="78"/>
      <c r="FC65" s="78"/>
      <c r="FD65" s="78"/>
      <c r="FE65" s="78"/>
      <c r="FF65" s="78"/>
      <c r="FG65" s="78"/>
      <c r="FH65" s="78"/>
      <c r="FI65" s="78"/>
      <c r="FJ65" s="78"/>
      <c r="FK65" s="78"/>
      <c r="FL65" s="78"/>
      <c r="FM65" s="78"/>
      <c r="FN65" s="78"/>
      <c r="FO65" s="78"/>
      <c r="FP65" s="78"/>
      <c r="FQ65" s="78"/>
      <c r="FR65" s="78"/>
      <c r="FS65" s="78"/>
      <c r="FT65" s="78"/>
      <c r="FU65" s="78"/>
      <c r="FV65" s="78"/>
      <c r="FW65" s="78"/>
      <c r="FX65" s="78"/>
      <c r="FY65" s="78"/>
      <c r="FZ65" s="78"/>
      <c r="GA65" s="78"/>
      <c r="GB65" s="78"/>
      <c r="GC65" s="78"/>
      <c r="GD65" s="78"/>
      <c r="GE65" s="78"/>
      <c r="GF65" s="78"/>
      <c r="GG65" s="78"/>
      <c r="GH65" s="78"/>
      <c r="GI65" s="78"/>
      <c r="GJ65" s="78"/>
      <c r="GK65" s="78"/>
      <c r="GL65" s="78"/>
      <c r="GM65" s="78"/>
      <c r="GN65" s="78"/>
      <c r="GO65" s="78"/>
      <c r="GP65" s="78"/>
      <c r="GQ65" s="78"/>
      <c r="GR65" s="78"/>
      <c r="GS65" s="78"/>
      <c r="GT65" s="78"/>
      <c r="GU65" s="78"/>
      <c r="GV65" s="78"/>
      <c r="GW65" s="78"/>
      <c r="GX65" s="78"/>
      <c r="GY65" s="78"/>
      <c r="GZ65" s="78"/>
      <c r="HA65" s="78"/>
      <c r="HB65" s="78"/>
      <c r="HC65" s="78"/>
      <c r="HD65" s="78"/>
      <c r="HE65" s="78"/>
      <c r="HF65" s="78"/>
      <c r="HG65" s="78"/>
      <c r="HH65" s="78"/>
      <c r="HI65" s="78"/>
      <c r="HJ65" s="78"/>
      <c r="HK65" s="78"/>
      <c r="HL65" s="78"/>
      <c r="HM65" s="78"/>
      <c r="HN65" s="78"/>
      <c r="HO65" s="78"/>
      <c r="HP65" s="78"/>
      <c r="HQ65" s="78"/>
      <c r="HR65" s="78"/>
      <c r="HS65" s="78"/>
      <c r="HT65" s="78"/>
      <c r="HU65" s="78"/>
      <c r="HV65" s="78"/>
      <c r="HW65" s="78"/>
      <c r="HX65" s="78"/>
      <c r="HY65" s="78"/>
      <c r="HZ65" s="78"/>
      <c r="IA65" s="78"/>
      <c r="IB65" s="78"/>
      <c r="IC65" s="78"/>
      <c r="ID65" s="78"/>
      <c r="IE65" s="78"/>
      <c r="IF65" s="78"/>
      <c r="IG65" s="78"/>
      <c r="IH65" s="78"/>
      <c r="II65" s="78"/>
      <c r="IJ65" s="78"/>
      <c r="IK65" s="78"/>
      <c r="IL65" s="78"/>
      <c r="IM65" s="78"/>
      <c r="IN65" s="78"/>
      <c r="IO65" s="78"/>
      <c r="IP65" s="78"/>
      <c r="IQ65" s="78"/>
      <c r="IR65" s="78"/>
      <c r="IS65" s="78"/>
      <c r="IT65" s="78"/>
      <c r="IU65" s="78"/>
      <c r="IV65" s="78"/>
      <c r="IW65" s="78"/>
    </row>
    <row r="66" customFormat="false" ht="15.75" hidden="false" customHeight="false" outlineLevel="0" collapsed="false">
      <c r="A66" s="78" t="s">
        <v>112</v>
      </c>
      <c r="B66" s="98" t="n">
        <f aca="false">SUMIF($B$7:$AL$7,B$62,$B14:$AL14)</f>
        <v>20644.3605909101</v>
      </c>
      <c r="C66" s="98" t="n">
        <f aca="false">SUMIF($B$7:$AL$7,C$62,$B14:$AL14)</f>
        <v>22518.4959035072</v>
      </c>
      <c r="D66" s="98" t="n">
        <f aca="false">SUMIF($B$7:$AL$7,D$62,$B14:$AL14)</f>
        <v>16455.4875696957</v>
      </c>
      <c r="E66" s="200" t="n">
        <f aca="false">[3]Sheet1!$O$40/1000</f>
        <v>20644.3605909101</v>
      </c>
      <c r="F66" s="200" t="n">
        <f aca="false">[3]Sheet1!$N$78/1000</f>
        <v>22518.4959035072</v>
      </c>
      <c r="G66" s="200" t="n">
        <f aca="false">[3]Sheet1!$N$111/1000</f>
        <v>16455.4875696957</v>
      </c>
      <c r="H66" s="201" t="n">
        <f aca="false">B66-E66</f>
        <v>0</v>
      </c>
      <c r="I66" s="201" t="n">
        <f aca="false">C66-F66</f>
        <v>0</v>
      </c>
      <c r="J66" s="201" t="n">
        <f aca="false">D66-G66</f>
        <v>0</v>
      </c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8"/>
      <c r="CN66" s="78"/>
      <c r="CO66" s="78"/>
      <c r="CP66" s="78"/>
      <c r="CQ66" s="78"/>
      <c r="CR66" s="78"/>
      <c r="CS66" s="78"/>
      <c r="CT66" s="78"/>
      <c r="CU66" s="78"/>
      <c r="CV66" s="78"/>
      <c r="CW66" s="78"/>
      <c r="CX66" s="78"/>
      <c r="CY66" s="78"/>
      <c r="CZ66" s="78"/>
      <c r="DA66" s="78"/>
      <c r="DB66" s="78"/>
      <c r="DC66" s="78"/>
      <c r="DD66" s="78"/>
      <c r="DE66" s="78"/>
      <c r="DF66" s="78"/>
      <c r="DG66" s="78"/>
      <c r="DH66" s="78"/>
      <c r="DI66" s="78"/>
      <c r="DJ66" s="78"/>
      <c r="DK66" s="78"/>
      <c r="DL66" s="78"/>
      <c r="DM66" s="78"/>
      <c r="DN66" s="78"/>
      <c r="DO66" s="78"/>
      <c r="DP66" s="78"/>
      <c r="DQ66" s="78"/>
      <c r="DR66" s="78"/>
      <c r="DS66" s="78"/>
      <c r="DT66" s="78"/>
      <c r="DU66" s="78"/>
      <c r="DV66" s="78"/>
      <c r="DW66" s="78"/>
      <c r="DX66" s="78"/>
      <c r="DY66" s="78"/>
      <c r="DZ66" s="78"/>
      <c r="EA66" s="78"/>
      <c r="EB66" s="78"/>
      <c r="EC66" s="78"/>
      <c r="ED66" s="78"/>
      <c r="EE66" s="78"/>
      <c r="EF66" s="78"/>
      <c r="EG66" s="78"/>
      <c r="EH66" s="78"/>
      <c r="EI66" s="78"/>
      <c r="EJ66" s="78"/>
      <c r="EK66" s="78"/>
      <c r="EL66" s="78"/>
      <c r="EM66" s="78"/>
      <c r="EN66" s="78"/>
      <c r="EO66" s="78"/>
      <c r="EP66" s="78"/>
      <c r="EQ66" s="78"/>
      <c r="ER66" s="78"/>
      <c r="ES66" s="78"/>
      <c r="ET66" s="78"/>
      <c r="EU66" s="78"/>
      <c r="EV66" s="78"/>
      <c r="EW66" s="78"/>
      <c r="EX66" s="78"/>
      <c r="EY66" s="78"/>
      <c r="EZ66" s="78"/>
      <c r="FA66" s="78"/>
      <c r="FB66" s="78"/>
      <c r="FC66" s="78"/>
      <c r="FD66" s="78"/>
      <c r="FE66" s="78"/>
      <c r="FF66" s="78"/>
      <c r="FG66" s="78"/>
      <c r="FH66" s="78"/>
      <c r="FI66" s="78"/>
      <c r="FJ66" s="78"/>
      <c r="FK66" s="78"/>
      <c r="FL66" s="78"/>
      <c r="FM66" s="78"/>
      <c r="FN66" s="78"/>
      <c r="FO66" s="78"/>
      <c r="FP66" s="78"/>
      <c r="FQ66" s="78"/>
      <c r="FR66" s="78"/>
      <c r="FS66" s="78"/>
      <c r="FT66" s="78"/>
      <c r="FU66" s="78"/>
      <c r="FV66" s="78"/>
      <c r="FW66" s="78"/>
      <c r="FX66" s="78"/>
      <c r="FY66" s="78"/>
      <c r="FZ66" s="78"/>
      <c r="GA66" s="78"/>
      <c r="GB66" s="78"/>
      <c r="GC66" s="78"/>
      <c r="GD66" s="78"/>
      <c r="GE66" s="78"/>
      <c r="GF66" s="78"/>
      <c r="GG66" s="78"/>
      <c r="GH66" s="78"/>
      <c r="GI66" s="78"/>
      <c r="GJ66" s="78"/>
      <c r="GK66" s="78"/>
      <c r="GL66" s="78"/>
      <c r="GM66" s="78"/>
      <c r="GN66" s="78"/>
      <c r="GO66" s="78"/>
      <c r="GP66" s="78"/>
      <c r="GQ66" s="78"/>
      <c r="GR66" s="78"/>
      <c r="GS66" s="78"/>
      <c r="GT66" s="78"/>
      <c r="GU66" s="78"/>
      <c r="GV66" s="78"/>
      <c r="GW66" s="78"/>
      <c r="GX66" s="78"/>
      <c r="GY66" s="78"/>
      <c r="GZ66" s="78"/>
      <c r="HA66" s="78"/>
      <c r="HB66" s="78"/>
      <c r="HC66" s="78"/>
      <c r="HD66" s="78"/>
      <c r="HE66" s="78"/>
      <c r="HF66" s="78"/>
      <c r="HG66" s="78"/>
      <c r="HH66" s="78"/>
      <c r="HI66" s="78"/>
      <c r="HJ66" s="78"/>
      <c r="HK66" s="78"/>
      <c r="HL66" s="78"/>
      <c r="HM66" s="78"/>
      <c r="HN66" s="78"/>
      <c r="HO66" s="78"/>
      <c r="HP66" s="78"/>
      <c r="HQ66" s="78"/>
      <c r="HR66" s="78"/>
      <c r="HS66" s="78"/>
      <c r="HT66" s="78"/>
      <c r="HU66" s="78"/>
      <c r="HV66" s="78"/>
      <c r="HW66" s="78"/>
      <c r="HX66" s="78"/>
      <c r="HY66" s="78"/>
      <c r="HZ66" s="78"/>
      <c r="IA66" s="78"/>
      <c r="IB66" s="78"/>
      <c r="IC66" s="78"/>
      <c r="ID66" s="78"/>
      <c r="IE66" s="78"/>
      <c r="IF66" s="78"/>
      <c r="IG66" s="78"/>
      <c r="IH66" s="78"/>
      <c r="II66" s="78"/>
      <c r="IJ66" s="78"/>
      <c r="IK66" s="78"/>
      <c r="IL66" s="78"/>
      <c r="IM66" s="78"/>
      <c r="IN66" s="78"/>
      <c r="IO66" s="78"/>
      <c r="IP66" s="78"/>
      <c r="IQ66" s="78"/>
      <c r="IR66" s="78"/>
      <c r="IS66" s="78"/>
      <c r="IT66" s="78"/>
      <c r="IU66" s="78"/>
      <c r="IV66" s="78"/>
      <c r="IW66" s="78"/>
    </row>
    <row r="67" customFormat="false" ht="15.75" hidden="false" customHeight="false" outlineLevel="0" collapsed="false">
      <c r="A67" s="78"/>
      <c r="B67" s="98"/>
      <c r="C67" s="98"/>
      <c r="D67" s="98"/>
      <c r="E67" s="200"/>
      <c r="F67" s="200"/>
      <c r="G67" s="200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8"/>
      <c r="CN67" s="78"/>
      <c r="CO67" s="78"/>
      <c r="CP67" s="78"/>
      <c r="CQ67" s="78"/>
      <c r="CR67" s="78"/>
      <c r="CS67" s="78"/>
      <c r="CT67" s="78"/>
      <c r="CU67" s="78"/>
      <c r="CV67" s="78"/>
      <c r="CW67" s="78"/>
      <c r="CX67" s="78"/>
      <c r="CY67" s="78"/>
      <c r="CZ67" s="78"/>
      <c r="DA67" s="78"/>
      <c r="DB67" s="78"/>
      <c r="DC67" s="78"/>
      <c r="DD67" s="78"/>
      <c r="DE67" s="78"/>
      <c r="DF67" s="78"/>
      <c r="DG67" s="78"/>
      <c r="DH67" s="78"/>
      <c r="DI67" s="78"/>
      <c r="DJ67" s="78"/>
      <c r="DK67" s="78"/>
      <c r="DL67" s="78"/>
      <c r="DM67" s="78"/>
      <c r="DN67" s="78"/>
      <c r="DO67" s="78"/>
      <c r="DP67" s="78"/>
      <c r="DQ67" s="78"/>
      <c r="DR67" s="78"/>
      <c r="DS67" s="78"/>
      <c r="DT67" s="78"/>
      <c r="DU67" s="78"/>
      <c r="DV67" s="78"/>
      <c r="DW67" s="78"/>
      <c r="DX67" s="78"/>
      <c r="DY67" s="78"/>
      <c r="DZ67" s="78"/>
      <c r="EA67" s="78"/>
      <c r="EB67" s="78"/>
      <c r="EC67" s="78"/>
      <c r="ED67" s="78"/>
      <c r="EE67" s="78"/>
      <c r="EF67" s="78"/>
      <c r="EG67" s="78"/>
      <c r="EH67" s="78"/>
      <c r="EI67" s="78"/>
      <c r="EJ67" s="78"/>
      <c r="EK67" s="78"/>
      <c r="EL67" s="78"/>
      <c r="EM67" s="78"/>
      <c r="EN67" s="78"/>
      <c r="EO67" s="78"/>
      <c r="EP67" s="78"/>
      <c r="EQ67" s="78"/>
      <c r="ER67" s="78"/>
      <c r="ES67" s="78"/>
      <c r="ET67" s="78"/>
      <c r="EU67" s="78"/>
      <c r="EV67" s="78"/>
      <c r="EW67" s="78"/>
      <c r="EX67" s="78"/>
      <c r="EY67" s="78"/>
      <c r="EZ67" s="78"/>
      <c r="FA67" s="78"/>
      <c r="FB67" s="78"/>
      <c r="FC67" s="78"/>
      <c r="FD67" s="78"/>
      <c r="FE67" s="78"/>
      <c r="FF67" s="78"/>
      <c r="FG67" s="78"/>
      <c r="FH67" s="78"/>
      <c r="FI67" s="78"/>
      <c r="FJ67" s="78"/>
      <c r="FK67" s="78"/>
      <c r="FL67" s="78"/>
      <c r="FM67" s="78"/>
      <c r="FN67" s="78"/>
      <c r="FO67" s="78"/>
      <c r="FP67" s="78"/>
      <c r="FQ67" s="78"/>
      <c r="FR67" s="78"/>
      <c r="FS67" s="78"/>
      <c r="FT67" s="78"/>
      <c r="FU67" s="78"/>
      <c r="FV67" s="78"/>
      <c r="FW67" s="78"/>
      <c r="FX67" s="78"/>
      <c r="FY67" s="78"/>
      <c r="FZ67" s="78"/>
      <c r="GA67" s="78"/>
      <c r="GB67" s="78"/>
      <c r="GC67" s="78"/>
      <c r="GD67" s="78"/>
      <c r="GE67" s="78"/>
      <c r="GF67" s="78"/>
      <c r="GG67" s="78"/>
      <c r="GH67" s="78"/>
      <c r="GI67" s="78"/>
      <c r="GJ67" s="78"/>
      <c r="GK67" s="78"/>
      <c r="GL67" s="78"/>
      <c r="GM67" s="78"/>
      <c r="GN67" s="78"/>
      <c r="GO67" s="78"/>
      <c r="GP67" s="78"/>
      <c r="GQ67" s="78"/>
      <c r="GR67" s="78"/>
      <c r="GS67" s="78"/>
      <c r="GT67" s="78"/>
      <c r="GU67" s="78"/>
      <c r="GV67" s="78"/>
      <c r="GW67" s="78"/>
      <c r="GX67" s="78"/>
      <c r="GY67" s="78"/>
      <c r="GZ67" s="78"/>
      <c r="HA67" s="78"/>
      <c r="HB67" s="78"/>
      <c r="HC67" s="78"/>
      <c r="HD67" s="78"/>
      <c r="HE67" s="78"/>
      <c r="HF67" s="78"/>
      <c r="HG67" s="78"/>
      <c r="HH67" s="78"/>
      <c r="HI67" s="78"/>
      <c r="HJ67" s="78"/>
      <c r="HK67" s="78"/>
      <c r="HL67" s="78"/>
      <c r="HM67" s="78"/>
      <c r="HN67" s="78"/>
      <c r="HO67" s="78"/>
      <c r="HP67" s="78"/>
      <c r="HQ67" s="78"/>
      <c r="HR67" s="78"/>
      <c r="HS67" s="78"/>
      <c r="HT67" s="78"/>
      <c r="HU67" s="78"/>
      <c r="HV67" s="78"/>
      <c r="HW67" s="78"/>
      <c r="HX67" s="78"/>
      <c r="HY67" s="78"/>
      <c r="HZ67" s="78"/>
      <c r="IA67" s="78"/>
      <c r="IB67" s="78"/>
      <c r="IC67" s="78"/>
      <c r="ID67" s="78"/>
      <c r="IE67" s="78"/>
      <c r="IF67" s="78"/>
      <c r="IG67" s="78"/>
      <c r="IH67" s="78"/>
      <c r="II67" s="78"/>
      <c r="IJ67" s="78"/>
      <c r="IK67" s="78"/>
      <c r="IL67" s="78"/>
      <c r="IM67" s="78"/>
      <c r="IN67" s="78"/>
      <c r="IO67" s="78"/>
      <c r="IP67" s="78"/>
      <c r="IQ67" s="78"/>
      <c r="IR67" s="78"/>
      <c r="IS67" s="78"/>
      <c r="IT67" s="78"/>
      <c r="IU67" s="78"/>
      <c r="IV67" s="78"/>
      <c r="IW67" s="78"/>
    </row>
    <row r="68" customFormat="false" ht="15.75" hidden="false" customHeight="false" outlineLevel="0" collapsed="false">
      <c r="A68" s="78" t="s">
        <v>113</v>
      </c>
      <c r="B68" s="98" t="n">
        <f aca="false">SUMIF($B$7:$AL$7,B$62,$B17:$AL17)</f>
        <v>28015.970195192</v>
      </c>
      <c r="C68" s="98" t="n">
        <f aca="false">SUMIF($B$7:$AL$7,C$62,$B17:$AL17)</f>
        <v>35161.9251234089</v>
      </c>
      <c r="D68" s="98" t="n">
        <f aca="false">SUMIF($B$7:$AL$7,D$62,$B17:$AL17)</f>
        <v>25756.6762168862</v>
      </c>
      <c r="E68" s="200" t="n">
        <f aca="false">[3]Sheet1!$O$41/1000</f>
        <v>28015.970195192</v>
      </c>
      <c r="F68" s="200" t="n">
        <f aca="false">[3]Sheet1!$N$79/1000</f>
        <v>35161.9251234089</v>
      </c>
      <c r="G68" s="200" t="n">
        <f aca="false">[3]Sheet1!$N$112/1000</f>
        <v>25756.6762168862</v>
      </c>
      <c r="H68" s="201" t="n">
        <f aca="false">B68-E68</f>
        <v>0</v>
      </c>
      <c r="I68" s="201" t="n">
        <f aca="false">C68-F68</f>
        <v>0</v>
      </c>
      <c r="J68" s="201" t="n">
        <f aca="false">D68-G68</f>
        <v>0</v>
      </c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8"/>
      <c r="CN68" s="78"/>
      <c r="CO68" s="78"/>
      <c r="CP68" s="78"/>
      <c r="CQ68" s="78"/>
      <c r="CR68" s="78"/>
      <c r="CS68" s="78"/>
      <c r="CT68" s="78"/>
      <c r="CU68" s="78"/>
      <c r="CV68" s="78"/>
      <c r="CW68" s="78"/>
      <c r="CX68" s="78"/>
      <c r="CY68" s="78"/>
      <c r="CZ68" s="78"/>
      <c r="DA68" s="78"/>
      <c r="DB68" s="78"/>
      <c r="DC68" s="78"/>
      <c r="DD68" s="78"/>
      <c r="DE68" s="78"/>
      <c r="DF68" s="78"/>
      <c r="DG68" s="78"/>
      <c r="DH68" s="78"/>
      <c r="DI68" s="78"/>
      <c r="DJ68" s="78"/>
      <c r="DK68" s="78"/>
      <c r="DL68" s="78"/>
      <c r="DM68" s="78"/>
      <c r="DN68" s="78"/>
      <c r="DO68" s="78"/>
      <c r="DP68" s="78"/>
      <c r="DQ68" s="78"/>
      <c r="DR68" s="78"/>
      <c r="DS68" s="78"/>
      <c r="DT68" s="78"/>
      <c r="DU68" s="78"/>
      <c r="DV68" s="78"/>
      <c r="DW68" s="78"/>
      <c r="DX68" s="78"/>
      <c r="DY68" s="78"/>
      <c r="DZ68" s="78"/>
      <c r="EA68" s="78"/>
      <c r="EB68" s="78"/>
      <c r="EC68" s="78"/>
      <c r="ED68" s="78"/>
      <c r="EE68" s="78"/>
      <c r="EF68" s="78"/>
      <c r="EG68" s="78"/>
      <c r="EH68" s="78"/>
      <c r="EI68" s="78"/>
      <c r="EJ68" s="78"/>
      <c r="EK68" s="78"/>
      <c r="EL68" s="78"/>
      <c r="EM68" s="78"/>
      <c r="EN68" s="78"/>
      <c r="EO68" s="78"/>
      <c r="EP68" s="78"/>
      <c r="EQ68" s="78"/>
      <c r="ER68" s="78"/>
      <c r="ES68" s="78"/>
      <c r="ET68" s="78"/>
      <c r="EU68" s="78"/>
      <c r="EV68" s="78"/>
      <c r="EW68" s="78"/>
      <c r="EX68" s="78"/>
      <c r="EY68" s="78"/>
      <c r="EZ68" s="78"/>
      <c r="FA68" s="78"/>
      <c r="FB68" s="78"/>
      <c r="FC68" s="78"/>
      <c r="FD68" s="78"/>
      <c r="FE68" s="78"/>
      <c r="FF68" s="78"/>
      <c r="FG68" s="78"/>
      <c r="FH68" s="78"/>
      <c r="FI68" s="78"/>
      <c r="FJ68" s="78"/>
      <c r="FK68" s="78"/>
      <c r="FL68" s="78"/>
      <c r="FM68" s="78"/>
      <c r="FN68" s="78"/>
      <c r="FO68" s="78"/>
      <c r="FP68" s="78"/>
      <c r="FQ68" s="78"/>
      <c r="FR68" s="78"/>
      <c r="FS68" s="78"/>
      <c r="FT68" s="78"/>
      <c r="FU68" s="78"/>
      <c r="FV68" s="78"/>
      <c r="FW68" s="78"/>
      <c r="FX68" s="78"/>
      <c r="FY68" s="78"/>
      <c r="FZ68" s="78"/>
      <c r="GA68" s="78"/>
      <c r="GB68" s="78"/>
      <c r="GC68" s="78"/>
      <c r="GD68" s="78"/>
      <c r="GE68" s="78"/>
      <c r="GF68" s="78"/>
      <c r="GG68" s="78"/>
      <c r="GH68" s="78"/>
      <c r="GI68" s="78"/>
      <c r="GJ68" s="78"/>
      <c r="GK68" s="78"/>
      <c r="GL68" s="78"/>
      <c r="GM68" s="78"/>
      <c r="GN68" s="78"/>
      <c r="GO68" s="78"/>
      <c r="GP68" s="78"/>
      <c r="GQ68" s="78"/>
      <c r="GR68" s="78"/>
      <c r="GS68" s="78"/>
      <c r="GT68" s="78"/>
      <c r="GU68" s="78"/>
      <c r="GV68" s="78"/>
      <c r="GW68" s="78"/>
      <c r="GX68" s="78"/>
      <c r="GY68" s="78"/>
      <c r="GZ68" s="78"/>
      <c r="HA68" s="78"/>
      <c r="HB68" s="78"/>
      <c r="HC68" s="78"/>
      <c r="HD68" s="78"/>
      <c r="HE68" s="78"/>
      <c r="HF68" s="78"/>
      <c r="HG68" s="78"/>
      <c r="HH68" s="78"/>
      <c r="HI68" s="78"/>
      <c r="HJ68" s="78"/>
      <c r="HK68" s="78"/>
      <c r="HL68" s="78"/>
      <c r="HM68" s="78"/>
      <c r="HN68" s="78"/>
      <c r="HO68" s="78"/>
      <c r="HP68" s="78"/>
      <c r="HQ68" s="78"/>
      <c r="HR68" s="78"/>
      <c r="HS68" s="78"/>
      <c r="HT68" s="78"/>
      <c r="HU68" s="78"/>
      <c r="HV68" s="78"/>
      <c r="HW68" s="78"/>
      <c r="HX68" s="78"/>
      <c r="HY68" s="78"/>
      <c r="HZ68" s="78"/>
      <c r="IA68" s="78"/>
      <c r="IB68" s="78"/>
      <c r="IC68" s="78"/>
      <c r="ID68" s="78"/>
      <c r="IE68" s="78"/>
      <c r="IF68" s="78"/>
      <c r="IG68" s="78"/>
      <c r="IH68" s="78"/>
      <c r="II68" s="78"/>
      <c r="IJ68" s="78"/>
      <c r="IK68" s="78"/>
      <c r="IL68" s="78"/>
      <c r="IM68" s="78"/>
      <c r="IN68" s="78"/>
      <c r="IO68" s="78"/>
      <c r="IP68" s="78"/>
      <c r="IQ68" s="78"/>
      <c r="IR68" s="78"/>
      <c r="IS68" s="78"/>
      <c r="IT68" s="78"/>
      <c r="IU68" s="78"/>
      <c r="IV68" s="78"/>
      <c r="IW68" s="78"/>
    </row>
    <row r="69" customFormat="false" ht="15.75" hidden="false" customHeight="false" outlineLevel="0" collapsed="false">
      <c r="A69" s="78" t="s">
        <v>114</v>
      </c>
      <c r="B69" s="98" t="n">
        <f aca="false">SUMIF($B$7:$AL$7,B$62,$B18:$AL18)</f>
        <v>20698.9284849145</v>
      </c>
      <c r="C69" s="98" t="n">
        <f aca="false">SUMIF($B$7:$AL$7,C$62,$B18:$AL18)</f>
        <v>29302.6015476546</v>
      </c>
      <c r="D69" s="98" t="n">
        <f aca="false">SUMIF($B$7:$AL$7,D$62,$B18:$AL18)</f>
        <v>20825.6145730361</v>
      </c>
      <c r="E69" s="200" t="n">
        <f aca="false">[3]Sheet1!$O$36/1000</f>
        <v>20698.9284849145</v>
      </c>
      <c r="F69" s="200" t="n">
        <f aca="false">[3]Sheet1!$N$74/1000</f>
        <v>29302.6015476546</v>
      </c>
      <c r="G69" s="200" t="n">
        <f aca="false">[3]Sheet1!$N$107/1000</f>
        <v>20825.6145730361</v>
      </c>
      <c r="H69" s="201" t="n">
        <f aca="false">B69-E69</f>
        <v>0</v>
      </c>
      <c r="I69" s="201" t="n">
        <f aca="false">C69-F69</f>
        <v>0</v>
      </c>
      <c r="J69" s="201" t="n">
        <f aca="false">D69-G69</f>
        <v>0</v>
      </c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78"/>
      <c r="CY69" s="78"/>
      <c r="CZ69" s="78"/>
      <c r="DA69" s="78"/>
      <c r="DB69" s="78"/>
      <c r="DC69" s="78"/>
      <c r="DD69" s="78"/>
      <c r="DE69" s="78"/>
      <c r="DF69" s="78"/>
      <c r="DG69" s="78"/>
      <c r="DH69" s="78"/>
      <c r="DI69" s="78"/>
      <c r="DJ69" s="78"/>
      <c r="DK69" s="78"/>
      <c r="DL69" s="78"/>
      <c r="DM69" s="78"/>
      <c r="DN69" s="78"/>
      <c r="DO69" s="78"/>
      <c r="DP69" s="78"/>
      <c r="DQ69" s="78"/>
      <c r="DR69" s="78"/>
      <c r="DS69" s="78"/>
      <c r="DT69" s="78"/>
      <c r="DU69" s="78"/>
      <c r="DV69" s="78"/>
      <c r="DW69" s="78"/>
      <c r="DX69" s="78"/>
      <c r="DY69" s="78"/>
      <c r="DZ69" s="78"/>
      <c r="EA69" s="78"/>
      <c r="EB69" s="78"/>
      <c r="EC69" s="78"/>
      <c r="ED69" s="78"/>
      <c r="EE69" s="78"/>
      <c r="EF69" s="78"/>
      <c r="EG69" s="78"/>
      <c r="EH69" s="78"/>
      <c r="EI69" s="78"/>
      <c r="EJ69" s="78"/>
      <c r="EK69" s="78"/>
      <c r="EL69" s="78"/>
      <c r="EM69" s="78"/>
      <c r="EN69" s="78"/>
      <c r="EO69" s="78"/>
      <c r="EP69" s="78"/>
      <c r="EQ69" s="78"/>
      <c r="ER69" s="78"/>
      <c r="ES69" s="78"/>
      <c r="ET69" s="78"/>
      <c r="EU69" s="78"/>
      <c r="EV69" s="78"/>
      <c r="EW69" s="78"/>
      <c r="EX69" s="78"/>
      <c r="EY69" s="78"/>
      <c r="EZ69" s="78"/>
      <c r="FA69" s="78"/>
      <c r="FB69" s="78"/>
      <c r="FC69" s="78"/>
      <c r="FD69" s="78"/>
      <c r="FE69" s="78"/>
      <c r="FF69" s="78"/>
      <c r="FG69" s="78"/>
      <c r="FH69" s="78"/>
      <c r="FI69" s="78"/>
      <c r="FJ69" s="78"/>
      <c r="FK69" s="78"/>
      <c r="FL69" s="78"/>
      <c r="FM69" s="78"/>
      <c r="FN69" s="78"/>
      <c r="FO69" s="78"/>
      <c r="FP69" s="78"/>
      <c r="FQ69" s="78"/>
      <c r="FR69" s="78"/>
      <c r="FS69" s="78"/>
      <c r="FT69" s="78"/>
      <c r="FU69" s="78"/>
      <c r="FV69" s="78"/>
      <c r="FW69" s="78"/>
      <c r="FX69" s="78"/>
      <c r="FY69" s="78"/>
      <c r="FZ69" s="78"/>
      <c r="GA69" s="78"/>
      <c r="GB69" s="78"/>
      <c r="GC69" s="78"/>
      <c r="GD69" s="78"/>
      <c r="GE69" s="78"/>
      <c r="GF69" s="78"/>
      <c r="GG69" s="78"/>
      <c r="GH69" s="78"/>
      <c r="GI69" s="78"/>
      <c r="GJ69" s="78"/>
      <c r="GK69" s="78"/>
      <c r="GL69" s="78"/>
      <c r="GM69" s="78"/>
      <c r="GN69" s="78"/>
      <c r="GO69" s="78"/>
      <c r="GP69" s="78"/>
      <c r="GQ69" s="78"/>
      <c r="GR69" s="78"/>
      <c r="GS69" s="78"/>
      <c r="GT69" s="78"/>
      <c r="GU69" s="78"/>
      <c r="GV69" s="78"/>
      <c r="GW69" s="78"/>
      <c r="GX69" s="78"/>
      <c r="GY69" s="78"/>
      <c r="GZ69" s="78"/>
      <c r="HA69" s="78"/>
      <c r="HB69" s="78"/>
      <c r="HC69" s="78"/>
      <c r="HD69" s="78"/>
      <c r="HE69" s="78"/>
      <c r="HF69" s="78"/>
      <c r="HG69" s="78"/>
      <c r="HH69" s="78"/>
      <c r="HI69" s="78"/>
      <c r="HJ69" s="78"/>
      <c r="HK69" s="78"/>
      <c r="HL69" s="78"/>
      <c r="HM69" s="78"/>
      <c r="HN69" s="78"/>
      <c r="HO69" s="78"/>
      <c r="HP69" s="78"/>
      <c r="HQ69" s="78"/>
      <c r="HR69" s="78"/>
      <c r="HS69" s="78"/>
      <c r="HT69" s="78"/>
      <c r="HU69" s="78"/>
      <c r="HV69" s="78"/>
      <c r="HW69" s="78"/>
      <c r="HX69" s="78"/>
      <c r="HY69" s="78"/>
      <c r="HZ69" s="78"/>
      <c r="IA69" s="78"/>
      <c r="IB69" s="78"/>
      <c r="IC69" s="78"/>
      <c r="ID69" s="78"/>
      <c r="IE69" s="78"/>
      <c r="IF69" s="78"/>
      <c r="IG69" s="78"/>
      <c r="IH69" s="78"/>
      <c r="II69" s="78"/>
      <c r="IJ69" s="78"/>
      <c r="IK69" s="78"/>
      <c r="IL69" s="78"/>
      <c r="IM69" s="78"/>
      <c r="IN69" s="78"/>
      <c r="IO69" s="78"/>
      <c r="IP69" s="78"/>
      <c r="IQ69" s="78"/>
      <c r="IR69" s="78"/>
      <c r="IS69" s="78"/>
      <c r="IT69" s="78"/>
      <c r="IU69" s="78"/>
      <c r="IV69" s="78"/>
      <c r="IW69" s="78"/>
    </row>
    <row r="70" customFormat="false" ht="15.75" hidden="false" customHeight="false" outlineLevel="0" collapsed="false">
      <c r="A70" s="78" t="s">
        <v>115</v>
      </c>
      <c r="B70" s="98" t="n">
        <f aca="false">SUMIF($B$7:$AL$7,B$62,$B19:$AL19)</f>
        <v>23229.2699535423</v>
      </c>
      <c r="C70" s="98" t="n">
        <f aca="false">SUMIF($B$7:$AL$7,C$62,$B19:$AL19)</f>
        <v>35379.3337416793</v>
      </c>
      <c r="D70" s="98" t="n">
        <f aca="false">SUMIF($B$7:$AL$7,D$62,$B19:$AL19)</f>
        <v>24843.9054791591</v>
      </c>
      <c r="E70" s="200" t="n">
        <f aca="false">[3]Sheet1!$O$37/1000</f>
        <v>23229.2699535423</v>
      </c>
      <c r="F70" s="200" t="n">
        <f aca="false">[3]Sheet1!$N$75/1000</f>
        <v>35379.3337416793</v>
      </c>
      <c r="G70" s="200" t="n">
        <f aca="false">[3]Sheet1!$N$108/1000</f>
        <v>24843.9054791591</v>
      </c>
      <c r="H70" s="201" t="n">
        <f aca="false">B70-E70</f>
        <v>0</v>
      </c>
      <c r="I70" s="201" t="n">
        <f aca="false">C70-F70</f>
        <v>0</v>
      </c>
      <c r="J70" s="201" t="n">
        <f aca="false">D70-G70</f>
        <v>0</v>
      </c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8"/>
      <c r="CN70" s="78"/>
      <c r="CO70" s="78"/>
      <c r="CP70" s="78"/>
      <c r="CQ70" s="78"/>
      <c r="CR70" s="78"/>
      <c r="CS70" s="78"/>
      <c r="CT70" s="78"/>
      <c r="CU70" s="78"/>
      <c r="CV70" s="78"/>
      <c r="CW70" s="78"/>
      <c r="CX70" s="78"/>
      <c r="CY70" s="78"/>
      <c r="CZ70" s="78"/>
      <c r="DA70" s="78"/>
      <c r="DB70" s="78"/>
      <c r="DC70" s="78"/>
      <c r="DD70" s="78"/>
      <c r="DE70" s="78"/>
      <c r="DF70" s="78"/>
      <c r="DG70" s="78"/>
      <c r="DH70" s="78"/>
      <c r="DI70" s="78"/>
      <c r="DJ70" s="78"/>
      <c r="DK70" s="78"/>
      <c r="DL70" s="78"/>
      <c r="DM70" s="78"/>
      <c r="DN70" s="78"/>
      <c r="DO70" s="78"/>
      <c r="DP70" s="78"/>
      <c r="DQ70" s="78"/>
      <c r="DR70" s="78"/>
      <c r="DS70" s="78"/>
      <c r="DT70" s="78"/>
      <c r="DU70" s="78"/>
      <c r="DV70" s="78"/>
      <c r="DW70" s="78"/>
      <c r="DX70" s="78"/>
      <c r="DY70" s="78"/>
      <c r="DZ70" s="78"/>
      <c r="EA70" s="78"/>
      <c r="EB70" s="78"/>
      <c r="EC70" s="78"/>
      <c r="ED70" s="78"/>
      <c r="EE70" s="78"/>
      <c r="EF70" s="78"/>
      <c r="EG70" s="78"/>
      <c r="EH70" s="78"/>
      <c r="EI70" s="78"/>
      <c r="EJ70" s="78"/>
      <c r="EK70" s="78"/>
      <c r="EL70" s="78"/>
      <c r="EM70" s="78"/>
      <c r="EN70" s="78"/>
      <c r="EO70" s="78"/>
      <c r="EP70" s="78"/>
      <c r="EQ70" s="78"/>
      <c r="ER70" s="78"/>
      <c r="ES70" s="78"/>
      <c r="ET70" s="78"/>
      <c r="EU70" s="78"/>
      <c r="EV70" s="78"/>
      <c r="EW70" s="78"/>
      <c r="EX70" s="78"/>
      <c r="EY70" s="78"/>
      <c r="EZ70" s="78"/>
      <c r="FA70" s="78"/>
      <c r="FB70" s="78"/>
      <c r="FC70" s="78"/>
      <c r="FD70" s="78"/>
      <c r="FE70" s="78"/>
      <c r="FF70" s="78"/>
      <c r="FG70" s="78"/>
      <c r="FH70" s="78"/>
      <c r="FI70" s="78"/>
      <c r="FJ70" s="78"/>
      <c r="FK70" s="78"/>
      <c r="FL70" s="78"/>
      <c r="FM70" s="78"/>
      <c r="FN70" s="78"/>
      <c r="FO70" s="78"/>
      <c r="FP70" s="78"/>
      <c r="FQ70" s="78"/>
      <c r="FR70" s="78"/>
      <c r="FS70" s="78"/>
      <c r="FT70" s="78"/>
      <c r="FU70" s="78"/>
      <c r="FV70" s="78"/>
      <c r="FW70" s="78"/>
      <c r="FX70" s="78"/>
      <c r="FY70" s="78"/>
      <c r="FZ70" s="78"/>
      <c r="GA70" s="78"/>
      <c r="GB70" s="78"/>
      <c r="GC70" s="78"/>
      <c r="GD70" s="78"/>
      <c r="GE70" s="78"/>
      <c r="GF70" s="78"/>
      <c r="GG70" s="78"/>
      <c r="GH70" s="78"/>
      <c r="GI70" s="78"/>
      <c r="GJ70" s="78"/>
      <c r="GK70" s="78"/>
      <c r="GL70" s="78"/>
      <c r="GM70" s="78"/>
      <c r="GN70" s="78"/>
      <c r="GO70" s="78"/>
      <c r="GP70" s="78"/>
      <c r="GQ70" s="78"/>
      <c r="GR70" s="78"/>
      <c r="GS70" s="78"/>
      <c r="GT70" s="78"/>
      <c r="GU70" s="78"/>
      <c r="GV70" s="78"/>
      <c r="GW70" s="78"/>
      <c r="GX70" s="78"/>
      <c r="GY70" s="78"/>
      <c r="GZ70" s="78"/>
      <c r="HA70" s="78"/>
      <c r="HB70" s="78"/>
      <c r="HC70" s="78"/>
      <c r="HD70" s="78"/>
      <c r="HE70" s="78"/>
      <c r="HF70" s="78"/>
      <c r="HG70" s="78"/>
      <c r="HH70" s="78"/>
      <c r="HI70" s="78"/>
      <c r="HJ70" s="78"/>
      <c r="HK70" s="78"/>
      <c r="HL70" s="78"/>
      <c r="HM70" s="78"/>
      <c r="HN70" s="78"/>
      <c r="HO70" s="78"/>
      <c r="HP70" s="78"/>
      <c r="HQ70" s="78"/>
      <c r="HR70" s="78"/>
      <c r="HS70" s="78"/>
      <c r="HT70" s="78"/>
      <c r="HU70" s="78"/>
      <c r="HV70" s="78"/>
      <c r="HW70" s="78"/>
      <c r="HX70" s="78"/>
      <c r="HY70" s="78"/>
      <c r="HZ70" s="78"/>
      <c r="IA70" s="78"/>
      <c r="IB70" s="78"/>
      <c r="IC70" s="78"/>
      <c r="ID70" s="78"/>
      <c r="IE70" s="78"/>
      <c r="IF70" s="78"/>
      <c r="IG70" s="78"/>
      <c r="IH70" s="78"/>
      <c r="II70" s="78"/>
      <c r="IJ70" s="78"/>
      <c r="IK70" s="78"/>
      <c r="IL70" s="78"/>
      <c r="IM70" s="78"/>
      <c r="IN70" s="78"/>
      <c r="IO70" s="78"/>
      <c r="IP70" s="78"/>
      <c r="IQ70" s="78"/>
      <c r="IR70" s="78"/>
      <c r="IS70" s="78"/>
      <c r="IT70" s="78"/>
      <c r="IU70" s="78"/>
      <c r="IV70" s="78"/>
      <c r="IW70" s="78"/>
    </row>
    <row r="71" customFormat="false" ht="15.75" hidden="false" customHeight="false" outlineLevel="0" collapsed="false">
      <c r="A71" s="202" t="s">
        <v>116</v>
      </c>
      <c r="B71" s="203" t="n">
        <f aca="false">SUM(B64:B70)</f>
        <v>146748.186061923</v>
      </c>
      <c r="C71" s="203" t="n">
        <f aca="false">SUM(C64:C70)</f>
        <v>180982.392426378</v>
      </c>
      <c r="D71" s="203" t="n">
        <f aca="false">SUM(D64:D70)</f>
        <v>130682.224302762</v>
      </c>
      <c r="E71" s="204" t="n">
        <f aca="false">SUM(E64:E70)</f>
        <v>146748.186061923</v>
      </c>
      <c r="F71" s="204" t="n">
        <f aca="false">SUM(F64:F70)</f>
        <v>180982.392426378</v>
      </c>
      <c r="G71" s="204" t="n">
        <f aca="false">SUM(G64:G70)</f>
        <v>130682.224302762</v>
      </c>
      <c r="H71" s="201" t="n">
        <f aca="false">B71-E71</f>
        <v>0</v>
      </c>
      <c r="I71" s="201" t="n">
        <f aca="false">C71-F71</f>
        <v>0</v>
      </c>
      <c r="J71" s="201" t="n">
        <f aca="false">D71-G71</f>
        <v>0</v>
      </c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8"/>
      <c r="CN71" s="78"/>
      <c r="CO71" s="78"/>
      <c r="CP71" s="78"/>
      <c r="CQ71" s="78"/>
      <c r="CR71" s="78"/>
      <c r="CS71" s="78"/>
      <c r="CT71" s="78"/>
      <c r="CU71" s="78"/>
      <c r="CV71" s="78"/>
      <c r="CW71" s="78"/>
      <c r="CX71" s="78"/>
      <c r="CY71" s="78"/>
      <c r="CZ71" s="78"/>
      <c r="DA71" s="78"/>
      <c r="DB71" s="78"/>
      <c r="DC71" s="78"/>
      <c r="DD71" s="78"/>
      <c r="DE71" s="78"/>
      <c r="DF71" s="78"/>
      <c r="DG71" s="78"/>
      <c r="DH71" s="78"/>
      <c r="DI71" s="78"/>
      <c r="DJ71" s="78"/>
      <c r="DK71" s="78"/>
      <c r="DL71" s="78"/>
      <c r="DM71" s="78"/>
      <c r="DN71" s="78"/>
      <c r="DO71" s="78"/>
      <c r="DP71" s="78"/>
      <c r="DQ71" s="78"/>
      <c r="DR71" s="78"/>
      <c r="DS71" s="78"/>
      <c r="DT71" s="78"/>
      <c r="DU71" s="78"/>
      <c r="DV71" s="78"/>
      <c r="DW71" s="78"/>
      <c r="DX71" s="78"/>
      <c r="DY71" s="78"/>
      <c r="DZ71" s="78"/>
      <c r="EA71" s="78"/>
      <c r="EB71" s="78"/>
      <c r="EC71" s="78"/>
      <c r="ED71" s="78"/>
      <c r="EE71" s="78"/>
      <c r="EF71" s="78"/>
      <c r="EG71" s="78"/>
      <c r="EH71" s="78"/>
      <c r="EI71" s="78"/>
      <c r="EJ71" s="78"/>
      <c r="EK71" s="78"/>
      <c r="EL71" s="78"/>
      <c r="EM71" s="78"/>
      <c r="EN71" s="78"/>
      <c r="EO71" s="78"/>
      <c r="EP71" s="78"/>
      <c r="EQ71" s="78"/>
      <c r="ER71" s="78"/>
      <c r="ES71" s="78"/>
      <c r="ET71" s="78"/>
      <c r="EU71" s="78"/>
      <c r="EV71" s="78"/>
      <c r="EW71" s="78"/>
      <c r="EX71" s="78"/>
      <c r="EY71" s="78"/>
      <c r="EZ71" s="78"/>
      <c r="FA71" s="78"/>
      <c r="FB71" s="78"/>
      <c r="FC71" s="78"/>
      <c r="FD71" s="78"/>
      <c r="FE71" s="78"/>
      <c r="FF71" s="78"/>
      <c r="FG71" s="78"/>
      <c r="FH71" s="78"/>
      <c r="FI71" s="78"/>
      <c r="FJ71" s="78"/>
      <c r="FK71" s="78"/>
      <c r="FL71" s="78"/>
      <c r="FM71" s="78"/>
      <c r="FN71" s="78"/>
      <c r="FO71" s="78"/>
      <c r="FP71" s="78"/>
      <c r="FQ71" s="78"/>
      <c r="FR71" s="78"/>
      <c r="FS71" s="78"/>
      <c r="FT71" s="78"/>
      <c r="FU71" s="78"/>
      <c r="FV71" s="78"/>
      <c r="FW71" s="78"/>
      <c r="FX71" s="78"/>
      <c r="FY71" s="78"/>
      <c r="FZ71" s="78"/>
      <c r="GA71" s="78"/>
      <c r="GB71" s="78"/>
      <c r="GC71" s="78"/>
      <c r="GD71" s="78"/>
      <c r="GE71" s="78"/>
      <c r="GF71" s="78"/>
      <c r="GG71" s="78"/>
      <c r="GH71" s="78"/>
      <c r="GI71" s="78"/>
      <c r="GJ71" s="78"/>
      <c r="GK71" s="78"/>
      <c r="GL71" s="78"/>
      <c r="GM71" s="78"/>
      <c r="GN71" s="78"/>
      <c r="GO71" s="78"/>
      <c r="GP71" s="78"/>
      <c r="GQ71" s="78"/>
      <c r="GR71" s="78"/>
      <c r="GS71" s="78"/>
      <c r="GT71" s="78"/>
      <c r="GU71" s="78"/>
      <c r="GV71" s="78"/>
      <c r="GW71" s="78"/>
      <c r="GX71" s="78"/>
      <c r="GY71" s="78"/>
      <c r="GZ71" s="78"/>
      <c r="HA71" s="78"/>
      <c r="HB71" s="78"/>
      <c r="HC71" s="78"/>
      <c r="HD71" s="78"/>
      <c r="HE71" s="78"/>
      <c r="HF71" s="78"/>
      <c r="HG71" s="78"/>
      <c r="HH71" s="78"/>
      <c r="HI71" s="78"/>
      <c r="HJ71" s="78"/>
      <c r="HK71" s="78"/>
      <c r="HL71" s="78"/>
      <c r="HM71" s="78"/>
      <c r="HN71" s="78"/>
      <c r="HO71" s="78"/>
      <c r="HP71" s="78"/>
      <c r="HQ71" s="78"/>
      <c r="HR71" s="78"/>
      <c r="HS71" s="78"/>
      <c r="HT71" s="78"/>
      <c r="HU71" s="78"/>
      <c r="HV71" s="78"/>
      <c r="HW71" s="78"/>
      <c r="HX71" s="78"/>
      <c r="HY71" s="78"/>
      <c r="HZ71" s="78"/>
      <c r="IA71" s="78"/>
      <c r="IB71" s="78"/>
      <c r="IC71" s="78"/>
      <c r="ID71" s="78"/>
      <c r="IE71" s="78"/>
      <c r="IF71" s="78"/>
      <c r="IG71" s="78"/>
      <c r="IH71" s="78"/>
      <c r="II71" s="78"/>
      <c r="IJ71" s="78"/>
      <c r="IK71" s="78"/>
      <c r="IL71" s="78"/>
      <c r="IM71" s="78"/>
      <c r="IN71" s="78"/>
      <c r="IO71" s="78"/>
      <c r="IP71" s="78"/>
      <c r="IQ71" s="78"/>
      <c r="IR71" s="78"/>
      <c r="IS71" s="78"/>
      <c r="IT71" s="78"/>
      <c r="IU71" s="78"/>
      <c r="IV71" s="78"/>
      <c r="IW71" s="78"/>
    </row>
    <row r="72" customFormat="false" ht="15.75" hidden="false" customHeight="false" outlineLevel="0" collapsed="false">
      <c r="A72" s="78"/>
      <c r="B72" s="205"/>
      <c r="C72" s="205"/>
      <c r="D72" s="205"/>
      <c r="E72" s="96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8"/>
      <c r="CN72" s="78"/>
      <c r="CO72" s="78"/>
      <c r="CP72" s="78"/>
      <c r="CQ72" s="78"/>
      <c r="CR72" s="78"/>
      <c r="CS72" s="78"/>
      <c r="CT72" s="78"/>
      <c r="CU72" s="78"/>
      <c r="CV72" s="78"/>
      <c r="CW72" s="78"/>
      <c r="CX72" s="78"/>
      <c r="CY72" s="78"/>
      <c r="CZ72" s="78"/>
      <c r="DA72" s="78"/>
      <c r="DB72" s="78"/>
      <c r="DC72" s="78"/>
      <c r="DD72" s="78"/>
      <c r="DE72" s="78"/>
      <c r="DF72" s="78"/>
      <c r="DG72" s="78"/>
      <c r="DH72" s="78"/>
      <c r="DI72" s="78"/>
      <c r="DJ72" s="78"/>
      <c r="DK72" s="78"/>
      <c r="DL72" s="78"/>
      <c r="DM72" s="78"/>
      <c r="DN72" s="78"/>
      <c r="DO72" s="78"/>
      <c r="DP72" s="78"/>
      <c r="DQ72" s="78"/>
      <c r="DR72" s="78"/>
      <c r="DS72" s="78"/>
      <c r="DT72" s="78"/>
      <c r="DU72" s="78"/>
      <c r="DV72" s="78"/>
      <c r="DW72" s="78"/>
      <c r="DX72" s="78"/>
      <c r="DY72" s="78"/>
      <c r="DZ72" s="78"/>
      <c r="EA72" s="78"/>
      <c r="EB72" s="78"/>
      <c r="EC72" s="78"/>
      <c r="ED72" s="78"/>
      <c r="EE72" s="78"/>
      <c r="EF72" s="78"/>
      <c r="EG72" s="78"/>
      <c r="EH72" s="78"/>
      <c r="EI72" s="78"/>
      <c r="EJ72" s="78"/>
      <c r="EK72" s="78"/>
      <c r="EL72" s="78"/>
      <c r="EM72" s="78"/>
      <c r="EN72" s="78"/>
      <c r="EO72" s="78"/>
      <c r="EP72" s="78"/>
      <c r="EQ72" s="78"/>
      <c r="ER72" s="78"/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  <c r="FL72" s="78"/>
      <c r="FM72" s="78"/>
      <c r="FN72" s="78"/>
      <c r="FO72" s="78"/>
      <c r="FP72" s="78"/>
      <c r="FQ72" s="78"/>
      <c r="FR72" s="78"/>
      <c r="FS72" s="78"/>
      <c r="FT72" s="78"/>
      <c r="FU72" s="78"/>
      <c r="FV72" s="78"/>
      <c r="FW72" s="78"/>
      <c r="FX72" s="78"/>
      <c r="FY72" s="78"/>
      <c r="FZ72" s="78"/>
      <c r="GA72" s="78"/>
      <c r="GB72" s="78"/>
      <c r="GC72" s="78"/>
      <c r="GD72" s="78"/>
      <c r="GE72" s="78"/>
      <c r="GF72" s="78"/>
      <c r="GG72" s="78"/>
      <c r="GH72" s="78"/>
      <c r="GI72" s="78"/>
      <c r="GJ72" s="78"/>
      <c r="GK72" s="78"/>
      <c r="GL72" s="78"/>
      <c r="GM72" s="78"/>
      <c r="GN72" s="78"/>
      <c r="GO72" s="78"/>
      <c r="GP72" s="78"/>
      <c r="GQ72" s="78"/>
      <c r="GR72" s="78"/>
      <c r="GS72" s="78"/>
      <c r="GT72" s="78"/>
      <c r="GU72" s="78"/>
      <c r="GV72" s="78"/>
      <c r="GW72" s="78"/>
      <c r="GX72" s="78"/>
      <c r="GY72" s="78"/>
      <c r="GZ72" s="78"/>
      <c r="HA72" s="78"/>
      <c r="HB72" s="78"/>
      <c r="HC72" s="78"/>
      <c r="HD72" s="78"/>
      <c r="HE72" s="78"/>
      <c r="HF72" s="78"/>
      <c r="HG72" s="78"/>
      <c r="HH72" s="78"/>
      <c r="HI72" s="78"/>
      <c r="HJ72" s="78"/>
      <c r="HK72" s="78"/>
      <c r="HL72" s="78"/>
      <c r="HM72" s="78"/>
      <c r="HN72" s="78"/>
      <c r="HO72" s="78"/>
      <c r="HP72" s="78"/>
      <c r="HQ72" s="78"/>
      <c r="HR72" s="78"/>
      <c r="HS72" s="78"/>
      <c r="HT72" s="78"/>
      <c r="HU72" s="78"/>
      <c r="HV72" s="78"/>
      <c r="HW72" s="78"/>
      <c r="HX72" s="78"/>
      <c r="HY72" s="78"/>
      <c r="HZ72" s="78"/>
      <c r="IA72" s="78"/>
      <c r="IB72" s="78"/>
      <c r="IC72" s="78"/>
      <c r="ID72" s="78"/>
      <c r="IE72" s="78"/>
      <c r="IF72" s="78"/>
      <c r="IG72" s="78"/>
      <c r="IH72" s="78"/>
      <c r="II72" s="78"/>
      <c r="IJ72" s="78"/>
      <c r="IK72" s="78"/>
      <c r="IL72" s="78"/>
      <c r="IM72" s="78"/>
      <c r="IN72" s="78"/>
      <c r="IO72" s="78"/>
      <c r="IP72" s="78"/>
      <c r="IQ72" s="78"/>
      <c r="IR72" s="78"/>
      <c r="IS72" s="78"/>
      <c r="IT72" s="78"/>
      <c r="IU72" s="78"/>
      <c r="IV72" s="78"/>
      <c r="IW72" s="78"/>
    </row>
    <row r="73" customFormat="false" ht="15.75" hidden="false" customHeight="false" outlineLevel="0" collapsed="false">
      <c r="A73" s="78"/>
      <c r="B73" s="205"/>
      <c r="C73" s="205"/>
      <c r="D73" s="205"/>
      <c r="E73" s="96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  <c r="DC73" s="78"/>
      <c r="DD73" s="78"/>
      <c r="DE73" s="78"/>
      <c r="DF73" s="78"/>
      <c r="DG73" s="78"/>
      <c r="DH73" s="78"/>
      <c r="DI73" s="78"/>
      <c r="DJ73" s="78"/>
      <c r="DK73" s="78"/>
      <c r="DL73" s="78"/>
      <c r="DM73" s="78"/>
      <c r="DN73" s="78"/>
      <c r="DO73" s="78"/>
      <c r="DP73" s="78"/>
      <c r="DQ73" s="78"/>
      <c r="DR73" s="78"/>
      <c r="DS73" s="78"/>
      <c r="DT73" s="78"/>
      <c r="DU73" s="78"/>
      <c r="DV73" s="78"/>
      <c r="DW73" s="78"/>
      <c r="DX73" s="78"/>
      <c r="DY73" s="78"/>
      <c r="DZ73" s="78"/>
      <c r="EA73" s="78"/>
      <c r="EB73" s="78"/>
      <c r="EC73" s="78"/>
      <c r="ED73" s="78"/>
      <c r="EE73" s="78"/>
      <c r="EF73" s="78"/>
      <c r="EG73" s="78"/>
      <c r="EH73" s="78"/>
      <c r="EI73" s="78"/>
      <c r="EJ73" s="78"/>
      <c r="EK73" s="78"/>
      <c r="EL73" s="78"/>
      <c r="EM73" s="78"/>
      <c r="EN73" s="78"/>
      <c r="EO73" s="78"/>
      <c r="EP73" s="78"/>
      <c r="EQ73" s="78"/>
      <c r="ER73" s="78"/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8"/>
      <c r="FF73" s="78"/>
      <c r="FG73" s="78"/>
      <c r="FH73" s="78"/>
      <c r="FI73" s="78"/>
      <c r="FJ73" s="78"/>
      <c r="FK73" s="78"/>
      <c r="FL73" s="78"/>
      <c r="FM73" s="78"/>
      <c r="FN73" s="78"/>
      <c r="FO73" s="78"/>
      <c r="FP73" s="78"/>
      <c r="FQ73" s="78"/>
      <c r="FR73" s="78"/>
      <c r="FS73" s="78"/>
      <c r="FT73" s="78"/>
      <c r="FU73" s="78"/>
      <c r="FV73" s="78"/>
      <c r="FW73" s="78"/>
      <c r="FX73" s="78"/>
      <c r="FY73" s="78"/>
      <c r="FZ73" s="78"/>
      <c r="GA73" s="78"/>
      <c r="GB73" s="78"/>
      <c r="GC73" s="78"/>
      <c r="GD73" s="78"/>
      <c r="GE73" s="78"/>
      <c r="GF73" s="78"/>
      <c r="GG73" s="78"/>
      <c r="GH73" s="78"/>
      <c r="GI73" s="78"/>
      <c r="GJ73" s="78"/>
      <c r="GK73" s="78"/>
      <c r="GL73" s="78"/>
      <c r="GM73" s="78"/>
      <c r="GN73" s="78"/>
      <c r="GO73" s="78"/>
      <c r="GP73" s="78"/>
      <c r="GQ73" s="78"/>
      <c r="GR73" s="78"/>
      <c r="GS73" s="78"/>
      <c r="GT73" s="78"/>
      <c r="GU73" s="78"/>
      <c r="GV73" s="78"/>
      <c r="GW73" s="78"/>
      <c r="GX73" s="78"/>
      <c r="GY73" s="78"/>
      <c r="GZ73" s="78"/>
      <c r="HA73" s="78"/>
      <c r="HB73" s="78"/>
      <c r="HC73" s="78"/>
      <c r="HD73" s="78"/>
      <c r="HE73" s="78"/>
      <c r="HF73" s="78"/>
      <c r="HG73" s="78"/>
      <c r="HH73" s="78"/>
      <c r="HI73" s="78"/>
      <c r="HJ73" s="78"/>
      <c r="HK73" s="78"/>
      <c r="HL73" s="78"/>
      <c r="HM73" s="78"/>
      <c r="HN73" s="78"/>
      <c r="HO73" s="78"/>
      <c r="HP73" s="78"/>
      <c r="HQ73" s="78"/>
      <c r="HR73" s="78"/>
      <c r="HS73" s="78"/>
      <c r="HT73" s="78"/>
      <c r="HU73" s="78"/>
      <c r="HV73" s="78"/>
      <c r="HW73" s="78"/>
      <c r="HX73" s="78"/>
      <c r="HY73" s="78"/>
      <c r="HZ73" s="78"/>
      <c r="IA73" s="78"/>
      <c r="IB73" s="78"/>
      <c r="IC73" s="78"/>
      <c r="ID73" s="78"/>
      <c r="IE73" s="78"/>
      <c r="IF73" s="78"/>
      <c r="IG73" s="78"/>
      <c r="IH73" s="78"/>
      <c r="II73" s="78"/>
      <c r="IJ73" s="78"/>
      <c r="IK73" s="78"/>
      <c r="IL73" s="78"/>
      <c r="IM73" s="78"/>
      <c r="IN73" s="78"/>
      <c r="IO73" s="78"/>
      <c r="IP73" s="78"/>
      <c r="IQ73" s="78"/>
      <c r="IR73" s="78"/>
      <c r="IS73" s="78"/>
      <c r="IT73" s="78"/>
      <c r="IU73" s="78"/>
      <c r="IV73" s="78"/>
      <c r="IW73" s="78"/>
    </row>
    <row r="74" customFormat="false" ht="15.75" hidden="false" customHeight="false" outlineLevel="0" collapsed="false">
      <c r="A74" s="170" t="s">
        <v>117</v>
      </c>
      <c r="B74" s="96"/>
      <c r="C74" s="206"/>
      <c r="D74" s="20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15.75" hidden="false" customHeight="false" outlineLevel="0" collapsed="false">
      <c r="A75" s="78" t="s">
        <v>110</v>
      </c>
      <c r="B75" s="98" t="n">
        <f aca="false">SUMIF($B$7:$AL$7,B$62,$B26:$AL26)</f>
        <v>26885.9726629761</v>
      </c>
      <c r="C75" s="98" t="n">
        <f aca="false">SUMIF($B$7:$AL$7,C$62,$B26:$AL26)</f>
        <v>32249.4343232466</v>
      </c>
      <c r="D75" s="98" t="n">
        <f aca="false">SUMIF($B$7:$AL$7,D$62,$B26:$AL26)</f>
        <v>25238.7739682695</v>
      </c>
      <c r="E75" s="96"/>
      <c r="F75" s="201"/>
      <c r="G75" s="201"/>
      <c r="H75" s="201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8"/>
      <c r="CN75" s="78"/>
      <c r="CO75" s="78"/>
      <c r="CP75" s="78"/>
      <c r="CQ75" s="78"/>
      <c r="CR75" s="78"/>
      <c r="CS75" s="78"/>
      <c r="CT75" s="78"/>
      <c r="CU75" s="78"/>
      <c r="CV75" s="78"/>
      <c r="CW75" s="78"/>
      <c r="CX75" s="78"/>
      <c r="CY75" s="78"/>
      <c r="CZ75" s="78"/>
      <c r="DA75" s="78"/>
      <c r="DB75" s="78"/>
      <c r="DC75" s="78"/>
      <c r="DD75" s="78"/>
      <c r="DE75" s="78"/>
      <c r="DF75" s="78"/>
      <c r="DG75" s="78"/>
      <c r="DH75" s="78"/>
      <c r="DI75" s="78"/>
      <c r="DJ75" s="78"/>
      <c r="DK75" s="78"/>
      <c r="DL75" s="78"/>
      <c r="DM75" s="78"/>
      <c r="DN75" s="78"/>
      <c r="DO75" s="78"/>
      <c r="DP75" s="78"/>
      <c r="DQ75" s="78"/>
      <c r="DR75" s="78"/>
      <c r="DS75" s="78"/>
      <c r="DT75" s="78"/>
      <c r="DU75" s="78"/>
      <c r="DV75" s="78"/>
      <c r="DW75" s="78"/>
      <c r="DX75" s="78"/>
      <c r="DY75" s="78"/>
      <c r="DZ75" s="78"/>
      <c r="EA75" s="78"/>
      <c r="EB75" s="78"/>
      <c r="EC75" s="78"/>
      <c r="ED75" s="78"/>
      <c r="EE75" s="78"/>
      <c r="EF75" s="78"/>
      <c r="EG75" s="78"/>
      <c r="EH75" s="78"/>
      <c r="EI75" s="78"/>
      <c r="EJ75" s="78"/>
      <c r="EK75" s="78"/>
      <c r="EL75" s="78"/>
      <c r="EM75" s="78"/>
      <c r="EN75" s="78"/>
      <c r="EO75" s="78"/>
      <c r="EP75" s="78"/>
      <c r="EQ75" s="78"/>
      <c r="ER75" s="78"/>
      <c r="ES75" s="78"/>
      <c r="ET75" s="78"/>
      <c r="EU75" s="78"/>
      <c r="EV75" s="78"/>
      <c r="EW75" s="78"/>
      <c r="EX75" s="78"/>
      <c r="EY75" s="78"/>
      <c r="EZ75" s="78"/>
      <c r="FA75" s="78"/>
      <c r="FB75" s="78"/>
      <c r="FC75" s="78"/>
      <c r="FD75" s="78"/>
      <c r="FE75" s="78"/>
      <c r="FF75" s="78"/>
      <c r="FG75" s="78"/>
      <c r="FH75" s="78"/>
      <c r="FI75" s="78"/>
      <c r="FJ75" s="78"/>
      <c r="FK75" s="78"/>
      <c r="FL75" s="78"/>
      <c r="FM75" s="78"/>
      <c r="FN75" s="78"/>
      <c r="FO75" s="78"/>
      <c r="FP75" s="78"/>
      <c r="FQ75" s="78"/>
      <c r="FR75" s="78"/>
      <c r="FS75" s="78"/>
      <c r="FT75" s="78"/>
      <c r="FU75" s="78"/>
      <c r="FV75" s="78"/>
      <c r="FW75" s="78"/>
      <c r="FX75" s="78"/>
      <c r="FY75" s="78"/>
      <c r="FZ75" s="78"/>
      <c r="GA75" s="78"/>
      <c r="GB75" s="78"/>
      <c r="GC75" s="78"/>
      <c r="GD75" s="78"/>
      <c r="GE75" s="78"/>
      <c r="GF75" s="78"/>
      <c r="GG75" s="78"/>
      <c r="GH75" s="78"/>
      <c r="GI75" s="78"/>
      <c r="GJ75" s="78"/>
      <c r="GK75" s="78"/>
      <c r="GL75" s="78"/>
      <c r="GM75" s="78"/>
      <c r="GN75" s="78"/>
      <c r="GO75" s="78"/>
      <c r="GP75" s="78"/>
      <c r="GQ75" s="78"/>
      <c r="GR75" s="78"/>
      <c r="GS75" s="78"/>
      <c r="GT75" s="78"/>
      <c r="GU75" s="78"/>
      <c r="GV75" s="78"/>
      <c r="GW75" s="78"/>
      <c r="GX75" s="78"/>
      <c r="GY75" s="78"/>
      <c r="GZ75" s="78"/>
      <c r="HA75" s="78"/>
      <c r="HB75" s="78"/>
      <c r="HC75" s="78"/>
      <c r="HD75" s="78"/>
      <c r="HE75" s="78"/>
      <c r="HF75" s="78"/>
      <c r="HG75" s="78"/>
      <c r="HH75" s="78"/>
      <c r="HI75" s="78"/>
      <c r="HJ75" s="78"/>
      <c r="HK75" s="78"/>
      <c r="HL75" s="78"/>
      <c r="HM75" s="78"/>
      <c r="HN75" s="78"/>
      <c r="HO75" s="78"/>
      <c r="HP75" s="78"/>
      <c r="HQ75" s="78"/>
      <c r="HR75" s="78"/>
      <c r="HS75" s="78"/>
      <c r="HT75" s="78"/>
      <c r="HU75" s="78"/>
      <c r="HV75" s="78"/>
      <c r="HW75" s="78"/>
      <c r="HX75" s="78"/>
      <c r="HY75" s="78"/>
      <c r="HZ75" s="78"/>
      <c r="IA75" s="78"/>
      <c r="IB75" s="78"/>
      <c r="IC75" s="78"/>
      <c r="ID75" s="78"/>
      <c r="IE75" s="78"/>
      <c r="IF75" s="78"/>
      <c r="IG75" s="78"/>
      <c r="IH75" s="78"/>
      <c r="II75" s="78"/>
      <c r="IJ75" s="78"/>
      <c r="IK75" s="78"/>
      <c r="IL75" s="78"/>
      <c r="IM75" s="78"/>
      <c r="IN75" s="78"/>
      <c r="IO75" s="78"/>
      <c r="IP75" s="78"/>
      <c r="IQ75" s="78"/>
      <c r="IR75" s="78"/>
      <c r="IS75" s="78"/>
      <c r="IT75" s="78"/>
      <c r="IU75" s="78"/>
      <c r="IV75" s="78"/>
      <c r="IW75" s="78"/>
    </row>
    <row r="76" customFormat="false" ht="15.75" hidden="false" customHeight="false" outlineLevel="0" collapsed="false">
      <c r="A76" s="78" t="s">
        <v>111</v>
      </c>
      <c r="B76" s="98" t="n">
        <f aca="false">SUMIF($B$7:$AL$7,B$62,$B30:$AL30)</f>
        <v>27652.55238365</v>
      </c>
      <c r="C76" s="98" t="n">
        <f aca="false">SUMIF($B$7:$AL$7,C$62,$B30:$AL30)</f>
        <v>30860.2155215748</v>
      </c>
      <c r="D76" s="98" t="n">
        <f aca="false">SUMIF($B$7:$AL$7,D$62,$B30:$AL30)</f>
        <v>24166.8185951592</v>
      </c>
      <c r="E76" s="96"/>
      <c r="F76" s="201"/>
      <c r="G76" s="201"/>
      <c r="H76" s="201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78"/>
      <c r="CR76" s="78"/>
      <c r="CS76" s="78"/>
      <c r="CT76" s="78"/>
      <c r="CU76" s="78"/>
      <c r="CV76" s="78"/>
      <c r="CW76" s="78"/>
      <c r="CX76" s="78"/>
      <c r="CY76" s="78"/>
      <c r="CZ76" s="78"/>
      <c r="DA76" s="78"/>
      <c r="DB76" s="78"/>
      <c r="DC76" s="78"/>
      <c r="DD76" s="78"/>
      <c r="DE76" s="78"/>
      <c r="DF76" s="78"/>
      <c r="DG76" s="78"/>
      <c r="DH76" s="78"/>
      <c r="DI76" s="78"/>
      <c r="DJ76" s="78"/>
      <c r="DK76" s="78"/>
      <c r="DL76" s="78"/>
      <c r="DM76" s="78"/>
      <c r="DN76" s="78"/>
      <c r="DO76" s="78"/>
      <c r="DP76" s="78"/>
      <c r="DQ76" s="78"/>
      <c r="DR76" s="78"/>
      <c r="DS76" s="78"/>
      <c r="DT76" s="78"/>
      <c r="DU76" s="78"/>
      <c r="DV76" s="78"/>
      <c r="DW76" s="78"/>
      <c r="DX76" s="78"/>
      <c r="DY76" s="78"/>
      <c r="DZ76" s="78"/>
      <c r="EA76" s="78"/>
      <c r="EB76" s="78"/>
      <c r="EC76" s="78"/>
      <c r="ED76" s="78"/>
      <c r="EE76" s="78"/>
      <c r="EF76" s="78"/>
      <c r="EG76" s="78"/>
      <c r="EH76" s="78"/>
      <c r="EI76" s="78"/>
      <c r="EJ76" s="78"/>
      <c r="EK76" s="78"/>
      <c r="EL76" s="78"/>
      <c r="EM76" s="78"/>
      <c r="EN76" s="78"/>
      <c r="EO76" s="78"/>
      <c r="EP76" s="78"/>
      <c r="EQ76" s="78"/>
      <c r="ER76" s="78"/>
      <c r="ES76" s="78"/>
      <c r="ET76" s="78"/>
      <c r="EU76" s="78"/>
      <c r="EV76" s="78"/>
      <c r="EW76" s="78"/>
      <c r="EX76" s="78"/>
      <c r="EY76" s="78"/>
      <c r="EZ76" s="78"/>
      <c r="FA76" s="78"/>
      <c r="FB76" s="78"/>
      <c r="FC76" s="78"/>
      <c r="FD76" s="78"/>
      <c r="FE76" s="78"/>
      <c r="FF76" s="78"/>
      <c r="FG76" s="78"/>
      <c r="FH76" s="78"/>
      <c r="FI76" s="78"/>
      <c r="FJ76" s="78"/>
      <c r="FK76" s="78"/>
      <c r="FL76" s="78"/>
      <c r="FM76" s="78"/>
      <c r="FN76" s="78"/>
      <c r="FO76" s="78"/>
      <c r="FP76" s="78"/>
      <c r="FQ76" s="78"/>
      <c r="FR76" s="78"/>
      <c r="FS76" s="78"/>
      <c r="FT76" s="78"/>
      <c r="FU76" s="78"/>
      <c r="FV76" s="78"/>
      <c r="FW76" s="78"/>
      <c r="FX76" s="78"/>
      <c r="FY76" s="78"/>
      <c r="FZ76" s="78"/>
      <c r="GA76" s="78"/>
      <c r="GB76" s="78"/>
      <c r="GC76" s="78"/>
      <c r="GD76" s="78"/>
      <c r="GE76" s="78"/>
      <c r="GF76" s="78"/>
      <c r="GG76" s="78"/>
      <c r="GH76" s="78"/>
      <c r="GI76" s="78"/>
      <c r="GJ76" s="78"/>
      <c r="GK76" s="78"/>
      <c r="GL76" s="78"/>
      <c r="GM76" s="78"/>
      <c r="GN76" s="78"/>
      <c r="GO76" s="78"/>
      <c r="GP76" s="78"/>
      <c r="GQ76" s="78"/>
      <c r="GR76" s="78"/>
      <c r="GS76" s="78"/>
      <c r="GT76" s="78"/>
      <c r="GU76" s="78"/>
      <c r="GV76" s="78"/>
      <c r="GW76" s="78"/>
      <c r="GX76" s="78"/>
      <c r="GY76" s="78"/>
      <c r="GZ76" s="78"/>
      <c r="HA76" s="78"/>
      <c r="HB76" s="78"/>
      <c r="HC76" s="78"/>
      <c r="HD76" s="78"/>
      <c r="HE76" s="78"/>
      <c r="HF76" s="78"/>
      <c r="HG76" s="78"/>
      <c r="HH76" s="78"/>
      <c r="HI76" s="78"/>
      <c r="HJ76" s="78"/>
      <c r="HK76" s="78"/>
      <c r="HL76" s="78"/>
      <c r="HM76" s="78"/>
      <c r="HN76" s="78"/>
      <c r="HO76" s="78"/>
      <c r="HP76" s="78"/>
      <c r="HQ76" s="78"/>
      <c r="HR76" s="78"/>
      <c r="HS76" s="78"/>
      <c r="HT76" s="78"/>
      <c r="HU76" s="78"/>
      <c r="HV76" s="78"/>
      <c r="HW76" s="78"/>
      <c r="HX76" s="78"/>
      <c r="HY76" s="78"/>
      <c r="HZ76" s="78"/>
      <c r="IA76" s="78"/>
      <c r="IB76" s="78"/>
      <c r="IC76" s="78"/>
      <c r="ID76" s="78"/>
      <c r="IE76" s="78"/>
      <c r="IF76" s="78"/>
      <c r="IG76" s="78"/>
      <c r="IH76" s="78"/>
      <c r="II76" s="78"/>
      <c r="IJ76" s="78"/>
      <c r="IK76" s="78"/>
      <c r="IL76" s="78"/>
      <c r="IM76" s="78"/>
      <c r="IN76" s="78"/>
      <c r="IO76" s="78"/>
      <c r="IP76" s="78"/>
      <c r="IQ76" s="78"/>
      <c r="IR76" s="78"/>
      <c r="IS76" s="78"/>
      <c r="IT76" s="78"/>
      <c r="IU76" s="78"/>
      <c r="IV76" s="78"/>
      <c r="IW76" s="78"/>
    </row>
    <row r="77" customFormat="false" ht="15.75" hidden="false" customHeight="false" outlineLevel="0" collapsed="false">
      <c r="A77" s="78" t="s">
        <v>112</v>
      </c>
      <c r="B77" s="98" t="n">
        <f aca="false">SUMIF($B$7:$AL$7,B$62,$B34:$AL34)</f>
        <v>20796.0189980933</v>
      </c>
      <c r="C77" s="98" t="n">
        <f aca="false">SUMIF($B$7:$AL$7,C$62,$B34:$AL34)</f>
        <v>24242.7102266907</v>
      </c>
      <c r="D77" s="98" t="n">
        <f aca="false">SUMIF($B$7:$AL$7,D$62,$B34:$AL34)</f>
        <v>18994.1069788494</v>
      </c>
      <c r="E77" s="96"/>
      <c r="F77" s="201"/>
      <c r="G77" s="201"/>
      <c r="H77" s="201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8"/>
      <c r="CN77" s="78"/>
      <c r="CO77" s="78"/>
      <c r="CP77" s="78"/>
      <c r="CQ77" s="78"/>
      <c r="CR77" s="78"/>
      <c r="CS77" s="78"/>
      <c r="CT77" s="78"/>
      <c r="CU77" s="78"/>
      <c r="CV77" s="78"/>
      <c r="CW77" s="78"/>
      <c r="CX77" s="78"/>
      <c r="CY77" s="78"/>
      <c r="CZ77" s="78"/>
      <c r="DA77" s="78"/>
      <c r="DB77" s="78"/>
      <c r="DC77" s="78"/>
      <c r="DD77" s="78"/>
      <c r="DE77" s="78"/>
      <c r="DF77" s="78"/>
      <c r="DG77" s="78"/>
      <c r="DH77" s="78"/>
      <c r="DI77" s="78"/>
      <c r="DJ77" s="78"/>
      <c r="DK77" s="78"/>
      <c r="DL77" s="78"/>
      <c r="DM77" s="78"/>
      <c r="DN77" s="78"/>
      <c r="DO77" s="78"/>
      <c r="DP77" s="78"/>
      <c r="DQ77" s="78"/>
      <c r="DR77" s="78"/>
      <c r="DS77" s="78"/>
      <c r="DT77" s="78"/>
      <c r="DU77" s="78"/>
      <c r="DV77" s="78"/>
      <c r="DW77" s="78"/>
      <c r="DX77" s="78"/>
      <c r="DY77" s="78"/>
      <c r="DZ77" s="78"/>
      <c r="EA77" s="78"/>
      <c r="EB77" s="78"/>
      <c r="EC77" s="78"/>
      <c r="ED77" s="78"/>
      <c r="EE77" s="78"/>
      <c r="EF77" s="78"/>
      <c r="EG77" s="78"/>
      <c r="EH77" s="78"/>
      <c r="EI77" s="78"/>
      <c r="EJ77" s="78"/>
      <c r="EK77" s="78"/>
      <c r="EL77" s="78"/>
      <c r="EM77" s="78"/>
      <c r="EN77" s="78"/>
      <c r="EO77" s="78"/>
      <c r="EP77" s="78"/>
      <c r="EQ77" s="78"/>
      <c r="ER77" s="78"/>
      <c r="ES77" s="78"/>
      <c r="ET77" s="78"/>
      <c r="EU77" s="78"/>
      <c r="EV77" s="78"/>
      <c r="EW77" s="78"/>
      <c r="EX77" s="78"/>
      <c r="EY77" s="78"/>
      <c r="EZ77" s="78"/>
      <c r="FA77" s="78"/>
      <c r="FB77" s="78"/>
      <c r="FC77" s="78"/>
      <c r="FD77" s="78"/>
      <c r="FE77" s="78"/>
      <c r="FF77" s="78"/>
      <c r="FG77" s="78"/>
      <c r="FH77" s="78"/>
      <c r="FI77" s="78"/>
      <c r="FJ77" s="78"/>
      <c r="FK77" s="78"/>
      <c r="FL77" s="78"/>
      <c r="FM77" s="78"/>
      <c r="FN77" s="78"/>
      <c r="FO77" s="78"/>
      <c r="FP77" s="78"/>
      <c r="FQ77" s="78"/>
      <c r="FR77" s="78"/>
      <c r="FS77" s="78"/>
      <c r="FT77" s="78"/>
      <c r="FU77" s="78"/>
      <c r="FV77" s="78"/>
      <c r="FW77" s="78"/>
      <c r="FX77" s="78"/>
      <c r="FY77" s="78"/>
      <c r="FZ77" s="78"/>
      <c r="GA77" s="78"/>
      <c r="GB77" s="78"/>
      <c r="GC77" s="78"/>
      <c r="GD77" s="78"/>
      <c r="GE77" s="78"/>
      <c r="GF77" s="78"/>
      <c r="GG77" s="78"/>
      <c r="GH77" s="78"/>
      <c r="GI77" s="78"/>
      <c r="GJ77" s="78"/>
      <c r="GK77" s="78"/>
      <c r="GL77" s="78"/>
      <c r="GM77" s="78"/>
      <c r="GN77" s="78"/>
      <c r="GO77" s="78"/>
      <c r="GP77" s="78"/>
      <c r="GQ77" s="78"/>
      <c r="GR77" s="78"/>
      <c r="GS77" s="78"/>
      <c r="GT77" s="78"/>
      <c r="GU77" s="78"/>
      <c r="GV77" s="78"/>
      <c r="GW77" s="78"/>
      <c r="GX77" s="78"/>
      <c r="GY77" s="78"/>
      <c r="GZ77" s="78"/>
      <c r="HA77" s="78"/>
      <c r="HB77" s="78"/>
      <c r="HC77" s="78"/>
      <c r="HD77" s="78"/>
      <c r="HE77" s="78"/>
      <c r="HF77" s="78"/>
      <c r="HG77" s="78"/>
      <c r="HH77" s="78"/>
      <c r="HI77" s="78"/>
      <c r="HJ77" s="78"/>
      <c r="HK77" s="78"/>
      <c r="HL77" s="78"/>
      <c r="HM77" s="78"/>
      <c r="HN77" s="78"/>
      <c r="HO77" s="78"/>
      <c r="HP77" s="78"/>
      <c r="HQ77" s="78"/>
      <c r="HR77" s="78"/>
      <c r="HS77" s="78"/>
      <c r="HT77" s="78"/>
      <c r="HU77" s="78"/>
      <c r="HV77" s="78"/>
      <c r="HW77" s="78"/>
      <c r="HX77" s="78"/>
      <c r="HY77" s="78"/>
      <c r="HZ77" s="78"/>
      <c r="IA77" s="78"/>
      <c r="IB77" s="78"/>
      <c r="IC77" s="78"/>
      <c r="ID77" s="78"/>
      <c r="IE77" s="78"/>
      <c r="IF77" s="78"/>
      <c r="IG77" s="78"/>
      <c r="IH77" s="78"/>
      <c r="II77" s="78"/>
      <c r="IJ77" s="78"/>
      <c r="IK77" s="78"/>
      <c r="IL77" s="78"/>
      <c r="IM77" s="78"/>
      <c r="IN77" s="78"/>
      <c r="IO77" s="78"/>
      <c r="IP77" s="78"/>
      <c r="IQ77" s="78"/>
      <c r="IR77" s="78"/>
      <c r="IS77" s="78"/>
      <c r="IT77" s="78"/>
      <c r="IU77" s="78"/>
      <c r="IV77" s="78"/>
      <c r="IW77" s="78"/>
    </row>
    <row r="78" customFormat="false" ht="15.75" hidden="false" customHeight="false" outlineLevel="0" collapsed="false">
      <c r="A78" s="78"/>
      <c r="B78" s="98"/>
      <c r="C78" s="98"/>
      <c r="D78" s="98"/>
      <c r="E78" s="96"/>
      <c r="F78" s="201"/>
      <c r="G78" s="201"/>
      <c r="H78" s="201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  <c r="DC78" s="78"/>
      <c r="DD78" s="78"/>
      <c r="DE78" s="78"/>
      <c r="DF78" s="78"/>
      <c r="DG78" s="78"/>
      <c r="DH78" s="78"/>
      <c r="DI78" s="78"/>
      <c r="DJ78" s="78"/>
      <c r="DK78" s="78"/>
      <c r="DL78" s="78"/>
      <c r="DM78" s="78"/>
      <c r="DN78" s="78"/>
      <c r="DO78" s="78"/>
      <c r="DP78" s="78"/>
      <c r="DQ78" s="78"/>
      <c r="DR78" s="78"/>
      <c r="DS78" s="78"/>
      <c r="DT78" s="78"/>
      <c r="DU78" s="78"/>
      <c r="DV78" s="78"/>
      <c r="DW78" s="78"/>
      <c r="DX78" s="78"/>
      <c r="DY78" s="78"/>
      <c r="DZ78" s="78"/>
      <c r="EA78" s="78"/>
      <c r="EB78" s="78"/>
      <c r="EC78" s="78"/>
      <c r="ED78" s="78"/>
      <c r="EE78" s="78"/>
      <c r="EF78" s="78"/>
      <c r="EG78" s="78"/>
      <c r="EH78" s="78"/>
      <c r="EI78" s="78"/>
      <c r="EJ78" s="78"/>
      <c r="EK78" s="78"/>
      <c r="EL78" s="78"/>
      <c r="EM78" s="78"/>
      <c r="EN78" s="78"/>
      <c r="EO78" s="78"/>
      <c r="EP78" s="78"/>
      <c r="EQ78" s="78"/>
      <c r="ER78" s="78"/>
      <c r="ES78" s="78"/>
      <c r="ET78" s="78"/>
      <c r="EU78" s="78"/>
      <c r="EV78" s="78"/>
      <c r="EW78" s="78"/>
      <c r="EX78" s="78"/>
      <c r="EY78" s="78"/>
      <c r="EZ78" s="78"/>
      <c r="FA78" s="78"/>
      <c r="FB78" s="78"/>
      <c r="FC78" s="78"/>
      <c r="FD78" s="78"/>
      <c r="FE78" s="78"/>
      <c r="FF78" s="78"/>
      <c r="FG78" s="78"/>
      <c r="FH78" s="78"/>
      <c r="FI78" s="78"/>
      <c r="FJ78" s="78"/>
      <c r="FK78" s="78"/>
      <c r="FL78" s="78"/>
      <c r="FM78" s="78"/>
      <c r="FN78" s="78"/>
      <c r="FO78" s="78"/>
      <c r="FP78" s="78"/>
      <c r="FQ78" s="78"/>
      <c r="FR78" s="78"/>
      <c r="FS78" s="78"/>
      <c r="FT78" s="78"/>
      <c r="FU78" s="78"/>
      <c r="FV78" s="78"/>
      <c r="FW78" s="78"/>
      <c r="FX78" s="78"/>
      <c r="FY78" s="78"/>
      <c r="FZ78" s="78"/>
      <c r="GA78" s="78"/>
      <c r="GB78" s="78"/>
      <c r="GC78" s="78"/>
      <c r="GD78" s="78"/>
      <c r="GE78" s="78"/>
      <c r="GF78" s="78"/>
      <c r="GG78" s="78"/>
      <c r="GH78" s="78"/>
      <c r="GI78" s="78"/>
      <c r="GJ78" s="78"/>
      <c r="GK78" s="78"/>
      <c r="GL78" s="78"/>
      <c r="GM78" s="78"/>
      <c r="GN78" s="78"/>
      <c r="GO78" s="78"/>
      <c r="GP78" s="78"/>
      <c r="GQ78" s="78"/>
      <c r="GR78" s="78"/>
      <c r="GS78" s="78"/>
      <c r="GT78" s="78"/>
      <c r="GU78" s="78"/>
      <c r="GV78" s="78"/>
      <c r="GW78" s="78"/>
      <c r="GX78" s="78"/>
      <c r="GY78" s="78"/>
      <c r="GZ78" s="78"/>
      <c r="HA78" s="78"/>
      <c r="HB78" s="78"/>
      <c r="HC78" s="78"/>
      <c r="HD78" s="78"/>
      <c r="HE78" s="78"/>
      <c r="HF78" s="78"/>
      <c r="HG78" s="78"/>
      <c r="HH78" s="78"/>
      <c r="HI78" s="78"/>
      <c r="HJ78" s="78"/>
      <c r="HK78" s="78"/>
      <c r="HL78" s="78"/>
      <c r="HM78" s="78"/>
      <c r="HN78" s="78"/>
      <c r="HO78" s="78"/>
      <c r="HP78" s="78"/>
      <c r="HQ78" s="78"/>
      <c r="HR78" s="78"/>
      <c r="HS78" s="78"/>
      <c r="HT78" s="78"/>
      <c r="HU78" s="78"/>
      <c r="HV78" s="78"/>
      <c r="HW78" s="78"/>
      <c r="HX78" s="78"/>
      <c r="HY78" s="78"/>
      <c r="HZ78" s="78"/>
      <c r="IA78" s="78"/>
      <c r="IB78" s="78"/>
      <c r="IC78" s="78"/>
      <c r="ID78" s="78"/>
      <c r="IE78" s="78"/>
      <c r="IF78" s="78"/>
      <c r="IG78" s="78"/>
      <c r="IH78" s="78"/>
      <c r="II78" s="78"/>
      <c r="IJ78" s="78"/>
      <c r="IK78" s="78"/>
      <c r="IL78" s="78"/>
      <c r="IM78" s="78"/>
      <c r="IN78" s="78"/>
      <c r="IO78" s="78"/>
      <c r="IP78" s="78"/>
      <c r="IQ78" s="78"/>
      <c r="IR78" s="78"/>
      <c r="IS78" s="78"/>
      <c r="IT78" s="78"/>
      <c r="IU78" s="78"/>
      <c r="IV78" s="78"/>
      <c r="IW78" s="78"/>
    </row>
    <row r="79" customFormat="false" ht="15.75" hidden="false" customHeight="false" outlineLevel="0" collapsed="false">
      <c r="A79" s="78" t="s">
        <v>113</v>
      </c>
      <c r="B79" s="98" t="n">
        <f aca="false">SUMIF($B$7:$AL$7,B$62,$B41:$AL41)</f>
        <v>28233.2282162534</v>
      </c>
      <c r="C79" s="98" t="n">
        <f aca="false">SUMIF($B$7:$AL$7,C$62,$B41:$AL41)</f>
        <v>37850.0359118997</v>
      </c>
      <c r="D79" s="98" t="n">
        <f aca="false">SUMIF($B$7:$AL$7,D$62,$B41:$AL41)</f>
        <v>29728.2069204987</v>
      </c>
      <c r="E79" s="96"/>
      <c r="F79" s="201"/>
      <c r="G79" s="201"/>
      <c r="H79" s="201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8"/>
      <c r="CN79" s="78"/>
      <c r="CO79" s="78"/>
      <c r="CP79" s="78"/>
      <c r="CQ79" s="78"/>
      <c r="CR79" s="78"/>
      <c r="CS79" s="78"/>
      <c r="CT79" s="78"/>
      <c r="CU79" s="78"/>
      <c r="CV79" s="78"/>
      <c r="CW79" s="78"/>
      <c r="CX79" s="78"/>
      <c r="CY79" s="78"/>
      <c r="CZ79" s="78"/>
      <c r="DA79" s="78"/>
      <c r="DB79" s="78"/>
      <c r="DC79" s="78"/>
      <c r="DD79" s="78"/>
      <c r="DE79" s="78"/>
      <c r="DF79" s="78"/>
      <c r="DG79" s="78"/>
      <c r="DH79" s="78"/>
      <c r="DI79" s="78"/>
      <c r="DJ79" s="78"/>
      <c r="DK79" s="78"/>
      <c r="DL79" s="78"/>
      <c r="DM79" s="78"/>
      <c r="DN79" s="78"/>
      <c r="DO79" s="78"/>
      <c r="DP79" s="78"/>
      <c r="DQ79" s="78"/>
      <c r="DR79" s="78"/>
      <c r="DS79" s="78"/>
      <c r="DT79" s="78"/>
      <c r="DU79" s="78"/>
      <c r="DV79" s="78"/>
      <c r="DW79" s="78"/>
      <c r="DX79" s="78"/>
      <c r="DY79" s="78"/>
      <c r="DZ79" s="78"/>
      <c r="EA79" s="78"/>
      <c r="EB79" s="78"/>
      <c r="EC79" s="78"/>
      <c r="ED79" s="78"/>
      <c r="EE79" s="78"/>
      <c r="EF79" s="78"/>
      <c r="EG79" s="78"/>
      <c r="EH79" s="78"/>
      <c r="EI79" s="78"/>
      <c r="EJ79" s="78"/>
      <c r="EK79" s="78"/>
      <c r="EL79" s="78"/>
      <c r="EM79" s="78"/>
      <c r="EN79" s="78"/>
      <c r="EO79" s="78"/>
      <c r="EP79" s="78"/>
      <c r="EQ79" s="78"/>
      <c r="ER79" s="78"/>
      <c r="ES79" s="78"/>
      <c r="ET79" s="78"/>
      <c r="EU79" s="78"/>
      <c r="EV79" s="78"/>
      <c r="EW79" s="78"/>
      <c r="EX79" s="78"/>
      <c r="EY79" s="78"/>
      <c r="EZ79" s="78"/>
      <c r="FA79" s="78"/>
      <c r="FB79" s="78"/>
      <c r="FC79" s="78"/>
      <c r="FD79" s="78"/>
      <c r="FE79" s="78"/>
      <c r="FF79" s="78"/>
      <c r="FG79" s="78"/>
      <c r="FH79" s="78"/>
      <c r="FI79" s="78"/>
      <c r="FJ79" s="78"/>
      <c r="FK79" s="78"/>
      <c r="FL79" s="78"/>
      <c r="FM79" s="78"/>
      <c r="FN79" s="78"/>
      <c r="FO79" s="78"/>
      <c r="FP79" s="78"/>
      <c r="FQ79" s="78"/>
      <c r="FR79" s="78"/>
      <c r="FS79" s="78"/>
      <c r="FT79" s="78"/>
      <c r="FU79" s="78"/>
      <c r="FV79" s="78"/>
      <c r="FW79" s="78"/>
      <c r="FX79" s="78"/>
      <c r="FY79" s="78"/>
      <c r="FZ79" s="78"/>
      <c r="GA79" s="78"/>
      <c r="GB79" s="78"/>
      <c r="GC79" s="78"/>
      <c r="GD79" s="78"/>
      <c r="GE79" s="78"/>
      <c r="GF79" s="78"/>
      <c r="GG79" s="78"/>
      <c r="GH79" s="78"/>
      <c r="GI79" s="78"/>
      <c r="GJ79" s="78"/>
      <c r="GK79" s="78"/>
      <c r="GL79" s="78"/>
      <c r="GM79" s="78"/>
      <c r="GN79" s="78"/>
      <c r="GO79" s="78"/>
      <c r="GP79" s="78"/>
      <c r="GQ79" s="78"/>
      <c r="GR79" s="78"/>
      <c r="GS79" s="78"/>
      <c r="GT79" s="78"/>
      <c r="GU79" s="78"/>
      <c r="GV79" s="78"/>
      <c r="GW79" s="78"/>
      <c r="GX79" s="78"/>
      <c r="GY79" s="78"/>
      <c r="GZ79" s="78"/>
      <c r="HA79" s="78"/>
      <c r="HB79" s="78"/>
      <c r="HC79" s="78"/>
      <c r="HD79" s="78"/>
      <c r="HE79" s="78"/>
      <c r="HF79" s="78"/>
      <c r="HG79" s="78"/>
      <c r="HH79" s="78"/>
      <c r="HI79" s="78"/>
      <c r="HJ79" s="78"/>
      <c r="HK79" s="78"/>
      <c r="HL79" s="78"/>
      <c r="HM79" s="78"/>
      <c r="HN79" s="78"/>
      <c r="HO79" s="78"/>
      <c r="HP79" s="78"/>
      <c r="HQ79" s="78"/>
      <c r="HR79" s="78"/>
      <c r="HS79" s="78"/>
      <c r="HT79" s="78"/>
      <c r="HU79" s="78"/>
      <c r="HV79" s="78"/>
      <c r="HW79" s="78"/>
      <c r="HX79" s="78"/>
      <c r="HY79" s="78"/>
      <c r="HZ79" s="78"/>
      <c r="IA79" s="78"/>
      <c r="IB79" s="78"/>
      <c r="IC79" s="78"/>
      <c r="ID79" s="78"/>
      <c r="IE79" s="78"/>
      <c r="IF79" s="78"/>
      <c r="IG79" s="78"/>
      <c r="IH79" s="78"/>
      <c r="II79" s="78"/>
      <c r="IJ79" s="78"/>
      <c r="IK79" s="78"/>
      <c r="IL79" s="78"/>
      <c r="IM79" s="78"/>
      <c r="IN79" s="78"/>
      <c r="IO79" s="78"/>
      <c r="IP79" s="78"/>
      <c r="IQ79" s="78"/>
      <c r="IR79" s="78"/>
      <c r="IS79" s="78"/>
      <c r="IT79" s="78"/>
      <c r="IU79" s="78"/>
      <c r="IV79" s="78"/>
      <c r="IW79" s="78"/>
    </row>
    <row r="80" customFormat="false" ht="15.75" hidden="false" customHeight="false" outlineLevel="0" collapsed="false">
      <c r="A80" s="78" t="s">
        <v>114</v>
      </c>
      <c r="B80" s="98" t="n">
        <f aca="false">SUMIF($B$7:$AL$7,B$62,$B45:$AL45)</f>
        <v>20863.7173121058</v>
      </c>
      <c r="C80" s="98" t="n">
        <f aca="false">SUMIF($B$7:$AL$7,C$62,$B45:$AL45)</f>
        <v>31540.7922205533</v>
      </c>
      <c r="D80" s="98" t="n">
        <f aca="false">SUMIF($B$7:$AL$7,D$62,$B45:$AL45)</f>
        <v>24038.668174811</v>
      </c>
      <c r="E80" s="96"/>
      <c r="F80" s="201"/>
      <c r="G80" s="201"/>
      <c r="H80" s="201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O80" s="78"/>
      <c r="CP80" s="78"/>
      <c r="CQ80" s="78"/>
      <c r="CR80" s="78"/>
      <c r="CS80" s="78"/>
      <c r="CT80" s="78"/>
      <c r="CU80" s="78"/>
      <c r="CV80" s="78"/>
      <c r="CW80" s="78"/>
      <c r="CX80" s="78"/>
      <c r="CY80" s="78"/>
      <c r="CZ80" s="78"/>
      <c r="DA80" s="78"/>
      <c r="DB80" s="78"/>
      <c r="DC80" s="78"/>
      <c r="DD80" s="78"/>
      <c r="DE80" s="78"/>
      <c r="DF80" s="78"/>
      <c r="DG80" s="78"/>
      <c r="DH80" s="78"/>
      <c r="DI80" s="78"/>
      <c r="DJ80" s="78"/>
      <c r="DK80" s="78"/>
      <c r="DL80" s="78"/>
      <c r="DM80" s="78"/>
      <c r="DN80" s="78"/>
      <c r="DO80" s="78"/>
      <c r="DP80" s="78"/>
      <c r="DQ80" s="78"/>
      <c r="DR80" s="78"/>
      <c r="DS80" s="78"/>
      <c r="DT80" s="78"/>
      <c r="DU80" s="78"/>
      <c r="DV80" s="78"/>
      <c r="DW80" s="78"/>
      <c r="DX80" s="78"/>
      <c r="DY80" s="78"/>
      <c r="DZ80" s="78"/>
      <c r="EA80" s="78"/>
      <c r="EB80" s="78"/>
      <c r="EC80" s="78"/>
      <c r="ED80" s="78"/>
      <c r="EE80" s="78"/>
      <c r="EF80" s="78"/>
      <c r="EG80" s="78"/>
      <c r="EH80" s="78"/>
      <c r="EI80" s="78"/>
      <c r="EJ80" s="78"/>
      <c r="EK80" s="78"/>
      <c r="EL80" s="78"/>
      <c r="EM80" s="78"/>
      <c r="EN80" s="78"/>
      <c r="EO80" s="78"/>
      <c r="EP80" s="78"/>
      <c r="EQ80" s="78"/>
      <c r="ER80" s="78"/>
      <c r="ES80" s="78"/>
      <c r="ET80" s="78"/>
      <c r="EU80" s="78"/>
      <c r="EV80" s="78"/>
      <c r="EW80" s="78"/>
      <c r="EX80" s="78"/>
      <c r="EY80" s="78"/>
      <c r="EZ80" s="78"/>
      <c r="FA80" s="78"/>
      <c r="FB80" s="78"/>
      <c r="FC80" s="78"/>
      <c r="FD80" s="78"/>
      <c r="FE80" s="78"/>
      <c r="FF80" s="78"/>
      <c r="FG80" s="78"/>
      <c r="FH80" s="78"/>
      <c r="FI80" s="78"/>
      <c r="FJ80" s="78"/>
      <c r="FK80" s="78"/>
      <c r="FL80" s="78"/>
      <c r="FM80" s="78"/>
      <c r="FN80" s="78"/>
      <c r="FO80" s="78"/>
      <c r="FP80" s="78"/>
      <c r="FQ80" s="78"/>
      <c r="FR80" s="78"/>
      <c r="FS80" s="78"/>
      <c r="FT80" s="78"/>
      <c r="FU80" s="78"/>
      <c r="FV80" s="78"/>
      <c r="FW80" s="78"/>
      <c r="FX80" s="78"/>
      <c r="FY80" s="78"/>
      <c r="FZ80" s="78"/>
      <c r="GA80" s="78"/>
      <c r="GB80" s="78"/>
      <c r="GC80" s="78"/>
      <c r="GD80" s="78"/>
      <c r="GE80" s="78"/>
      <c r="GF80" s="78"/>
      <c r="GG80" s="78"/>
      <c r="GH80" s="78"/>
      <c r="GI80" s="78"/>
      <c r="GJ80" s="78"/>
      <c r="GK80" s="78"/>
      <c r="GL80" s="78"/>
      <c r="GM80" s="78"/>
      <c r="GN80" s="78"/>
      <c r="GO80" s="78"/>
      <c r="GP80" s="78"/>
      <c r="GQ80" s="78"/>
      <c r="GR80" s="78"/>
      <c r="GS80" s="78"/>
      <c r="GT80" s="78"/>
      <c r="GU80" s="78"/>
      <c r="GV80" s="78"/>
      <c r="GW80" s="78"/>
      <c r="GX80" s="78"/>
      <c r="GY80" s="78"/>
      <c r="GZ80" s="78"/>
      <c r="HA80" s="78"/>
      <c r="HB80" s="78"/>
      <c r="HC80" s="78"/>
      <c r="HD80" s="78"/>
      <c r="HE80" s="78"/>
      <c r="HF80" s="78"/>
      <c r="HG80" s="78"/>
      <c r="HH80" s="78"/>
      <c r="HI80" s="78"/>
      <c r="HJ80" s="78"/>
      <c r="HK80" s="78"/>
      <c r="HL80" s="78"/>
      <c r="HM80" s="78"/>
      <c r="HN80" s="78"/>
      <c r="HO80" s="78"/>
      <c r="HP80" s="78"/>
      <c r="HQ80" s="78"/>
      <c r="HR80" s="78"/>
      <c r="HS80" s="78"/>
      <c r="HT80" s="78"/>
      <c r="HU80" s="78"/>
      <c r="HV80" s="78"/>
      <c r="HW80" s="78"/>
      <c r="HX80" s="78"/>
      <c r="HY80" s="78"/>
      <c r="HZ80" s="78"/>
      <c r="IA80" s="78"/>
      <c r="IB80" s="78"/>
      <c r="IC80" s="78"/>
      <c r="ID80" s="78"/>
      <c r="IE80" s="78"/>
      <c r="IF80" s="78"/>
      <c r="IG80" s="78"/>
      <c r="IH80" s="78"/>
      <c r="II80" s="78"/>
      <c r="IJ80" s="78"/>
      <c r="IK80" s="78"/>
      <c r="IL80" s="78"/>
      <c r="IM80" s="78"/>
      <c r="IN80" s="78"/>
      <c r="IO80" s="78"/>
      <c r="IP80" s="78"/>
      <c r="IQ80" s="78"/>
      <c r="IR80" s="78"/>
      <c r="IS80" s="78"/>
      <c r="IT80" s="78"/>
      <c r="IU80" s="78"/>
      <c r="IV80" s="78"/>
      <c r="IW80" s="78"/>
    </row>
    <row r="81" customFormat="false" ht="15.75" hidden="false" customHeight="false" outlineLevel="0" collapsed="false">
      <c r="A81" s="78" t="s">
        <v>115</v>
      </c>
      <c r="B81" s="98" t="n">
        <f aca="false">SUMIF($B$7:$AL$7,B$62,$B49:$AL49)</f>
        <v>23405.8955198445</v>
      </c>
      <c r="C81" s="98" t="n">
        <f aca="false">SUMIF($B$7:$AL$7,C$62,$B49:$AL49)</f>
        <v>38084.67159523</v>
      </c>
      <c r="D81" s="98" t="n">
        <f aca="false">SUMIF($B$7:$AL$7,D$62,$B49:$AL49)</f>
        <v>28677.4185159519</v>
      </c>
      <c r="E81" s="96"/>
      <c r="F81" s="201"/>
      <c r="G81" s="201"/>
      <c r="H81" s="201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8"/>
      <c r="CN81" s="78"/>
      <c r="CO81" s="78"/>
      <c r="CP81" s="78"/>
      <c r="CQ81" s="78"/>
      <c r="CR81" s="78"/>
      <c r="CS81" s="78"/>
      <c r="CT81" s="78"/>
      <c r="CU81" s="78"/>
      <c r="CV81" s="78"/>
      <c r="CW81" s="78"/>
      <c r="CX81" s="78"/>
      <c r="CY81" s="78"/>
      <c r="CZ81" s="78"/>
      <c r="DA81" s="78"/>
      <c r="DB81" s="78"/>
      <c r="DC81" s="78"/>
      <c r="DD81" s="78"/>
      <c r="DE81" s="78"/>
      <c r="DF81" s="78"/>
      <c r="DG81" s="78"/>
      <c r="DH81" s="78"/>
      <c r="DI81" s="78"/>
      <c r="DJ81" s="78"/>
      <c r="DK81" s="78"/>
      <c r="DL81" s="78"/>
      <c r="DM81" s="78"/>
      <c r="DN81" s="78"/>
      <c r="DO81" s="78"/>
      <c r="DP81" s="78"/>
      <c r="DQ81" s="78"/>
      <c r="DR81" s="78"/>
      <c r="DS81" s="78"/>
      <c r="DT81" s="78"/>
      <c r="DU81" s="78"/>
      <c r="DV81" s="78"/>
      <c r="DW81" s="78"/>
      <c r="DX81" s="78"/>
      <c r="DY81" s="78"/>
      <c r="DZ81" s="78"/>
      <c r="EA81" s="78"/>
      <c r="EB81" s="78"/>
      <c r="EC81" s="78"/>
      <c r="ED81" s="78"/>
      <c r="EE81" s="78"/>
      <c r="EF81" s="78"/>
      <c r="EG81" s="78"/>
      <c r="EH81" s="78"/>
      <c r="EI81" s="78"/>
      <c r="EJ81" s="78"/>
      <c r="EK81" s="78"/>
      <c r="EL81" s="78"/>
      <c r="EM81" s="78"/>
      <c r="EN81" s="78"/>
      <c r="EO81" s="78"/>
      <c r="EP81" s="78"/>
      <c r="EQ81" s="78"/>
      <c r="ER81" s="78"/>
      <c r="ES81" s="78"/>
      <c r="ET81" s="78"/>
      <c r="EU81" s="78"/>
      <c r="EV81" s="78"/>
      <c r="EW81" s="78"/>
      <c r="EX81" s="78"/>
      <c r="EY81" s="78"/>
      <c r="EZ81" s="78"/>
      <c r="FA81" s="78"/>
      <c r="FB81" s="78"/>
      <c r="FC81" s="78"/>
      <c r="FD81" s="78"/>
      <c r="FE81" s="78"/>
      <c r="FF81" s="78"/>
      <c r="FG81" s="78"/>
      <c r="FH81" s="78"/>
      <c r="FI81" s="78"/>
      <c r="FJ81" s="78"/>
      <c r="FK81" s="78"/>
      <c r="FL81" s="78"/>
      <c r="FM81" s="78"/>
      <c r="FN81" s="78"/>
      <c r="FO81" s="78"/>
      <c r="FP81" s="78"/>
      <c r="FQ81" s="78"/>
      <c r="FR81" s="78"/>
      <c r="FS81" s="78"/>
      <c r="FT81" s="78"/>
      <c r="FU81" s="78"/>
      <c r="FV81" s="78"/>
      <c r="FW81" s="78"/>
      <c r="FX81" s="78"/>
      <c r="FY81" s="78"/>
      <c r="FZ81" s="78"/>
      <c r="GA81" s="78"/>
      <c r="GB81" s="78"/>
      <c r="GC81" s="78"/>
      <c r="GD81" s="78"/>
      <c r="GE81" s="78"/>
      <c r="GF81" s="78"/>
      <c r="GG81" s="78"/>
      <c r="GH81" s="78"/>
      <c r="GI81" s="78"/>
      <c r="GJ81" s="78"/>
      <c r="GK81" s="78"/>
      <c r="GL81" s="78"/>
      <c r="GM81" s="78"/>
      <c r="GN81" s="78"/>
      <c r="GO81" s="78"/>
      <c r="GP81" s="78"/>
      <c r="GQ81" s="78"/>
      <c r="GR81" s="78"/>
      <c r="GS81" s="78"/>
      <c r="GT81" s="78"/>
      <c r="GU81" s="78"/>
      <c r="GV81" s="78"/>
      <c r="GW81" s="78"/>
      <c r="GX81" s="78"/>
      <c r="GY81" s="78"/>
      <c r="GZ81" s="78"/>
      <c r="HA81" s="78"/>
      <c r="HB81" s="78"/>
      <c r="HC81" s="78"/>
      <c r="HD81" s="78"/>
      <c r="HE81" s="78"/>
      <c r="HF81" s="78"/>
      <c r="HG81" s="78"/>
      <c r="HH81" s="78"/>
      <c r="HI81" s="78"/>
      <c r="HJ81" s="78"/>
      <c r="HK81" s="78"/>
      <c r="HL81" s="78"/>
      <c r="HM81" s="78"/>
      <c r="HN81" s="78"/>
      <c r="HO81" s="78"/>
      <c r="HP81" s="78"/>
      <c r="HQ81" s="78"/>
      <c r="HR81" s="78"/>
      <c r="HS81" s="78"/>
      <c r="HT81" s="78"/>
      <c r="HU81" s="78"/>
      <c r="HV81" s="78"/>
      <c r="HW81" s="78"/>
      <c r="HX81" s="78"/>
      <c r="HY81" s="78"/>
      <c r="HZ81" s="78"/>
      <c r="IA81" s="78"/>
      <c r="IB81" s="78"/>
      <c r="IC81" s="78"/>
      <c r="ID81" s="78"/>
      <c r="IE81" s="78"/>
      <c r="IF81" s="78"/>
      <c r="IG81" s="78"/>
      <c r="IH81" s="78"/>
      <c r="II81" s="78"/>
      <c r="IJ81" s="78"/>
      <c r="IK81" s="78"/>
      <c r="IL81" s="78"/>
      <c r="IM81" s="78"/>
      <c r="IN81" s="78"/>
      <c r="IO81" s="78"/>
      <c r="IP81" s="78"/>
      <c r="IQ81" s="78"/>
      <c r="IR81" s="78"/>
      <c r="IS81" s="78"/>
      <c r="IT81" s="78"/>
      <c r="IU81" s="78"/>
      <c r="IV81" s="78"/>
      <c r="IW81" s="78"/>
    </row>
    <row r="82" customFormat="false" ht="15.75" hidden="false" customHeight="false" outlineLevel="0" collapsed="false">
      <c r="A82" s="202" t="s">
        <v>118</v>
      </c>
      <c r="B82" s="203" t="n">
        <f aca="false">SUM(B75:B81)</f>
        <v>147837.385092923</v>
      </c>
      <c r="C82" s="203" t="n">
        <f aca="false">SUM(C75:C81)</f>
        <v>194827.859799195</v>
      </c>
      <c r="D82" s="203" t="n">
        <f aca="false">SUM(D75:D81)</f>
        <v>150843.99315354</v>
      </c>
      <c r="E82" s="96"/>
      <c r="F82" s="201"/>
      <c r="G82" s="201"/>
      <c r="H82" s="201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8"/>
      <c r="CN82" s="78"/>
      <c r="CO82" s="78"/>
      <c r="CP82" s="78"/>
      <c r="CQ82" s="78"/>
      <c r="CR82" s="78"/>
      <c r="CS82" s="78"/>
      <c r="CT82" s="78"/>
      <c r="CU82" s="78"/>
      <c r="CV82" s="78"/>
      <c r="CW82" s="78"/>
      <c r="CX82" s="78"/>
      <c r="CY82" s="78"/>
      <c r="CZ82" s="78"/>
      <c r="DA82" s="78"/>
      <c r="DB82" s="78"/>
      <c r="DC82" s="78"/>
      <c r="DD82" s="78"/>
      <c r="DE82" s="78"/>
      <c r="DF82" s="78"/>
      <c r="DG82" s="78"/>
      <c r="DH82" s="78"/>
      <c r="DI82" s="78"/>
      <c r="DJ82" s="78"/>
      <c r="DK82" s="78"/>
      <c r="DL82" s="78"/>
      <c r="DM82" s="78"/>
      <c r="DN82" s="78"/>
      <c r="DO82" s="78"/>
      <c r="DP82" s="78"/>
      <c r="DQ82" s="78"/>
      <c r="DR82" s="78"/>
      <c r="DS82" s="78"/>
      <c r="DT82" s="78"/>
      <c r="DU82" s="78"/>
      <c r="DV82" s="78"/>
      <c r="DW82" s="78"/>
      <c r="DX82" s="78"/>
      <c r="DY82" s="78"/>
      <c r="DZ82" s="78"/>
      <c r="EA82" s="78"/>
      <c r="EB82" s="78"/>
      <c r="EC82" s="78"/>
      <c r="ED82" s="78"/>
      <c r="EE82" s="78"/>
      <c r="EF82" s="78"/>
      <c r="EG82" s="78"/>
      <c r="EH82" s="78"/>
      <c r="EI82" s="78"/>
      <c r="EJ82" s="78"/>
      <c r="EK82" s="78"/>
      <c r="EL82" s="78"/>
      <c r="EM82" s="78"/>
      <c r="EN82" s="78"/>
      <c r="EO82" s="78"/>
      <c r="EP82" s="78"/>
      <c r="EQ82" s="78"/>
      <c r="ER82" s="78"/>
      <c r="ES82" s="78"/>
      <c r="ET82" s="78"/>
      <c r="EU82" s="78"/>
      <c r="EV82" s="78"/>
      <c r="EW82" s="78"/>
      <c r="EX82" s="78"/>
      <c r="EY82" s="78"/>
      <c r="EZ82" s="78"/>
      <c r="FA82" s="78"/>
      <c r="FB82" s="78"/>
      <c r="FC82" s="78"/>
      <c r="FD82" s="78"/>
      <c r="FE82" s="78"/>
      <c r="FF82" s="78"/>
      <c r="FG82" s="78"/>
      <c r="FH82" s="78"/>
      <c r="FI82" s="78"/>
      <c r="FJ82" s="78"/>
      <c r="FK82" s="78"/>
      <c r="FL82" s="78"/>
      <c r="FM82" s="78"/>
      <c r="FN82" s="78"/>
      <c r="FO82" s="78"/>
      <c r="FP82" s="78"/>
      <c r="FQ82" s="78"/>
      <c r="FR82" s="78"/>
      <c r="FS82" s="78"/>
      <c r="FT82" s="78"/>
      <c r="FU82" s="78"/>
      <c r="FV82" s="78"/>
      <c r="FW82" s="78"/>
      <c r="FX82" s="78"/>
      <c r="FY82" s="78"/>
      <c r="FZ82" s="78"/>
      <c r="GA82" s="78"/>
      <c r="GB82" s="78"/>
      <c r="GC82" s="78"/>
      <c r="GD82" s="78"/>
      <c r="GE82" s="78"/>
      <c r="GF82" s="78"/>
      <c r="GG82" s="78"/>
      <c r="GH82" s="78"/>
      <c r="GI82" s="78"/>
      <c r="GJ82" s="78"/>
      <c r="GK82" s="78"/>
      <c r="GL82" s="78"/>
      <c r="GM82" s="78"/>
      <c r="GN82" s="78"/>
      <c r="GO82" s="78"/>
      <c r="GP82" s="78"/>
      <c r="GQ82" s="78"/>
      <c r="GR82" s="78"/>
      <c r="GS82" s="78"/>
      <c r="GT82" s="78"/>
      <c r="GU82" s="78"/>
      <c r="GV82" s="78"/>
      <c r="GW82" s="78"/>
      <c r="GX82" s="78"/>
      <c r="GY82" s="78"/>
      <c r="GZ82" s="78"/>
      <c r="HA82" s="78"/>
      <c r="HB82" s="78"/>
      <c r="HC82" s="78"/>
      <c r="HD82" s="78"/>
      <c r="HE82" s="78"/>
      <c r="HF82" s="78"/>
      <c r="HG82" s="78"/>
      <c r="HH82" s="78"/>
      <c r="HI82" s="78"/>
      <c r="HJ82" s="78"/>
      <c r="HK82" s="78"/>
      <c r="HL82" s="78"/>
      <c r="HM82" s="78"/>
      <c r="HN82" s="78"/>
      <c r="HO82" s="78"/>
      <c r="HP82" s="78"/>
      <c r="HQ82" s="78"/>
      <c r="HR82" s="78"/>
      <c r="HS82" s="78"/>
      <c r="HT82" s="78"/>
      <c r="HU82" s="78"/>
      <c r="HV82" s="78"/>
      <c r="HW82" s="78"/>
      <c r="HX82" s="78"/>
      <c r="HY82" s="78"/>
      <c r="HZ82" s="78"/>
      <c r="IA82" s="78"/>
      <c r="IB82" s="78"/>
      <c r="IC82" s="78"/>
      <c r="ID82" s="78"/>
      <c r="IE82" s="78"/>
      <c r="IF82" s="78"/>
      <c r="IG82" s="78"/>
      <c r="IH82" s="78"/>
      <c r="II82" s="78"/>
      <c r="IJ82" s="78"/>
      <c r="IK82" s="78"/>
      <c r="IL82" s="78"/>
      <c r="IM82" s="78"/>
      <c r="IN82" s="78"/>
      <c r="IO82" s="78"/>
      <c r="IP82" s="78"/>
      <c r="IQ82" s="78"/>
      <c r="IR82" s="78"/>
      <c r="IS82" s="78"/>
      <c r="IT82" s="78"/>
      <c r="IU82" s="78"/>
      <c r="IV82" s="78"/>
      <c r="IW82" s="78"/>
    </row>
    <row r="83" customFormat="false" ht="15.75" hidden="false" customHeight="false" outlineLevel="0" collapsed="false">
      <c r="A83" s="78"/>
      <c r="B83" s="205"/>
      <c r="C83" s="205"/>
      <c r="D83" s="205"/>
      <c r="E83" s="96"/>
      <c r="F83" s="201"/>
      <c r="G83" s="201"/>
      <c r="H83" s="201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O83" s="78"/>
      <c r="CP83" s="78"/>
      <c r="CQ83" s="78"/>
      <c r="CR83" s="78"/>
      <c r="CS83" s="78"/>
      <c r="CT83" s="78"/>
      <c r="CU83" s="78"/>
      <c r="CV83" s="78"/>
      <c r="CW83" s="78"/>
      <c r="CX83" s="78"/>
      <c r="CY83" s="78"/>
      <c r="CZ83" s="78"/>
      <c r="DA83" s="78"/>
      <c r="DB83" s="78"/>
      <c r="DC83" s="78"/>
      <c r="DD83" s="78"/>
      <c r="DE83" s="78"/>
      <c r="DF83" s="78"/>
      <c r="DG83" s="78"/>
      <c r="DH83" s="78"/>
      <c r="DI83" s="78"/>
      <c r="DJ83" s="78"/>
      <c r="DK83" s="78"/>
      <c r="DL83" s="78"/>
      <c r="DM83" s="78"/>
      <c r="DN83" s="78"/>
      <c r="DO83" s="78"/>
      <c r="DP83" s="78"/>
      <c r="DQ83" s="78"/>
      <c r="DR83" s="78"/>
      <c r="DS83" s="78"/>
      <c r="DT83" s="78"/>
      <c r="DU83" s="78"/>
      <c r="DV83" s="78"/>
      <c r="DW83" s="78"/>
      <c r="DX83" s="78"/>
      <c r="DY83" s="78"/>
      <c r="DZ83" s="78"/>
      <c r="EA83" s="78"/>
      <c r="EB83" s="78"/>
      <c r="EC83" s="78"/>
      <c r="ED83" s="78"/>
      <c r="EE83" s="78"/>
      <c r="EF83" s="78"/>
      <c r="EG83" s="78"/>
      <c r="EH83" s="78"/>
      <c r="EI83" s="78"/>
      <c r="EJ83" s="78"/>
      <c r="EK83" s="78"/>
      <c r="EL83" s="78"/>
      <c r="EM83" s="78"/>
      <c r="EN83" s="78"/>
      <c r="EO83" s="78"/>
      <c r="EP83" s="78"/>
      <c r="EQ83" s="78"/>
      <c r="ER83" s="78"/>
      <c r="ES83" s="78"/>
      <c r="ET83" s="78"/>
      <c r="EU83" s="78"/>
      <c r="EV83" s="78"/>
      <c r="EW83" s="78"/>
      <c r="EX83" s="78"/>
      <c r="EY83" s="78"/>
      <c r="EZ83" s="78"/>
      <c r="FA83" s="78"/>
      <c r="FB83" s="78"/>
      <c r="FC83" s="78"/>
      <c r="FD83" s="78"/>
      <c r="FE83" s="78"/>
      <c r="FF83" s="78"/>
      <c r="FG83" s="78"/>
      <c r="FH83" s="78"/>
      <c r="FI83" s="78"/>
      <c r="FJ83" s="78"/>
      <c r="FK83" s="78"/>
      <c r="FL83" s="78"/>
      <c r="FM83" s="78"/>
      <c r="FN83" s="78"/>
      <c r="FO83" s="78"/>
      <c r="FP83" s="78"/>
      <c r="FQ83" s="78"/>
      <c r="FR83" s="78"/>
      <c r="FS83" s="78"/>
      <c r="FT83" s="78"/>
      <c r="FU83" s="78"/>
      <c r="FV83" s="78"/>
      <c r="FW83" s="78"/>
      <c r="FX83" s="78"/>
      <c r="FY83" s="78"/>
      <c r="FZ83" s="78"/>
      <c r="GA83" s="78"/>
      <c r="GB83" s="78"/>
      <c r="GC83" s="78"/>
      <c r="GD83" s="78"/>
      <c r="GE83" s="78"/>
      <c r="GF83" s="78"/>
      <c r="GG83" s="78"/>
      <c r="GH83" s="78"/>
      <c r="GI83" s="78"/>
      <c r="GJ83" s="78"/>
      <c r="GK83" s="78"/>
      <c r="GL83" s="78"/>
      <c r="GM83" s="78"/>
      <c r="GN83" s="78"/>
      <c r="GO83" s="78"/>
      <c r="GP83" s="78"/>
      <c r="GQ83" s="78"/>
      <c r="GR83" s="78"/>
      <c r="GS83" s="78"/>
      <c r="GT83" s="78"/>
      <c r="GU83" s="78"/>
      <c r="GV83" s="78"/>
      <c r="GW83" s="78"/>
      <c r="GX83" s="78"/>
      <c r="GY83" s="78"/>
      <c r="GZ83" s="78"/>
      <c r="HA83" s="78"/>
      <c r="HB83" s="78"/>
      <c r="HC83" s="78"/>
      <c r="HD83" s="78"/>
      <c r="HE83" s="78"/>
      <c r="HF83" s="78"/>
      <c r="HG83" s="78"/>
      <c r="HH83" s="78"/>
      <c r="HI83" s="78"/>
      <c r="HJ83" s="78"/>
      <c r="HK83" s="78"/>
      <c r="HL83" s="78"/>
      <c r="HM83" s="78"/>
      <c r="HN83" s="78"/>
      <c r="HO83" s="78"/>
      <c r="HP83" s="78"/>
      <c r="HQ83" s="78"/>
      <c r="HR83" s="78"/>
      <c r="HS83" s="78"/>
      <c r="HT83" s="78"/>
      <c r="HU83" s="78"/>
      <c r="HV83" s="78"/>
      <c r="HW83" s="78"/>
      <c r="HX83" s="78"/>
      <c r="HY83" s="78"/>
      <c r="HZ83" s="78"/>
      <c r="IA83" s="78"/>
      <c r="IB83" s="78"/>
      <c r="IC83" s="78"/>
      <c r="ID83" s="78"/>
      <c r="IE83" s="78"/>
      <c r="IF83" s="78"/>
      <c r="IG83" s="78"/>
      <c r="IH83" s="78"/>
      <c r="II83" s="78"/>
      <c r="IJ83" s="78"/>
      <c r="IK83" s="78"/>
      <c r="IL83" s="78"/>
      <c r="IM83" s="78"/>
      <c r="IN83" s="78"/>
      <c r="IO83" s="78"/>
      <c r="IP83" s="78"/>
      <c r="IQ83" s="78"/>
      <c r="IR83" s="78"/>
      <c r="IS83" s="78"/>
      <c r="IT83" s="78"/>
      <c r="IU83" s="78"/>
      <c r="IV83" s="78"/>
      <c r="IW83" s="78"/>
    </row>
    <row r="84" customFormat="false" ht="15.75" hidden="false" customHeight="false" outlineLevel="0" collapsed="false">
      <c r="A84" s="78"/>
      <c r="B84" s="205"/>
      <c r="C84" s="205"/>
      <c r="D84" s="205"/>
      <c r="E84" s="96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8"/>
      <c r="CZ84" s="78"/>
      <c r="DA84" s="78"/>
      <c r="DB84" s="78"/>
      <c r="DC84" s="78"/>
      <c r="DD84" s="78"/>
      <c r="DE84" s="78"/>
      <c r="DF84" s="78"/>
      <c r="DG84" s="78"/>
      <c r="DH84" s="78"/>
      <c r="DI84" s="78"/>
      <c r="DJ84" s="78"/>
      <c r="DK84" s="78"/>
      <c r="DL84" s="78"/>
      <c r="DM84" s="78"/>
      <c r="DN84" s="78"/>
      <c r="DO84" s="78"/>
      <c r="DP84" s="78"/>
      <c r="DQ84" s="78"/>
      <c r="DR84" s="78"/>
      <c r="DS84" s="78"/>
      <c r="DT84" s="78"/>
      <c r="DU84" s="78"/>
      <c r="DV84" s="78"/>
      <c r="DW84" s="78"/>
      <c r="DX84" s="78"/>
      <c r="DY84" s="78"/>
      <c r="DZ84" s="78"/>
      <c r="EA84" s="78"/>
      <c r="EB84" s="78"/>
      <c r="EC84" s="78"/>
      <c r="ED84" s="78"/>
      <c r="EE84" s="78"/>
      <c r="EF84" s="78"/>
      <c r="EG84" s="78"/>
      <c r="EH84" s="78"/>
      <c r="EI84" s="78"/>
      <c r="EJ84" s="78"/>
      <c r="EK84" s="78"/>
      <c r="EL84" s="78"/>
      <c r="EM84" s="78"/>
      <c r="EN84" s="78"/>
      <c r="EO84" s="78"/>
      <c r="EP84" s="78"/>
      <c r="EQ84" s="78"/>
      <c r="ER84" s="78"/>
      <c r="ES84" s="78"/>
      <c r="ET84" s="78"/>
      <c r="EU84" s="78"/>
      <c r="EV84" s="78"/>
      <c r="EW84" s="78"/>
      <c r="EX84" s="78"/>
      <c r="EY84" s="78"/>
      <c r="EZ84" s="78"/>
      <c r="FA84" s="78"/>
      <c r="FB84" s="78"/>
      <c r="FC84" s="78"/>
      <c r="FD84" s="78"/>
      <c r="FE84" s="78"/>
      <c r="FF84" s="78"/>
      <c r="FG84" s="78"/>
      <c r="FH84" s="78"/>
      <c r="FI84" s="78"/>
      <c r="FJ84" s="78"/>
      <c r="FK84" s="78"/>
      <c r="FL84" s="78"/>
      <c r="FM84" s="78"/>
      <c r="FN84" s="78"/>
      <c r="FO84" s="78"/>
      <c r="FP84" s="78"/>
      <c r="FQ84" s="78"/>
      <c r="FR84" s="78"/>
      <c r="FS84" s="78"/>
      <c r="FT84" s="78"/>
      <c r="FU84" s="78"/>
      <c r="FV84" s="78"/>
      <c r="FW84" s="78"/>
      <c r="FX84" s="78"/>
      <c r="FY84" s="78"/>
      <c r="FZ84" s="78"/>
      <c r="GA84" s="78"/>
      <c r="GB84" s="78"/>
      <c r="GC84" s="78"/>
      <c r="GD84" s="78"/>
      <c r="GE84" s="78"/>
      <c r="GF84" s="78"/>
      <c r="GG84" s="78"/>
      <c r="GH84" s="78"/>
      <c r="GI84" s="78"/>
      <c r="GJ84" s="78"/>
      <c r="GK84" s="78"/>
      <c r="GL84" s="78"/>
      <c r="GM84" s="78"/>
      <c r="GN84" s="78"/>
      <c r="GO84" s="78"/>
      <c r="GP84" s="78"/>
      <c r="GQ84" s="78"/>
      <c r="GR84" s="78"/>
      <c r="GS84" s="78"/>
      <c r="GT84" s="78"/>
      <c r="GU84" s="78"/>
      <c r="GV84" s="78"/>
      <c r="GW84" s="78"/>
      <c r="GX84" s="78"/>
      <c r="GY84" s="78"/>
      <c r="GZ84" s="78"/>
      <c r="HA84" s="78"/>
      <c r="HB84" s="78"/>
      <c r="HC84" s="78"/>
      <c r="HD84" s="78"/>
      <c r="HE84" s="78"/>
      <c r="HF84" s="78"/>
      <c r="HG84" s="78"/>
      <c r="HH84" s="78"/>
      <c r="HI84" s="78"/>
      <c r="HJ84" s="78"/>
      <c r="HK84" s="78"/>
      <c r="HL84" s="78"/>
      <c r="HM84" s="78"/>
      <c r="HN84" s="78"/>
      <c r="HO84" s="78"/>
      <c r="HP84" s="78"/>
      <c r="HQ84" s="78"/>
      <c r="HR84" s="78"/>
      <c r="HS84" s="78"/>
      <c r="HT84" s="78"/>
      <c r="HU84" s="78"/>
      <c r="HV84" s="78"/>
      <c r="HW84" s="78"/>
      <c r="HX84" s="78"/>
      <c r="HY84" s="78"/>
      <c r="HZ84" s="78"/>
      <c r="IA84" s="78"/>
      <c r="IB84" s="78"/>
      <c r="IC84" s="78"/>
      <c r="ID84" s="78"/>
      <c r="IE84" s="78"/>
      <c r="IF84" s="78"/>
      <c r="IG84" s="78"/>
      <c r="IH84" s="78"/>
      <c r="II84" s="78"/>
      <c r="IJ84" s="78"/>
      <c r="IK84" s="78"/>
      <c r="IL84" s="78"/>
      <c r="IM84" s="78"/>
      <c r="IN84" s="78"/>
      <c r="IO84" s="78"/>
      <c r="IP84" s="78"/>
      <c r="IQ84" s="78"/>
      <c r="IR84" s="78"/>
      <c r="IS84" s="78"/>
      <c r="IT84" s="78"/>
      <c r="IU84" s="78"/>
      <c r="IV84" s="78"/>
      <c r="IW84" s="78"/>
    </row>
    <row r="85" customFormat="false" ht="15.75" hidden="false" customHeight="false" outlineLevel="0" collapsed="false">
      <c r="A85" s="170" t="s">
        <v>119</v>
      </c>
      <c r="B85" s="207" t="n">
        <v>2000</v>
      </c>
      <c r="C85" s="207" t="n">
        <v>2001</v>
      </c>
      <c r="D85" s="207" t="n">
        <v>2002</v>
      </c>
      <c r="E85" s="96"/>
      <c r="F85" s="20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  <c r="DA85" s="78"/>
      <c r="DB85" s="78"/>
      <c r="DC85" s="78"/>
      <c r="DD85" s="78"/>
      <c r="DE85" s="78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8"/>
      <c r="DQ85" s="78"/>
      <c r="DR85" s="78"/>
      <c r="DS85" s="78"/>
      <c r="DT85" s="78"/>
      <c r="DU85" s="78"/>
      <c r="DV85" s="78"/>
      <c r="DW85" s="78"/>
      <c r="DX85" s="78"/>
      <c r="DY85" s="78"/>
      <c r="DZ85" s="78"/>
      <c r="EA85" s="78"/>
      <c r="EB85" s="78"/>
      <c r="EC85" s="78"/>
      <c r="ED85" s="78"/>
      <c r="EE85" s="78"/>
      <c r="EF85" s="78"/>
      <c r="EG85" s="78"/>
      <c r="EH85" s="78"/>
      <c r="EI85" s="78"/>
      <c r="EJ85" s="78"/>
      <c r="EK85" s="78"/>
      <c r="EL85" s="78"/>
      <c r="EM85" s="78"/>
      <c r="EN85" s="78"/>
      <c r="EO85" s="78"/>
      <c r="EP85" s="78"/>
      <c r="EQ85" s="78"/>
      <c r="ER85" s="78"/>
      <c r="ES85" s="78"/>
      <c r="ET85" s="78"/>
      <c r="EU85" s="78"/>
      <c r="EV85" s="78"/>
      <c r="EW85" s="78"/>
      <c r="EX85" s="78"/>
      <c r="EY85" s="78"/>
      <c r="EZ85" s="78"/>
      <c r="FA85" s="78"/>
      <c r="FB85" s="78"/>
      <c r="FC85" s="78"/>
      <c r="FD85" s="78"/>
      <c r="FE85" s="78"/>
      <c r="FF85" s="78"/>
      <c r="FG85" s="78"/>
      <c r="FH85" s="78"/>
      <c r="FI85" s="78"/>
      <c r="FJ85" s="78"/>
      <c r="FK85" s="78"/>
      <c r="FL85" s="78"/>
      <c r="FM85" s="78"/>
      <c r="FN85" s="78"/>
      <c r="FO85" s="78"/>
      <c r="FP85" s="78"/>
      <c r="FQ85" s="78"/>
      <c r="FR85" s="78"/>
      <c r="FS85" s="78"/>
      <c r="FT85" s="78"/>
      <c r="FU85" s="78"/>
      <c r="FV85" s="78"/>
      <c r="FW85" s="78"/>
      <c r="FX85" s="78"/>
      <c r="FY85" s="78"/>
      <c r="FZ85" s="78"/>
      <c r="GA85" s="78"/>
      <c r="GB85" s="78"/>
      <c r="GC85" s="78"/>
      <c r="GD85" s="78"/>
      <c r="GE85" s="78"/>
      <c r="GF85" s="78"/>
      <c r="GG85" s="78"/>
      <c r="GH85" s="78"/>
      <c r="GI85" s="78"/>
      <c r="GJ85" s="78"/>
      <c r="GK85" s="78"/>
      <c r="GL85" s="78"/>
      <c r="GM85" s="78"/>
      <c r="GN85" s="78"/>
      <c r="GO85" s="78"/>
      <c r="GP85" s="78"/>
      <c r="GQ85" s="78"/>
      <c r="GR85" s="78"/>
      <c r="GS85" s="78"/>
      <c r="GT85" s="78"/>
      <c r="GU85" s="78"/>
      <c r="GV85" s="78"/>
      <c r="GW85" s="78"/>
      <c r="GX85" s="78"/>
      <c r="GY85" s="78"/>
      <c r="GZ85" s="78"/>
      <c r="HA85" s="78"/>
      <c r="HB85" s="78"/>
      <c r="HC85" s="78"/>
      <c r="HD85" s="78"/>
      <c r="HE85" s="78"/>
      <c r="HF85" s="78"/>
      <c r="HG85" s="78"/>
      <c r="HH85" s="78"/>
      <c r="HI85" s="78"/>
      <c r="HJ85" s="78"/>
      <c r="HK85" s="78"/>
      <c r="HL85" s="78"/>
      <c r="HM85" s="78"/>
      <c r="HN85" s="78"/>
      <c r="HO85" s="78"/>
      <c r="HP85" s="78"/>
      <c r="HQ85" s="78"/>
      <c r="HR85" s="78"/>
      <c r="HS85" s="78"/>
      <c r="HT85" s="78"/>
      <c r="HU85" s="78"/>
      <c r="HV85" s="78"/>
      <c r="HW85" s="78"/>
      <c r="HX85" s="78"/>
      <c r="HY85" s="78"/>
      <c r="HZ85" s="78"/>
      <c r="IA85" s="78"/>
      <c r="IB85" s="78"/>
      <c r="IC85" s="78"/>
      <c r="ID85" s="78"/>
      <c r="IE85" s="78"/>
      <c r="IF85" s="78"/>
      <c r="IG85" s="78"/>
      <c r="IH85" s="78"/>
      <c r="II85" s="78"/>
      <c r="IJ85" s="78"/>
      <c r="IK85" s="78"/>
      <c r="IL85" s="78"/>
      <c r="IM85" s="78"/>
      <c r="IN85" s="78"/>
      <c r="IO85" s="78"/>
      <c r="IP85" s="78"/>
      <c r="IQ85" s="78"/>
      <c r="IR85" s="78"/>
      <c r="IS85" s="78"/>
      <c r="IT85" s="78"/>
      <c r="IU85" s="78"/>
      <c r="IV85" s="78"/>
      <c r="IW85" s="78"/>
    </row>
    <row r="86" customFormat="false" ht="15.75" hidden="false" customHeight="false" outlineLevel="0" collapsed="false">
      <c r="A86" s="78" t="s">
        <v>110</v>
      </c>
      <c r="B86" s="104" t="n">
        <f aca="false">SUMIF($B$7:$AL$7,$B$85,$B$26:$AL$26)/SUMIF($B$7:$AL$7,$B$85,$B$27:$AL$27)</f>
        <v>5.80064135123541</v>
      </c>
      <c r="C86" s="104" t="n">
        <f aca="false">SUMIF($B$7:$AL$7,$C$85,$B$26:$AL$26)/SUMIF($B$7:$AL$7,$C$85,$B$27:$AL$27)</f>
        <v>6.95780675798201</v>
      </c>
      <c r="D86" s="104" t="n">
        <f aca="false">SUMIF($B$7:$AL$7,$D$85,$B$26:$AL$26)/SUMIF($B$7:$AL$7,$D$85,$B$27:$AL$27)</f>
        <v>5.44525867708081</v>
      </c>
      <c r="E86" s="96"/>
      <c r="F86" s="209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8"/>
      <c r="CZ86" s="78"/>
      <c r="DA86" s="78"/>
      <c r="DB86" s="78"/>
      <c r="DC86" s="78"/>
      <c r="DD86" s="78"/>
      <c r="DE86" s="78"/>
      <c r="DF86" s="78"/>
      <c r="DG86" s="78"/>
      <c r="DH86" s="78"/>
      <c r="DI86" s="78"/>
      <c r="DJ86" s="78"/>
      <c r="DK86" s="78"/>
      <c r="DL86" s="78"/>
      <c r="DM86" s="78"/>
      <c r="DN86" s="78"/>
      <c r="DO86" s="78"/>
      <c r="DP86" s="78"/>
      <c r="DQ86" s="78"/>
      <c r="DR86" s="78"/>
      <c r="DS86" s="78"/>
      <c r="DT86" s="78"/>
      <c r="DU86" s="78"/>
      <c r="DV86" s="78"/>
      <c r="DW86" s="78"/>
      <c r="DX86" s="78"/>
      <c r="DY86" s="78"/>
      <c r="DZ86" s="78"/>
      <c r="EA86" s="78"/>
      <c r="EB86" s="78"/>
      <c r="EC86" s="78"/>
      <c r="ED86" s="78"/>
      <c r="EE86" s="78"/>
      <c r="EF86" s="78"/>
      <c r="EG86" s="78"/>
      <c r="EH86" s="78"/>
      <c r="EI86" s="78"/>
      <c r="EJ86" s="78"/>
      <c r="EK86" s="78"/>
      <c r="EL86" s="78"/>
      <c r="EM86" s="78"/>
      <c r="EN86" s="78"/>
      <c r="EO86" s="78"/>
      <c r="EP86" s="78"/>
      <c r="EQ86" s="78"/>
      <c r="ER86" s="78"/>
      <c r="ES86" s="78"/>
      <c r="ET86" s="78"/>
      <c r="EU86" s="78"/>
      <c r="EV86" s="78"/>
      <c r="EW86" s="78"/>
      <c r="EX86" s="78"/>
      <c r="EY86" s="78"/>
      <c r="EZ86" s="78"/>
      <c r="FA86" s="78"/>
      <c r="FB86" s="78"/>
      <c r="FC86" s="78"/>
      <c r="FD86" s="78"/>
      <c r="FE86" s="78"/>
      <c r="FF86" s="78"/>
      <c r="FG86" s="78"/>
      <c r="FH86" s="78"/>
      <c r="FI86" s="78"/>
      <c r="FJ86" s="78"/>
      <c r="FK86" s="78"/>
      <c r="FL86" s="78"/>
      <c r="FM86" s="78"/>
      <c r="FN86" s="78"/>
      <c r="FO86" s="78"/>
      <c r="FP86" s="78"/>
      <c r="FQ86" s="78"/>
      <c r="FR86" s="78"/>
      <c r="FS86" s="78"/>
      <c r="FT86" s="78"/>
      <c r="FU86" s="78"/>
      <c r="FV86" s="78"/>
      <c r="FW86" s="78"/>
      <c r="FX86" s="78"/>
      <c r="FY86" s="78"/>
      <c r="FZ86" s="78"/>
      <c r="GA86" s="78"/>
      <c r="GB86" s="78"/>
      <c r="GC86" s="78"/>
      <c r="GD86" s="78"/>
      <c r="GE86" s="78"/>
      <c r="GF86" s="78"/>
      <c r="GG86" s="78"/>
      <c r="GH86" s="78"/>
      <c r="GI86" s="78"/>
      <c r="GJ86" s="78"/>
      <c r="GK86" s="78"/>
      <c r="GL86" s="78"/>
      <c r="GM86" s="78"/>
      <c r="GN86" s="78"/>
      <c r="GO86" s="78"/>
      <c r="GP86" s="78"/>
      <c r="GQ86" s="78"/>
      <c r="GR86" s="78"/>
      <c r="GS86" s="78"/>
      <c r="GT86" s="78"/>
      <c r="GU86" s="78"/>
      <c r="GV86" s="78"/>
      <c r="GW86" s="78"/>
      <c r="GX86" s="78"/>
      <c r="GY86" s="78"/>
      <c r="GZ86" s="78"/>
      <c r="HA86" s="78"/>
      <c r="HB86" s="78"/>
      <c r="HC86" s="78"/>
      <c r="HD86" s="78"/>
      <c r="HE86" s="78"/>
      <c r="HF86" s="78"/>
      <c r="HG86" s="78"/>
      <c r="HH86" s="78"/>
      <c r="HI86" s="78"/>
      <c r="HJ86" s="78"/>
      <c r="HK86" s="78"/>
      <c r="HL86" s="78"/>
      <c r="HM86" s="78"/>
      <c r="HN86" s="78"/>
      <c r="HO86" s="78"/>
      <c r="HP86" s="78"/>
      <c r="HQ86" s="78"/>
      <c r="HR86" s="78"/>
      <c r="HS86" s="78"/>
      <c r="HT86" s="78"/>
      <c r="HU86" s="78"/>
      <c r="HV86" s="78"/>
      <c r="HW86" s="78"/>
      <c r="HX86" s="78"/>
      <c r="HY86" s="78"/>
      <c r="HZ86" s="78"/>
      <c r="IA86" s="78"/>
      <c r="IB86" s="78"/>
      <c r="IC86" s="78"/>
      <c r="ID86" s="78"/>
      <c r="IE86" s="78"/>
      <c r="IF86" s="78"/>
      <c r="IG86" s="78"/>
      <c r="IH86" s="78"/>
      <c r="II86" s="78"/>
      <c r="IJ86" s="78"/>
      <c r="IK86" s="78"/>
      <c r="IL86" s="78"/>
      <c r="IM86" s="78"/>
      <c r="IN86" s="78"/>
      <c r="IO86" s="78"/>
      <c r="IP86" s="78"/>
      <c r="IQ86" s="78"/>
      <c r="IR86" s="78"/>
      <c r="IS86" s="78"/>
      <c r="IT86" s="78"/>
      <c r="IU86" s="78"/>
      <c r="IV86" s="78"/>
      <c r="IW86" s="78"/>
    </row>
    <row r="87" customFormat="false" ht="15.75" hidden="false" customHeight="false" outlineLevel="0" collapsed="false">
      <c r="A87" s="78" t="s">
        <v>111</v>
      </c>
      <c r="B87" s="104" t="n">
        <f aca="false">SUMIF($B$7:$AL$7,B$85,$B$30:$AL$30)/SUMIF($B$7:$AL$7,B$85,$B$31:$AL$31)</f>
        <v>5.92353716781449</v>
      </c>
      <c r="C87" s="104" t="n">
        <f aca="false">SUMIF($B$7:$AL$7,C$85,$B$30:$AL$30)/SUMIF($B$7:$AL$7,C$85,$B$31:$AL$31)</f>
        <v>6.61066042340808</v>
      </c>
      <c r="D87" s="104" t="n">
        <f aca="false">SUMIF($B$7:$AL$7,D$85,$B$30:$AL$30)/SUMIF($B$7:$AL$7,D$85,$B$31:$AL$31)</f>
        <v>5.17684755425677</v>
      </c>
      <c r="E87" s="96"/>
      <c r="F87" s="209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  <c r="DC87" s="78"/>
      <c r="DD87" s="78"/>
      <c r="DE87" s="78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8"/>
      <c r="DQ87" s="78"/>
      <c r="DR87" s="78"/>
      <c r="DS87" s="78"/>
      <c r="DT87" s="78"/>
      <c r="DU87" s="78"/>
      <c r="DV87" s="78"/>
      <c r="DW87" s="78"/>
      <c r="DX87" s="78"/>
      <c r="DY87" s="78"/>
      <c r="DZ87" s="78"/>
      <c r="EA87" s="78"/>
      <c r="EB87" s="78"/>
      <c r="EC87" s="78"/>
      <c r="ED87" s="78"/>
      <c r="EE87" s="78"/>
      <c r="EF87" s="78"/>
      <c r="EG87" s="78"/>
      <c r="EH87" s="78"/>
      <c r="EI87" s="78"/>
      <c r="EJ87" s="78"/>
      <c r="EK87" s="78"/>
      <c r="EL87" s="78"/>
      <c r="EM87" s="78"/>
      <c r="EN87" s="78"/>
      <c r="EO87" s="78"/>
      <c r="EP87" s="78"/>
      <c r="EQ87" s="78"/>
      <c r="ER87" s="78"/>
      <c r="ES87" s="78"/>
      <c r="ET87" s="78"/>
      <c r="EU87" s="78"/>
      <c r="EV87" s="78"/>
      <c r="EW87" s="78"/>
      <c r="EX87" s="78"/>
      <c r="EY87" s="78"/>
      <c r="EZ87" s="78"/>
      <c r="FA87" s="78"/>
      <c r="FB87" s="78"/>
      <c r="FC87" s="78"/>
      <c r="FD87" s="78"/>
      <c r="FE87" s="78"/>
      <c r="FF87" s="78"/>
      <c r="FG87" s="78"/>
      <c r="FH87" s="78"/>
      <c r="FI87" s="78"/>
      <c r="FJ87" s="78"/>
      <c r="FK87" s="78"/>
      <c r="FL87" s="78"/>
      <c r="FM87" s="78"/>
      <c r="FN87" s="78"/>
      <c r="FO87" s="78"/>
      <c r="FP87" s="78"/>
      <c r="FQ87" s="78"/>
      <c r="FR87" s="78"/>
      <c r="FS87" s="78"/>
      <c r="FT87" s="78"/>
      <c r="FU87" s="78"/>
      <c r="FV87" s="78"/>
      <c r="FW87" s="78"/>
      <c r="FX87" s="78"/>
      <c r="FY87" s="78"/>
      <c r="FZ87" s="78"/>
      <c r="GA87" s="78"/>
      <c r="GB87" s="78"/>
      <c r="GC87" s="78"/>
      <c r="GD87" s="78"/>
      <c r="GE87" s="78"/>
      <c r="GF87" s="78"/>
      <c r="GG87" s="78"/>
      <c r="GH87" s="78"/>
      <c r="GI87" s="78"/>
      <c r="GJ87" s="78"/>
      <c r="GK87" s="78"/>
      <c r="GL87" s="78"/>
      <c r="GM87" s="78"/>
      <c r="GN87" s="78"/>
      <c r="GO87" s="78"/>
      <c r="GP87" s="78"/>
      <c r="GQ87" s="78"/>
      <c r="GR87" s="78"/>
      <c r="GS87" s="78"/>
      <c r="GT87" s="78"/>
      <c r="GU87" s="78"/>
      <c r="GV87" s="78"/>
      <c r="GW87" s="78"/>
      <c r="GX87" s="78"/>
      <c r="GY87" s="78"/>
      <c r="GZ87" s="78"/>
      <c r="HA87" s="78"/>
      <c r="HB87" s="78"/>
      <c r="HC87" s="78"/>
      <c r="HD87" s="78"/>
      <c r="HE87" s="78"/>
      <c r="HF87" s="78"/>
      <c r="HG87" s="78"/>
      <c r="HH87" s="78"/>
      <c r="HI87" s="78"/>
      <c r="HJ87" s="78"/>
      <c r="HK87" s="78"/>
      <c r="HL87" s="78"/>
      <c r="HM87" s="78"/>
      <c r="HN87" s="78"/>
      <c r="HO87" s="78"/>
      <c r="HP87" s="78"/>
      <c r="HQ87" s="78"/>
      <c r="HR87" s="78"/>
      <c r="HS87" s="78"/>
      <c r="HT87" s="78"/>
      <c r="HU87" s="78"/>
      <c r="HV87" s="78"/>
      <c r="HW87" s="78"/>
      <c r="HX87" s="78"/>
      <c r="HY87" s="78"/>
      <c r="HZ87" s="78"/>
      <c r="IA87" s="78"/>
      <c r="IB87" s="78"/>
      <c r="IC87" s="78"/>
      <c r="ID87" s="78"/>
      <c r="IE87" s="78"/>
      <c r="IF87" s="78"/>
      <c r="IG87" s="78"/>
      <c r="IH87" s="78"/>
      <c r="II87" s="78"/>
      <c r="IJ87" s="78"/>
      <c r="IK87" s="78"/>
      <c r="IL87" s="78"/>
      <c r="IM87" s="78"/>
      <c r="IN87" s="78"/>
      <c r="IO87" s="78"/>
      <c r="IP87" s="78"/>
      <c r="IQ87" s="78"/>
      <c r="IR87" s="78"/>
      <c r="IS87" s="78"/>
      <c r="IT87" s="78"/>
      <c r="IU87" s="78"/>
      <c r="IV87" s="78"/>
      <c r="IW87" s="78"/>
    </row>
    <row r="88" customFormat="false" ht="15.75" hidden="false" customHeight="false" outlineLevel="0" collapsed="false">
      <c r="A88" s="78" t="s">
        <v>112</v>
      </c>
      <c r="B88" s="104" t="n">
        <f aca="false">SUMIF($B$7:$AL$7,B$85,$B$34:$AL$34)/SUMIF($B$7:$AL$7,B$85,$B$35:$AL$35)</f>
        <v>5.39595718684309</v>
      </c>
      <c r="C88" s="104" t="n">
        <f aca="false">SUMIF($B$7:$AL$7,C$85,$B$34:$AL$34)/SUMIF($B$7:$AL$7,C$85,$B$35:$AL$35)</f>
        <v>6.29027250303339</v>
      </c>
      <c r="D88" s="104" t="n">
        <f aca="false">SUMIF($B$7:$AL$7,D$85,$B$34:$AL$34)/SUMIF($B$7:$AL$7,D$85,$B$35:$AL$35)</f>
        <v>4.92841385024633</v>
      </c>
      <c r="E88" s="96"/>
      <c r="F88" s="209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8"/>
      <c r="CN88" s="78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8"/>
      <c r="CZ88" s="78"/>
      <c r="DA88" s="78"/>
      <c r="DB88" s="78"/>
      <c r="DC88" s="78"/>
      <c r="DD88" s="78"/>
      <c r="DE88" s="78"/>
      <c r="DF88" s="78"/>
      <c r="DG88" s="78"/>
      <c r="DH88" s="78"/>
      <c r="DI88" s="78"/>
      <c r="DJ88" s="78"/>
      <c r="DK88" s="78"/>
      <c r="DL88" s="78"/>
      <c r="DM88" s="78"/>
      <c r="DN88" s="78"/>
      <c r="DO88" s="78"/>
      <c r="DP88" s="78"/>
      <c r="DQ88" s="78"/>
      <c r="DR88" s="78"/>
      <c r="DS88" s="78"/>
      <c r="DT88" s="78"/>
      <c r="DU88" s="78"/>
      <c r="DV88" s="78"/>
      <c r="DW88" s="78"/>
      <c r="DX88" s="78"/>
      <c r="DY88" s="78"/>
      <c r="DZ88" s="78"/>
      <c r="EA88" s="78"/>
      <c r="EB88" s="78"/>
      <c r="EC88" s="78"/>
      <c r="ED88" s="78"/>
      <c r="EE88" s="78"/>
      <c r="EF88" s="78"/>
      <c r="EG88" s="78"/>
      <c r="EH88" s="78"/>
      <c r="EI88" s="78"/>
      <c r="EJ88" s="78"/>
      <c r="EK88" s="78"/>
      <c r="EL88" s="78"/>
      <c r="EM88" s="78"/>
      <c r="EN88" s="78"/>
      <c r="EO88" s="78"/>
      <c r="EP88" s="78"/>
      <c r="EQ88" s="78"/>
      <c r="ER88" s="78"/>
      <c r="ES88" s="78"/>
      <c r="ET88" s="78"/>
      <c r="EU88" s="78"/>
      <c r="EV88" s="78"/>
      <c r="EW88" s="78"/>
      <c r="EX88" s="78"/>
      <c r="EY88" s="78"/>
      <c r="EZ88" s="78"/>
      <c r="FA88" s="78"/>
      <c r="FB88" s="78"/>
      <c r="FC88" s="78"/>
      <c r="FD88" s="78"/>
      <c r="FE88" s="78"/>
      <c r="FF88" s="78"/>
      <c r="FG88" s="78"/>
      <c r="FH88" s="78"/>
      <c r="FI88" s="78"/>
      <c r="FJ88" s="78"/>
      <c r="FK88" s="78"/>
      <c r="FL88" s="78"/>
      <c r="FM88" s="78"/>
      <c r="FN88" s="78"/>
      <c r="FO88" s="78"/>
      <c r="FP88" s="78"/>
      <c r="FQ88" s="78"/>
      <c r="FR88" s="78"/>
      <c r="FS88" s="78"/>
      <c r="FT88" s="78"/>
      <c r="FU88" s="78"/>
      <c r="FV88" s="78"/>
      <c r="FW88" s="78"/>
      <c r="FX88" s="78"/>
      <c r="FY88" s="78"/>
      <c r="FZ88" s="78"/>
      <c r="GA88" s="78"/>
      <c r="GB88" s="78"/>
      <c r="GC88" s="78"/>
      <c r="GD88" s="78"/>
      <c r="GE88" s="78"/>
      <c r="GF88" s="78"/>
      <c r="GG88" s="78"/>
      <c r="GH88" s="78"/>
      <c r="GI88" s="78"/>
      <c r="GJ88" s="78"/>
      <c r="GK88" s="78"/>
      <c r="GL88" s="78"/>
      <c r="GM88" s="78"/>
      <c r="GN88" s="78"/>
      <c r="GO88" s="78"/>
      <c r="GP88" s="78"/>
      <c r="GQ88" s="78"/>
      <c r="GR88" s="78"/>
      <c r="GS88" s="78"/>
      <c r="GT88" s="78"/>
      <c r="GU88" s="78"/>
      <c r="GV88" s="78"/>
      <c r="GW88" s="78"/>
      <c r="GX88" s="78"/>
      <c r="GY88" s="78"/>
      <c r="GZ88" s="78"/>
      <c r="HA88" s="78"/>
      <c r="HB88" s="78"/>
      <c r="HC88" s="78"/>
      <c r="HD88" s="78"/>
      <c r="HE88" s="78"/>
      <c r="HF88" s="78"/>
      <c r="HG88" s="78"/>
      <c r="HH88" s="78"/>
      <c r="HI88" s="78"/>
      <c r="HJ88" s="78"/>
      <c r="HK88" s="78"/>
      <c r="HL88" s="78"/>
      <c r="HM88" s="78"/>
      <c r="HN88" s="78"/>
      <c r="HO88" s="78"/>
      <c r="HP88" s="78"/>
      <c r="HQ88" s="78"/>
      <c r="HR88" s="78"/>
      <c r="HS88" s="78"/>
      <c r="HT88" s="78"/>
      <c r="HU88" s="78"/>
      <c r="HV88" s="78"/>
      <c r="HW88" s="78"/>
      <c r="HX88" s="78"/>
      <c r="HY88" s="78"/>
      <c r="HZ88" s="78"/>
      <c r="IA88" s="78"/>
      <c r="IB88" s="78"/>
      <c r="IC88" s="78"/>
      <c r="ID88" s="78"/>
      <c r="IE88" s="78"/>
      <c r="IF88" s="78"/>
      <c r="IG88" s="78"/>
      <c r="IH88" s="78"/>
      <c r="II88" s="78"/>
      <c r="IJ88" s="78"/>
      <c r="IK88" s="78"/>
      <c r="IL88" s="78"/>
      <c r="IM88" s="78"/>
      <c r="IN88" s="78"/>
      <c r="IO88" s="78"/>
      <c r="IP88" s="78"/>
      <c r="IQ88" s="78"/>
      <c r="IR88" s="78"/>
      <c r="IS88" s="78"/>
      <c r="IT88" s="78"/>
      <c r="IU88" s="78"/>
      <c r="IV88" s="78"/>
      <c r="IW88" s="78"/>
    </row>
    <row r="89" customFormat="false" ht="15.75" hidden="false" customHeight="false" outlineLevel="0" collapsed="false">
      <c r="A89" s="78"/>
      <c r="B89" s="98"/>
      <c r="C89" s="98"/>
      <c r="D89" s="98"/>
      <c r="E89" s="96"/>
      <c r="F89" s="209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  <c r="DA89" s="78"/>
      <c r="DB89" s="78"/>
      <c r="DC89" s="78"/>
      <c r="DD89" s="78"/>
      <c r="DE89" s="78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8"/>
      <c r="DQ89" s="78"/>
      <c r="DR89" s="78"/>
      <c r="DS89" s="78"/>
      <c r="DT89" s="78"/>
      <c r="DU89" s="78"/>
      <c r="DV89" s="78"/>
      <c r="DW89" s="78"/>
      <c r="DX89" s="78"/>
      <c r="DY89" s="78"/>
      <c r="DZ89" s="78"/>
      <c r="EA89" s="78"/>
      <c r="EB89" s="78"/>
      <c r="EC89" s="78"/>
      <c r="ED89" s="78"/>
      <c r="EE89" s="78"/>
      <c r="EF89" s="78"/>
      <c r="EG89" s="78"/>
      <c r="EH89" s="78"/>
      <c r="EI89" s="78"/>
      <c r="EJ89" s="78"/>
      <c r="EK89" s="78"/>
      <c r="EL89" s="78"/>
      <c r="EM89" s="78"/>
      <c r="EN89" s="78"/>
      <c r="EO89" s="78"/>
      <c r="EP89" s="78"/>
      <c r="EQ89" s="78"/>
      <c r="ER89" s="78"/>
      <c r="ES89" s="78"/>
      <c r="ET89" s="78"/>
      <c r="EU89" s="78"/>
      <c r="EV89" s="78"/>
      <c r="EW89" s="78"/>
      <c r="EX89" s="78"/>
      <c r="EY89" s="78"/>
      <c r="EZ89" s="78"/>
      <c r="FA89" s="78"/>
      <c r="FB89" s="78"/>
      <c r="FC89" s="78"/>
      <c r="FD89" s="78"/>
      <c r="FE89" s="78"/>
      <c r="FF89" s="78"/>
      <c r="FG89" s="78"/>
      <c r="FH89" s="78"/>
      <c r="FI89" s="78"/>
      <c r="FJ89" s="78"/>
      <c r="FK89" s="78"/>
      <c r="FL89" s="78"/>
      <c r="FM89" s="78"/>
      <c r="FN89" s="78"/>
      <c r="FO89" s="78"/>
      <c r="FP89" s="78"/>
      <c r="FQ89" s="78"/>
      <c r="FR89" s="78"/>
      <c r="FS89" s="78"/>
      <c r="FT89" s="78"/>
      <c r="FU89" s="78"/>
      <c r="FV89" s="78"/>
      <c r="FW89" s="78"/>
      <c r="FX89" s="78"/>
      <c r="FY89" s="78"/>
      <c r="FZ89" s="78"/>
      <c r="GA89" s="78"/>
      <c r="GB89" s="78"/>
      <c r="GC89" s="78"/>
      <c r="GD89" s="78"/>
      <c r="GE89" s="78"/>
      <c r="GF89" s="78"/>
      <c r="GG89" s="78"/>
      <c r="GH89" s="78"/>
      <c r="GI89" s="78"/>
      <c r="GJ89" s="78"/>
      <c r="GK89" s="78"/>
      <c r="GL89" s="78"/>
      <c r="GM89" s="78"/>
      <c r="GN89" s="78"/>
      <c r="GO89" s="78"/>
      <c r="GP89" s="78"/>
      <c r="GQ89" s="78"/>
      <c r="GR89" s="78"/>
      <c r="GS89" s="78"/>
      <c r="GT89" s="78"/>
      <c r="GU89" s="78"/>
      <c r="GV89" s="78"/>
      <c r="GW89" s="78"/>
      <c r="GX89" s="78"/>
      <c r="GY89" s="78"/>
      <c r="GZ89" s="78"/>
      <c r="HA89" s="78"/>
      <c r="HB89" s="78"/>
      <c r="HC89" s="78"/>
      <c r="HD89" s="78"/>
      <c r="HE89" s="78"/>
      <c r="HF89" s="78"/>
      <c r="HG89" s="78"/>
      <c r="HH89" s="78"/>
      <c r="HI89" s="78"/>
      <c r="HJ89" s="78"/>
      <c r="HK89" s="78"/>
      <c r="HL89" s="78"/>
      <c r="HM89" s="78"/>
      <c r="HN89" s="78"/>
      <c r="HO89" s="78"/>
      <c r="HP89" s="78"/>
      <c r="HQ89" s="78"/>
      <c r="HR89" s="78"/>
      <c r="HS89" s="78"/>
      <c r="HT89" s="78"/>
      <c r="HU89" s="78"/>
      <c r="HV89" s="78"/>
      <c r="HW89" s="78"/>
      <c r="HX89" s="78"/>
      <c r="HY89" s="78"/>
      <c r="HZ89" s="78"/>
      <c r="IA89" s="78"/>
      <c r="IB89" s="78"/>
      <c r="IC89" s="78"/>
      <c r="ID89" s="78"/>
      <c r="IE89" s="78"/>
      <c r="IF89" s="78"/>
      <c r="IG89" s="78"/>
      <c r="IH89" s="78"/>
      <c r="II89" s="78"/>
      <c r="IJ89" s="78"/>
      <c r="IK89" s="78"/>
      <c r="IL89" s="78"/>
      <c r="IM89" s="78"/>
      <c r="IN89" s="78"/>
      <c r="IO89" s="78"/>
      <c r="IP89" s="78"/>
      <c r="IQ89" s="78"/>
      <c r="IR89" s="78"/>
      <c r="IS89" s="78"/>
      <c r="IT89" s="78"/>
      <c r="IU89" s="78"/>
      <c r="IV89" s="78"/>
      <c r="IW89" s="78"/>
    </row>
    <row r="90" customFormat="false" ht="15.75" hidden="false" customHeight="false" outlineLevel="0" collapsed="false">
      <c r="A90" s="78" t="s">
        <v>113</v>
      </c>
      <c r="B90" s="210" t="n">
        <f aca="false">SUMIF($B$7:$AL$7,B$85,$B$41:$AL$41)/SUMIF($B$7:$AL$7,B$85,$B$42:$AL$42)</f>
        <v>9.52216803246319</v>
      </c>
      <c r="C90" s="210" t="n">
        <f aca="false">SUMIF($B$7:$AL$7,C$85,$B$41:$AL$41)/SUMIF($B$7:$AL$7,C$85,$B$42:$AL$42)</f>
        <v>7.41249173305256</v>
      </c>
      <c r="D90" s="210" t="n">
        <f aca="false">SUMIF($B$7:$AL$7,D$85,$B$41:$AL$41)/SUMIF($B$7:$AL$7,D$85,$B$42:$AL$42)</f>
        <v>5.82192546790672</v>
      </c>
      <c r="E90" s="96"/>
      <c r="F90" s="209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8"/>
      <c r="CN90" s="78"/>
      <c r="CO90" s="78"/>
      <c r="CP90" s="78"/>
      <c r="CQ90" s="78"/>
      <c r="CR90" s="78"/>
      <c r="CS90" s="78"/>
      <c r="CT90" s="78"/>
      <c r="CU90" s="78"/>
      <c r="CV90" s="78"/>
      <c r="CW90" s="78"/>
      <c r="CX90" s="78"/>
      <c r="CY90" s="78"/>
      <c r="CZ90" s="78"/>
      <c r="DA90" s="78"/>
      <c r="DB90" s="78"/>
      <c r="DC90" s="78"/>
      <c r="DD90" s="78"/>
      <c r="DE90" s="78"/>
      <c r="DF90" s="78"/>
      <c r="DG90" s="78"/>
      <c r="DH90" s="78"/>
      <c r="DI90" s="78"/>
      <c r="DJ90" s="78"/>
      <c r="DK90" s="78"/>
      <c r="DL90" s="78"/>
      <c r="DM90" s="78"/>
      <c r="DN90" s="78"/>
      <c r="DO90" s="78"/>
      <c r="DP90" s="78"/>
      <c r="DQ90" s="78"/>
      <c r="DR90" s="78"/>
      <c r="DS90" s="78"/>
      <c r="DT90" s="78"/>
      <c r="DU90" s="78"/>
      <c r="DV90" s="78"/>
      <c r="DW90" s="78"/>
      <c r="DX90" s="78"/>
      <c r="DY90" s="78"/>
      <c r="DZ90" s="78"/>
      <c r="EA90" s="78"/>
      <c r="EB90" s="78"/>
      <c r="EC90" s="78"/>
      <c r="ED90" s="78"/>
      <c r="EE90" s="78"/>
      <c r="EF90" s="78"/>
      <c r="EG90" s="78"/>
      <c r="EH90" s="78"/>
      <c r="EI90" s="78"/>
      <c r="EJ90" s="78"/>
      <c r="EK90" s="78"/>
      <c r="EL90" s="78"/>
      <c r="EM90" s="78"/>
      <c r="EN90" s="78"/>
      <c r="EO90" s="78"/>
      <c r="EP90" s="78"/>
      <c r="EQ90" s="78"/>
      <c r="ER90" s="78"/>
      <c r="ES90" s="78"/>
      <c r="ET90" s="78"/>
      <c r="EU90" s="78"/>
      <c r="EV90" s="78"/>
      <c r="EW90" s="78"/>
      <c r="EX90" s="78"/>
      <c r="EY90" s="78"/>
      <c r="EZ90" s="78"/>
      <c r="FA90" s="78"/>
      <c r="FB90" s="78"/>
      <c r="FC90" s="78"/>
      <c r="FD90" s="78"/>
      <c r="FE90" s="78"/>
      <c r="FF90" s="78"/>
      <c r="FG90" s="78"/>
      <c r="FH90" s="78"/>
      <c r="FI90" s="78"/>
      <c r="FJ90" s="78"/>
      <c r="FK90" s="78"/>
      <c r="FL90" s="78"/>
      <c r="FM90" s="78"/>
      <c r="FN90" s="78"/>
      <c r="FO90" s="78"/>
      <c r="FP90" s="78"/>
      <c r="FQ90" s="78"/>
      <c r="FR90" s="78"/>
      <c r="FS90" s="78"/>
      <c r="FT90" s="78"/>
      <c r="FU90" s="78"/>
      <c r="FV90" s="78"/>
      <c r="FW90" s="78"/>
      <c r="FX90" s="78"/>
      <c r="FY90" s="78"/>
      <c r="FZ90" s="78"/>
      <c r="GA90" s="78"/>
      <c r="GB90" s="78"/>
      <c r="GC90" s="78"/>
      <c r="GD90" s="78"/>
      <c r="GE90" s="78"/>
      <c r="GF90" s="78"/>
      <c r="GG90" s="78"/>
      <c r="GH90" s="78"/>
      <c r="GI90" s="78"/>
      <c r="GJ90" s="78"/>
      <c r="GK90" s="78"/>
      <c r="GL90" s="78"/>
      <c r="GM90" s="78"/>
      <c r="GN90" s="78"/>
      <c r="GO90" s="78"/>
      <c r="GP90" s="78"/>
      <c r="GQ90" s="78"/>
      <c r="GR90" s="78"/>
      <c r="GS90" s="78"/>
      <c r="GT90" s="78"/>
      <c r="GU90" s="78"/>
      <c r="GV90" s="78"/>
      <c r="GW90" s="78"/>
      <c r="GX90" s="78"/>
      <c r="GY90" s="78"/>
      <c r="GZ90" s="78"/>
      <c r="HA90" s="78"/>
      <c r="HB90" s="78"/>
      <c r="HC90" s="78"/>
      <c r="HD90" s="78"/>
      <c r="HE90" s="78"/>
      <c r="HF90" s="78"/>
      <c r="HG90" s="78"/>
      <c r="HH90" s="78"/>
      <c r="HI90" s="78"/>
      <c r="HJ90" s="78"/>
      <c r="HK90" s="78"/>
      <c r="HL90" s="78"/>
      <c r="HM90" s="78"/>
      <c r="HN90" s="78"/>
      <c r="HO90" s="78"/>
      <c r="HP90" s="78"/>
      <c r="HQ90" s="78"/>
      <c r="HR90" s="78"/>
      <c r="HS90" s="78"/>
      <c r="HT90" s="78"/>
      <c r="HU90" s="78"/>
      <c r="HV90" s="78"/>
      <c r="HW90" s="78"/>
      <c r="HX90" s="78"/>
      <c r="HY90" s="78"/>
      <c r="HZ90" s="78"/>
      <c r="IA90" s="78"/>
      <c r="IB90" s="78"/>
      <c r="IC90" s="78"/>
      <c r="ID90" s="78"/>
      <c r="IE90" s="78"/>
      <c r="IF90" s="78"/>
      <c r="IG90" s="78"/>
      <c r="IH90" s="78"/>
      <c r="II90" s="78"/>
      <c r="IJ90" s="78"/>
      <c r="IK90" s="78"/>
      <c r="IL90" s="78"/>
      <c r="IM90" s="78"/>
      <c r="IN90" s="78"/>
      <c r="IO90" s="78"/>
      <c r="IP90" s="78"/>
      <c r="IQ90" s="78"/>
      <c r="IR90" s="78"/>
      <c r="IS90" s="78"/>
      <c r="IT90" s="78"/>
      <c r="IU90" s="78"/>
      <c r="IV90" s="78"/>
      <c r="IW90" s="78"/>
    </row>
    <row r="91" customFormat="false" ht="15.75" hidden="false" customHeight="false" outlineLevel="0" collapsed="false">
      <c r="A91" s="78" t="s">
        <v>114</v>
      </c>
      <c r="B91" s="210" t="n">
        <f aca="false">SUMIF($B$7:$AL$7,B$85,$B$45:$AL$45)/SUMIF($B$7:$AL$7,B$85,$B$46:$AL$46)</f>
        <v>6.41565723004482</v>
      </c>
      <c r="C91" s="210" t="n">
        <f aca="false">SUMIF($B$7:$AL$7,C$85,$B$45:$AL$45)/SUMIF($B$7:$AL$7,C$85,$B$46:$AL$46)</f>
        <v>6.59573237569077</v>
      </c>
      <c r="D91" s="210" t="n">
        <f aca="false">SUMIF($B$7:$AL$7,D$85,$B$45:$AL$45)/SUMIF($B$7:$AL$7,D$85,$B$46:$AL$46)</f>
        <v>5.02690677014031</v>
      </c>
      <c r="E91" s="96"/>
      <c r="F91" s="209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  <c r="DA91" s="78"/>
      <c r="DB91" s="78"/>
      <c r="DC91" s="78"/>
      <c r="DD91" s="78"/>
      <c r="DE91" s="78"/>
      <c r="DF91" s="78"/>
      <c r="DG91" s="78"/>
      <c r="DH91" s="78"/>
      <c r="DI91" s="78"/>
      <c r="DJ91" s="78"/>
      <c r="DK91" s="78"/>
      <c r="DL91" s="78"/>
      <c r="DM91" s="78"/>
      <c r="DN91" s="78"/>
      <c r="DO91" s="78"/>
      <c r="DP91" s="78"/>
      <c r="DQ91" s="78"/>
      <c r="DR91" s="78"/>
      <c r="DS91" s="78"/>
      <c r="DT91" s="78"/>
      <c r="DU91" s="78"/>
      <c r="DV91" s="78"/>
      <c r="DW91" s="78"/>
      <c r="DX91" s="78"/>
      <c r="DY91" s="78"/>
      <c r="DZ91" s="78"/>
      <c r="EA91" s="78"/>
      <c r="EB91" s="78"/>
      <c r="EC91" s="78"/>
      <c r="ED91" s="78"/>
      <c r="EE91" s="78"/>
      <c r="EF91" s="78"/>
      <c r="EG91" s="78"/>
      <c r="EH91" s="78"/>
      <c r="EI91" s="78"/>
      <c r="EJ91" s="78"/>
      <c r="EK91" s="78"/>
      <c r="EL91" s="78"/>
      <c r="EM91" s="78"/>
      <c r="EN91" s="78"/>
      <c r="EO91" s="78"/>
      <c r="EP91" s="78"/>
      <c r="EQ91" s="78"/>
      <c r="ER91" s="78"/>
      <c r="ES91" s="78"/>
      <c r="ET91" s="78"/>
      <c r="EU91" s="78"/>
      <c r="EV91" s="78"/>
      <c r="EW91" s="78"/>
      <c r="EX91" s="78"/>
      <c r="EY91" s="78"/>
      <c r="EZ91" s="78"/>
      <c r="FA91" s="78"/>
      <c r="FB91" s="78"/>
      <c r="FC91" s="78"/>
      <c r="FD91" s="78"/>
      <c r="FE91" s="78"/>
      <c r="FF91" s="78"/>
      <c r="FG91" s="78"/>
      <c r="FH91" s="78"/>
      <c r="FI91" s="78"/>
      <c r="FJ91" s="78"/>
      <c r="FK91" s="78"/>
      <c r="FL91" s="78"/>
      <c r="FM91" s="78"/>
      <c r="FN91" s="78"/>
      <c r="FO91" s="78"/>
      <c r="FP91" s="78"/>
      <c r="FQ91" s="78"/>
      <c r="FR91" s="78"/>
      <c r="FS91" s="78"/>
      <c r="FT91" s="78"/>
      <c r="FU91" s="78"/>
      <c r="FV91" s="78"/>
      <c r="FW91" s="78"/>
      <c r="FX91" s="78"/>
      <c r="FY91" s="78"/>
      <c r="FZ91" s="78"/>
      <c r="GA91" s="78"/>
      <c r="GB91" s="78"/>
      <c r="GC91" s="78"/>
      <c r="GD91" s="78"/>
      <c r="GE91" s="78"/>
      <c r="GF91" s="78"/>
      <c r="GG91" s="78"/>
      <c r="GH91" s="78"/>
      <c r="GI91" s="78"/>
      <c r="GJ91" s="78"/>
      <c r="GK91" s="78"/>
      <c r="GL91" s="78"/>
      <c r="GM91" s="78"/>
      <c r="GN91" s="78"/>
      <c r="GO91" s="78"/>
      <c r="GP91" s="78"/>
      <c r="GQ91" s="78"/>
      <c r="GR91" s="78"/>
      <c r="GS91" s="78"/>
      <c r="GT91" s="78"/>
      <c r="GU91" s="78"/>
      <c r="GV91" s="78"/>
      <c r="GW91" s="78"/>
      <c r="GX91" s="78"/>
      <c r="GY91" s="78"/>
      <c r="GZ91" s="78"/>
      <c r="HA91" s="78"/>
      <c r="HB91" s="78"/>
      <c r="HC91" s="78"/>
      <c r="HD91" s="78"/>
      <c r="HE91" s="78"/>
      <c r="HF91" s="78"/>
      <c r="HG91" s="78"/>
      <c r="HH91" s="78"/>
      <c r="HI91" s="78"/>
      <c r="HJ91" s="78"/>
      <c r="HK91" s="78"/>
      <c r="HL91" s="78"/>
      <c r="HM91" s="78"/>
      <c r="HN91" s="78"/>
      <c r="HO91" s="78"/>
      <c r="HP91" s="78"/>
      <c r="HQ91" s="78"/>
      <c r="HR91" s="78"/>
      <c r="HS91" s="78"/>
      <c r="HT91" s="78"/>
      <c r="HU91" s="78"/>
      <c r="HV91" s="78"/>
      <c r="HW91" s="78"/>
      <c r="HX91" s="78"/>
      <c r="HY91" s="78"/>
      <c r="HZ91" s="78"/>
      <c r="IA91" s="78"/>
      <c r="IB91" s="78"/>
      <c r="IC91" s="78"/>
      <c r="ID91" s="78"/>
      <c r="IE91" s="78"/>
      <c r="IF91" s="78"/>
      <c r="IG91" s="78"/>
      <c r="IH91" s="78"/>
      <c r="II91" s="78"/>
      <c r="IJ91" s="78"/>
      <c r="IK91" s="78"/>
      <c r="IL91" s="78"/>
      <c r="IM91" s="78"/>
      <c r="IN91" s="78"/>
      <c r="IO91" s="78"/>
      <c r="IP91" s="78"/>
      <c r="IQ91" s="78"/>
      <c r="IR91" s="78"/>
      <c r="IS91" s="78"/>
      <c r="IT91" s="78"/>
      <c r="IU91" s="78"/>
      <c r="IV91" s="78"/>
      <c r="IW91" s="78"/>
    </row>
    <row r="92" customFormat="false" ht="15.75" hidden="false" customHeight="false" outlineLevel="0" collapsed="false">
      <c r="A92" s="78" t="s">
        <v>115</v>
      </c>
      <c r="B92" s="210" t="n">
        <f aca="false">SUMIF($B$7:$AL$7,B$85,$B$49:$AL$49)/SUMIF($B$7:$AL$7,B$85,$B$50:$AL$50)</f>
        <v>5.55300012333203</v>
      </c>
      <c r="C92" s="210" t="n">
        <f aca="false">SUMIF($B$7:$AL$7,C$85,$B$49:$AL$49)/SUMIF($B$7:$AL$7,C$85,$B$50:$AL$50)</f>
        <v>6.1253995328074</v>
      </c>
      <c r="D92" s="210" t="n">
        <f aca="false">SUMIF($B$7:$AL$7,D$85,$B$49:$AL$49)/SUMIF($B$7:$AL$7,D$85,$B$50:$AL$50)</f>
        <v>4.61237129327735</v>
      </c>
      <c r="E92" s="96"/>
      <c r="F92" s="209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8"/>
      <c r="CT92" s="78"/>
      <c r="CU92" s="78"/>
      <c r="CV92" s="78"/>
      <c r="CW92" s="78"/>
      <c r="CX92" s="78"/>
      <c r="CY92" s="78"/>
      <c r="CZ92" s="78"/>
      <c r="DA92" s="78"/>
      <c r="DB92" s="78"/>
      <c r="DC92" s="78"/>
      <c r="DD92" s="78"/>
      <c r="DE92" s="78"/>
      <c r="DF92" s="78"/>
      <c r="DG92" s="78"/>
      <c r="DH92" s="78"/>
      <c r="DI92" s="78"/>
      <c r="DJ92" s="78"/>
      <c r="DK92" s="78"/>
      <c r="DL92" s="78"/>
      <c r="DM92" s="78"/>
      <c r="DN92" s="78"/>
      <c r="DO92" s="78"/>
      <c r="DP92" s="78"/>
      <c r="DQ92" s="78"/>
      <c r="DR92" s="78"/>
      <c r="DS92" s="78"/>
      <c r="DT92" s="78"/>
      <c r="DU92" s="78"/>
      <c r="DV92" s="78"/>
      <c r="DW92" s="78"/>
      <c r="DX92" s="78"/>
      <c r="DY92" s="78"/>
      <c r="DZ92" s="78"/>
      <c r="EA92" s="78"/>
      <c r="EB92" s="78"/>
      <c r="EC92" s="78"/>
      <c r="ED92" s="78"/>
      <c r="EE92" s="78"/>
      <c r="EF92" s="78"/>
      <c r="EG92" s="78"/>
      <c r="EH92" s="78"/>
      <c r="EI92" s="78"/>
      <c r="EJ92" s="78"/>
      <c r="EK92" s="78"/>
      <c r="EL92" s="78"/>
      <c r="EM92" s="78"/>
      <c r="EN92" s="78"/>
      <c r="EO92" s="78"/>
      <c r="EP92" s="78"/>
      <c r="EQ92" s="78"/>
      <c r="ER92" s="78"/>
      <c r="ES92" s="78"/>
      <c r="ET92" s="78"/>
      <c r="EU92" s="78"/>
      <c r="EV92" s="78"/>
      <c r="EW92" s="78"/>
      <c r="EX92" s="78"/>
      <c r="EY92" s="78"/>
      <c r="EZ92" s="78"/>
      <c r="FA92" s="78"/>
      <c r="FB92" s="78"/>
      <c r="FC92" s="78"/>
      <c r="FD92" s="78"/>
      <c r="FE92" s="78"/>
      <c r="FF92" s="78"/>
      <c r="FG92" s="78"/>
      <c r="FH92" s="78"/>
      <c r="FI92" s="78"/>
      <c r="FJ92" s="78"/>
      <c r="FK92" s="78"/>
      <c r="FL92" s="78"/>
      <c r="FM92" s="78"/>
      <c r="FN92" s="78"/>
      <c r="FO92" s="78"/>
      <c r="FP92" s="78"/>
      <c r="FQ92" s="78"/>
      <c r="FR92" s="78"/>
      <c r="FS92" s="78"/>
      <c r="FT92" s="78"/>
      <c r="FU92" s="78"/>
      <c r="FV92" s="78"/>
      <c r="FW92" s="78"/>
      <c r="FX92" s="78"/>
      <c r="FY92" s="78"/>
      <c r="FZ92" s="78"/>
      <c r="GA92" s="78"/>
      <c r="GB92" s="78"/>
      <c r="GC92" s="78"/>
      <c r="GD92" s="78"/>
      <c r="GE92" s="78"/>
      <c r="GF92" s="78"/>
      <c r="GG92" s="78"/>
      <c r="GH92" s="78"/>
      <c r="GI92" s="78"/>
      <c r="GJ92" s="78"/>
      <c r="GK92" s="78"/>
      <c r="GL92" s="78"/>
      <c r="GM92" s="78"/>
      <c r="GN92" s="78"/>
      <c r="GO92" s="78"/>
      <c r="GP92" s="78"/>
      <c r="GQ92" s="78"/>
      <c r="GR92" s="78"/>
      <c r="GS92" s="78"/>
      <c r="GT92" s="78"/>
      <c r="GU92" s="78"/>
      <c r="GV92" s="78"/>
      <c r="GW92" s="78"/>
      <c r="GX92" s="78"/>
      <c r="GY92" s="78"/>
      <c r="GZ92" s="78"/>
      <c r="HA92" s="78"/>
      <c r="HB92" s="78"/>
      <c r="HC92" s="78"/>
      <c r="HD92" s="78"/>
      <c r="HE92" s="78"/>
      <c r="HF92" s="78"/>
      <c r="HG92" s="78"/>
      <c r="HH92" s="78"/>
      <c r="HI92" s="78"/>
      <c r="HJ92" s="78"/>
      <c r="HK92" s="78"/>
      <c r="HL92" s="78"/>
      <c r="HM92" s="78"/>
      <c r="HN92" s="78"/>
      <c r="HO92" s="78"/>
      <c r="HP92" s="78"/>
      <c r="HQ92" s="78"/>
      <c r="HR92" s="78"/>
      <c r="HS92" s="78"/>
      <c r="HT92" s="78"/>
      <c r="HU92" s="78"/>
      <c r="HV92" s="78"/>
      <c r="HW92" s="78"/>
      <c r="HX92" s="78"/>
      <c r="HY92" s="78"/>
      <c r="HZ92" s="78"/>
      <c r="IA92" s="78"/>
      <c r="IB92" s="78"/>
      <c r="IC92" s="78"/>
      <c r="ID92" s="78"/>
      <c r="IE92" s="78"/>
      <c r="IF92" s="78"/>
      <c r="IG92" s="78"/>
      <c r="IH92" s="78"/>
      <c r="II92" s="78"/>
      <c r="IJ92" s="78"/>
      <c r="IK92" s="78"/>
      <c r="IL92" s="78"/>
      <c r="IM92" s="78"/>
      <c r="IN92" s="78"/>
      <c r="IO92" s="78"/>
      <c r="IP92" s="78"/>
      <c r="IQ92" s="78"/>
      <c r="IR92" s="78"/>
      <c r="IS92" s="78"/>
      <c r="IT92" s="78"/>
      <c r="IU92" s="78"/>
      <c r="IV92" s="78"/>
      <c r="IW92" s="78"/>
    </row>
    <row r="93" customFormat="false" ht="15.75" hidden="false" customHeight="false" outlineLevel="0" collapsed="false">
      <c r="A93" s="202" t="s">
        <v>120</v>
      </c>
      <c r="B93" s="211" t="n">
        <f aca="false">SUMIF($B$7:$AL$7,B$85,$B$55:$AL$55)/SUMIF($B$7:$AL$7,B$85,$B$56:$AL$56)</f>
        <v>6.26715071877754</v>
      </c>
      <c r="C93" s="211" t="n">
        <f aca="false">SUMIF($B$7:$AL$7,C$85,$B$55:$AL$55)/SUMIF($B$7:$AL$7,C$85,$B$56:$AL$56)</f>
        <v>6.65782249937447</v>
      </c>
      <c r="D93" s="211" t="n">
        <f aca="false">SUMIF($B$7:$AL$7,D$85,$B$55:$AL$55)/SUMIF($B$7:$AL$7,D$85,$B$56:$AL$56)</f>
        <v>5.15476858673204</v>
      </c>
      <c r="E93" s="96"/>
      <c r="F93" s="209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8"/>
      <c r="CN93" s="78"/>
      <c r="CO93" s="78"/>
      <c r="CP93" s="78"/>
      <c r="CQ93" s="78"/>
      <c r="CR93" s="78"/>
      <c r="CS93" s="78"/>
      <c r="CT93" s="78"/>
      <c r="CU93" s="78"/>
      <c r="CV93" s="78"/>
      <c r="CW93" s="78"/>
      <c r="CX93" s="78"/>
      <c r="CY93" s="78"/>
      <c r="CZ93" s="78"/>
      <c r="DA93" s="78"/>
      <c r="DB93" s="78"/>
      <c r="DC93" s="78"/>
      <c r="DD93" s="78"/>
      <c r="DE93" s="78"/>
      <c r="DF93" s="78"/>
      <c r="DG93" s="78"/>
      <c r="DH93" s="78"/>
      <c r="DI93" s="78"/>
      <c r="DJ93" s="78"/>
      <c r="DK93" s="78"/>
      <c r="DL93" s="78"/>
      <c r="DM93" s="78"/>
      <c r="DN93" s="78"/>
      <c r="DO93" s="78"/>
      <c r="DP93" s="78"/>
      <c r="DQ93" s="78"/>
      <c r="DR93" s="78"/>
      <c r="DS93" s="78"/>
      <c r="DT93" s="78"/>
      <c r="DU93" s="78"/>
      <c r="DV93" s="78"/>
      <c r="DW93" s="78"/>
      <c r="DX93" s="78"/>
      <c r="DY93" s="78"/>
      <c r="DZ93" s="78"/>
      <c r="EA93" s="78"/>
      <c r="EB93" s="78"/>
      <c r="EC93" s="78"/>
      <c r="ED93" s="78"/>
      <c r="EE93" s="78"/>
      <c r="EF93" s="78"/>
      <c r="EG93" s="78"/>
      <c r="EH93" s="78"/>
      <c r="EI93" s="78"/>
      <c r="EJ93" s="78"/>
      <c r="EK93" s="78"/>
      <c r="EL93" s="78"/>
      <c r="EM93" s="78"/>
      <c r="EN93" s="78"/>
      <c r="EO93" s="78"/>
      <c r="EP93" s="78"/>
      <c r="EQ93" s="78"/>
      <c r="ER93" s="78"/>
      <c r="ES93" s="78"/>
      <c r="ET93" s="78"/>
      <c r="EU93" s="78"/>
      <c r="EV93" s="78"/>
      <c r="EW93" s="78"/>
      <c r="EX93" s="78"/>
      <c r="EY93" s="78"/>
      <c r="EZ93" s="78"/>
      <c r="FA93" s="78"/>
      <c r="FB93" s="78"/>
      <c r="FC93" s="78"/>
      <c r="FD93" s="78"/>
      <c r="FE93" s="78"/>
      <c r="FF93" s="78"/>
      <c r="FG93" s="78"/>
      <c r="FH93" s="78"/>
      <c r="FI93" s="78"/>
      <c r="FJ93" s="78"/>
      <c r="FK93" s="78"/>
      <c r="FL93" s="78"/>
      <c r="FM93" s="78"/>
      <c r="FN93" s="78"/>
      <c r="FO93" s="78"/>
      <c r="FP93" s="78"/>
      <c r="FQ93" s="78"/>
      <c r="FR93" s="78"/>
      <c r="FS93" s="78"/>
      <c r="FT93" s="78"/>
      <c r="FU93" s="78"/>
      <c r="FV93" s="78"/>
      <c r="FW93" s="78"/>
      <c r="FX93" s="78"/>
      <c r="FY93" s="78"/>
      <c r="FZ93" s="78"/>
      <c r="GA93" s="78"/>
      <c r="GB93" s="78"/>
      <c r="GC93" s="78"/>
      <c r="GD93" s="78"/>
      <c r="GE93" s="78"/>
      <c r="GF93" s="78"/>
      <c r="GG93" s="78"/>
      <c r="GH93" s="78"/>
      <c r="GI93" s="78"/>
      <c r="GJ93" s="78"/>
      <c r="GK93" s="78"/>
      <c r="GL93" s="78"/>
      <c r="GM93" s="78"/>
      <c r="GN93" s="78"/>
      <c r="GO93" s="78"/>
      <c r="GP93" s="78"/>
      <c r="GQ93" s="78"/>
      <c r="GR93" s="78"/>
      <c r="GS93" s="78"/>
      <c r="GT93" s="78"/>
      <c r="GU93" s="78"/>
      <c r="GV93" s="78"/>
      <c r="GW93" s="78"/>
      <c r="GX93" s="78"/>
      <c r="GY93" s="78"/>
      <c r="GZ93" s="78"/>
      <c r="HA93" s="78"/>
      <c r="HB93" s="78"/>
      <c r="HC93" s="78"/>
      <c r="HD93" s="78"/>
      <c r="HE93" s="78"/>
      <c r="HF93" s="78"/>
      <c r="HG93" s="78"/>
      <c r="HH93" s="78"/>
      <c r="HI93" s="78"/>
      <c r="HJ93" s="78"/>
      <c r="HK93" s="78"/>
      <c r="HL93" s="78"/>
      <c r="HM93" s="78"/>
      <c r="HN93" s="78"/>
      <c r="HO93" s="78"/>
      <c r="HP93" s="78"/>
      <c r="HQ93" s="78"/>
      <c r="HR93" s="78"/>
      <c r="HS93" s="78"/>
      <c r="HT93" s="78"/>
      <c r="HU93" s="78"/>
      <c r="HV93" s="78"/>
      <c r="HW93" s="78"/>
      <c r="HX93" s="78"/>
      <c r="HY93" s="78"/>
      <c r="HZ93" s="78"/>
      <c r="IA93" s="78"/>
      <c r="IB93" s="78"/>
      <c r="IC93" s="78"/>
      <c r="ID93" s="78"/>
      <c r="IE93" s="78"/>
      <c r="IF93" s="78"/>
      <c r="IG93" s="78"/>
      <c r="IH93" s="78"/>
      <c r="II93" s="78"/>
      <c r="IJ93" s="78"/>
      <c r="IK93" s="78"/>
      <c r="IL93" s="78"/>
      <c r="IM93" s="78"/>
      <c r="IN93" s="78"/>
      <c r="IO93" s="78"/>
      <c r="IP93" s="78"/>
      <c r="IQ93" s="78"/>
      <c r="IR93" s="78"/>
      <c r="IS93" s="78"/>
      <c r="IT93" s="78"/>
      <c r="IU93" s="78"/>
      <c r="IV93" s="78"/>
      <c r="IW93" s="78"/>
    </row>
    <row r="94" customFormat="false" ht="15.75" hidden="false" customHeight="false" outlineLevel="0" collapsed="false">
      <c r="A94" s="78"/>
      <c r="B94" s="212"/>
      <c r="C94" s="212"/>
      <c r="D94" s="212"/>
      <c r="E94" s="96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8"/>
      <c r="CN94" s="78"/>
      <c r="CO94" s="78"/>
      <c r="CP94" s="78"/>
      <c r="CQ94" s="78"/>
      <c r="CR94" s="78"/>
      <c r="CS94" s="78"/>
      <c r="CT94" s="78"/>
      <c r="CU94" s="78"/>
      <c r="CV94" s="78"/>
      <c r="CW94" s="78"/>
      <c r="CX94" s="78"/>
      <c r="CY94" s="78"/>
      <c r="CZ94" s="78"/>
      <c r="DA94" s="78"/>
      <c r="DB94" s="78"/>
      <c r="DC94" s="78"/>
      <c r="DD94" s="78"/>
      <c r="DE94" s="78"/>
      <c r="DF94" s="78"/>
      <c r="DG94" s="78"/>
      <c r="DH94" s="78"/>
      <c r="DI94" s="78"/>
      <c r="DJ94" s="78"/>
      <c r="DK94" s="78"/>
      <c r="DL94" s="78"/>
      <c r="DM94" s="78"/>
      <c r="DN94" s="78"/>
      <c r="DO94" s="78"/>
      <c r="DP94" s="78"/>
      <c r="DQ94" s="78"/>
      <c r="DR94" s="78"/>
      <c r="DS94" s="78"/>
      <c r="DT94" s="78"/>
      <c r="DU94" s="78"/>
      <c r="DV94" s="78"/>
      <c r="DW94" s="78"/>
      <c r="DX94" s="78"/>
      <c r="DY94" s="78"/>
      <c r="DZ94" s="78"/>
      <c r="EA94" s="78"/>
      <c r="EB94" s="78"/>
      <c r="EC94" s="78"/>
      <c r="ED94" s="78"/>
      <c r="EE94" s="78"/>
      <c r="EF94" s="78"/>
      <c r="EG94" s="78"/>
      <c r="EH94" s="78"/>
      <c r="EI94" s="78"/>
      <c r="EJ94" s="78"/>
      <c r="EK94" s="78"/>
      <c r="EL94" s="78"/>
      <c r="EM94" s="78"/>
      <c r="EN94" s="78"/>
      <c r="EO94" s="78"/>
      <c r="EP94" s="78"/>
      <c r="EQ94" s="78"/>
      <c r="ER94" s="78"/>
      <c r="ES94" s="78"/>
      <c r="ET94" s="78"/>
      <c r="EU94" s="78"/>
      <c r="EV94" s="78"/>
      <c r="EW94" s="78"/>
      <c r="EX94" s="78"/>
      <c r="EY94" s="78"/>
      <c r="EZ94" s="78"/>
      <c r="FA94" s="78"/>
      <c r="FB94" s="78"/>
      <c r="FC94" s="78"/>
      <c r="FD94" s="78"/>
      <c r="FE94" s="78"/>
      <c r="FF94" s="78"/>
      <c r="FG94" s="78"/>
      <c r="FH94" s="78"/>
      <c r="FI94" s="78"/>
      <c r="FJ94" s="78"/>
      <c r="FK94" s="78"/>
      <c r="FL94" s="78"/>
      <c r="FM94" s="78"/>
      <c r="FN94" s="78"/>
      <c r="FO94" s="78"/>
      <c r="FP94" s="78"/>
      <c r="FQ94" s="78"/>
      <c r="FR94" s="78"/>
      <c r="FS94" s="78"/>
      <c r="FT94" s="78"/>
      <c r="FU94" s="78"/>
      <c r="FV94" s="78"/>
      <c r="FW94" s="78"/>
      <c r="FX94" s="78"/>
      <c r="FY94" s="78"/>
      <c r="FZ94" s="78"/>
      <c r="GA94" s="78"/>
      <c r="GB94" s="78"/>
      <c r="GC94" s="78"/>
      <c r="GD94" s="78"/>
      <c r="GE94" s="78"/>
      <c r="GF94" s="78"/>
      <c r="GG94" s="78"/>
      <c r="GH94" s="78"/>
      <c r="GI94" s="78"/>
      <c r="GJ94" s="78"/>
      <c r="GK94" s="78"/>
      <c r="GL94" s="78"/>
      <c r="GM94" s="78"/>
      <c r="GN94" s="78"/>
      <c r="GO94" s="78"/>
      <c r="GP94" s="78"/>
      <c r="GQ94" s="78"/>
      <c r="GR94" s="78"/>
      <c r="GS94" s="78"/>
      <c r="GT94" s="78"/>
      <c r="GU94" s="78"/>
      <c r="GV94" s="78"/>
      <c r="GW94" s="78"/>
      <c r="GX94" s="78"/>
      <c r="GY94" s="78"/>
      <c r="GZ94" s="78"/>
      <c r="HA94" s="78"/>
      <c r="HB94" s="78"/>
      <c r="HC94" s="78"/>
      <c r="HD94" s="78"/>
      <c r="HE94" s="78"/>
      <c r="HF94" s="78"/>
      <c r="HG94" s="78"/>
      <c r="HH94" s="78"/>
      <c r="HI94" s="78"/>
      <c r="HJ94" s="78"/>
      <c r="HK94" s="78"/>
      <c r="HL94" s="78"/>
      <c r="HM94" s="78"/>
      <c r="HN94" s="78"/>
      <c r="HO94" s="78"/>
      <c r="HP94" s="78"/>
      <c r="HQ94" s="78"/>
      <c r="HR94" s="78"/>
      <c r="HS94" s="78"/>
      <c r="HT94" s="78"/>
      <c r="HU94" s="78"/>
      <c r="HV94" s="78"/>
      <c r="HW94" s="78"/>
      <c r="HX94" s="78"/>
      <c r="HY94" s="78"/>
      <c r="HZ94" s="78"/>
      <c r="IA94" s="78"/>
      <c r="IB94" s="78"/>
      <c r="IC94" s="78"/>
      <c r="ID94" s="78"/>
      <c r="IE94" s="78"/>
      <c r="IF94" s="78"/>
      <c r="IG94" s="78"/>
      <c r="IH94" s="78"/>
      <c r="II94" s="78"/>
      <c r="IJ94" s="78"/>
      <c r="IK94" s="78"/>
      <c r="IL94" s="78"/>
      <c r="IM94" s="78"/>
      <c r="IN94" s="78"/>
      <c r="IO94" s="78"/>
      <c r="IP94" s="78"/>
      <c r="IQ94" s="78"/>
      <c r="IR94" s="78"/>
      <c r="IS94" s="78"/>
      <c r="IT94" s="78"/>
      <c r="IU94" s="78"/>
      <c r="IV94" s="78"/>
      <c r="IW94" s="78"/>
    </row>
    <row r="95" customFormat="false" ht="15.75" hidden="false" customHeight="false" outlineLevel="0" collapsed="false">
      <c r="A95" s="185"/>
      <c r="B95" s="210"/>
      <c r="C95" s="212"/>
      <c r="D95" s="212"/>
      <c r="E95" s="212"/>
      <c r="F95" s="212"/>
      <c r="G95" s="212"/>
      <c r="H95" s="212"/>
      <c r="I95" s="212"/>
      <c r="J95" s="212"/>
      <c r="K95" s="212"/>
      <c r="L95" s="212"/>
      <c r="M95" s="212"/>
      <c r="N95" s="212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/>
      <c r="CX95" s="78"/>
      <c r="CY95" s="78"/>
      <c r="CZ95" s="78"/>
      <c r="DA95" s="78"/>
      <c r="DB95" s="78"/>
      <c r="DC95" s="78"/>
      <c r="DD95" s="78"/>
      <c r="DE95" s="78"/>
      <c r="DF95" s="78"/>
      <c r="DG95" s="78"/>
      <c r="DH95" s="78"/>
      <c r="DI95" s="78"/>
      <c r="DJ95" s="78"/>
      <c r="DK95" s="78"/>
      <c r="DL95" s="78"/>
      <c r="DM95" s="78"/>
      <c r="DN95" s="78"/>
      <c r="DO95" s="78"/>
      <c r="DP95" s="78"/>
      <c r="DQ95" s="78"/>
      <c r="DR95" s="78"/>
      <c r="DS95" s="78"/>
      <c r="DT95" s="78"/>
      <c r="DU95" s="78"/>
      <c r="DV95" s="78"/>
      <c r="DW95" s="78"/>
      <c r="DX95" s="78"/>
      <c r="DY95" s="78"/>
      <c r="DZ95" s="78"/>
      <c r="EA95" s="78"/>
      <c r="EB95" s="78"/>
      <c r="EC95" s="78"/>
      <c r="ED95" s="78"/>
      <c r="EE95" s="78"/>
      <c r="EF95" s="78"/>
      <c r="EG95" s="78"/>
      <c r="EH95" s="78"/>
      <c r="EI95" s="78"/>
      <c r="EJ95" s="78"/>
      <c r="EK95" s="78"/>
      <c r="EL95" s="78"/>
      <c r="EM95" s="78"/>
      <c r="EN95" s="78"/>
      <c r="EO95" s="78"/>
      <c r="EP95" s="78"/>
      <c r="EQ95" s="78"/>
      <c r="ER95" s="78"/>
      <c r="ES95" s="78"/>
      <c r="ET95" s="78"/>
      <c r="EU95" s="78"/>
      <c r="EV95" s="78"/>
      <c r="EW95" s="78"/>
      <c r="EX95" s="78"/>
      <c r="EY95" s="78"/>
      <c r="EZ95" s="78"/>
      <c r="FA95" s="78"/>
      <c r="FB95" s="78"/>
      <c r="FC95" s="78"/>
      <c r="FD95" s="78"/>
      <c r="FE95" s="78"/>
      <c r="FF95" s="78"/>
      <c r="FG95" s="78"/>
      <c r="FH95" s="78"/>
      <c r="FI95" s="78"/>
      <c r="FJ95" s="78"/>
      <c r="FK95" s="78"/>
      <c r="FL95" s="78"/>
      <c r="FM95" s="78"/>
      <c r="FN95" s="78"/>
      <c r="FO95" s="78"/>
      <c r="FP95" s="78"/>
      <c r="FQ95" s="78"/>
      <c r="FR95" s="78"/>
      <c r="FS95" s="78"/>
      <c r="FT95" s="78"/>
      <c r="FU95" s="78"/>
      <c r="FV95" s="78"/>
      <c r="FW95" s="78"/>
      <c r="FX95" s="78"/>
      <c r="FY95" s="78"/>
      <c r="FZ95" s="78"/>
      <c r="GA95" s="78"/>
      <c r="GB95" s="78"/>
      <c r="GC95" s="78"/>
      <c r="GD95" s="78"/>
      <c r="GE95" s="78"/>
      <c r="GF95" s="78"/>
      <c r="GG95" s="78"/>
      <c r="GH95" s="78"/>
      <c r="GI95" s="78"/>
      <c r="GJ95" s="78"/>
      <c r="GK95" s="78"/>
      <c r="GL95" s="78"/>
      <c r="GM95" s="78"/>
      <c r="GN95" s="78"/>
      <c r="GO95" s="78"/>
      <c r="GP95" s="78"/>
      <c r="GQ95" s="78"/>
      <c r="GR95" s="78"/>
      <c r="GS95" s="78"/>
      <c r="GT95" s="78"/>
      <c r="GU95" s="78"/>
      <c r="GV95" s="78"/>
      <c r="GW95" s="78"/>
      <c r="GX95" s="78"/>
      <c r="GY95" s="78"/>
      <c r="GZ95" s="78"/>
      <c r="HA95" s="78"/>
      <c r="HB95" s="78"/>
      <c r="HC95" s="78"/>
      <c r="HD95" s="78"/>
      <c r="HE95" s="78"/>
      <c r="HF95" s="78"/>
      <c r="HG95" s="78"/>
      <c r="HH95" s="78"/>
      <c r="HI95" s="78"/>
      <c r="HJ95" s="78"/>
      <c r="HK95" s="78"/>
      <c r="HL95" s="78"/>
      <c r="HM95" s="78"/>
      <c r="HN95" s="78"/>
      <c r="HO95" s="78"/>
      <c r="HP95" s="78"/>
      <c r="HQ95" s="78"/>
      <c r="HR95" s="78"/>
      <c r="HS95" s="78"/>
      <c r="HT95" s="78"/>
      <c r="HU95" s="78"/>
      <c r="HV95" s="78"/>
      <c r="HW95" s="78"/>
      <c r="HX95" s="78"/>
      <c r="HY95" s="78"/>
      <c r="HZ95" s="78"/>
      <c r="IA95" s="78"/>
      <c r="IB95" s="78"/>
      <c r="IC95" s="78"/>
      <c r="ID95" s="78"/>
      <c r="IE95" s="78"/>
      <c r="IF95" s="78"/>
      <c r="IG95" s="78"/>
      <c r="IH95" s="78"/>
      <c r="II95" s="78"/>
      <c r="IJ95" s="78"/>
      <c r="IK95" s="78"/>
      <c r="IL95" s="78"/>
      <c r="IM95" s="78"/>
      <c r="IN95" s="78"/>
      <c r="IO95" s="78"/>
      <c r="IP95" s="78"/>
      <c r="IQ95" s="78"/>
      <c r="IR95" s="78"/>
      <c r="IS95" s="78"/>
      <c r="IT95" s="78"/>
      <c r="IU95" s="78"/>
      <c r="IV95" s="78"/>
      <c r="IW95" s="78"/>
    </row>
    <row r="96" customFormat="false" ht="15.75" hidden="false" customHeight="false" outlineLevel="0" collapsed="false">
      <c r="A96" s="185"/>
      <c r="B96" s="210"/>
      <c r="C96" s="194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/>
      <c r="DL96" s="78"/>
      <c r="DM96" s="78"/>
      <c r="DN96" s="78"/>
      <c r="DO96" s="78"/>
      <c r="DP96" s="78"/>
      <c r="DQ96" s="78"/>
      <c r="DR96" s="78"/>
      <c r="DS96" s="78"/>
      <c r="DT96" s="78"/>
      <c r="DU96" s="78"/>
      <c r="DV96" s="78"/>
      <c r="DW96" s="78"/>
      <c r="DX96" s="78"/>
      <c r="DY96" s="78"/>
      <c r="DZ96" s="78"/>
      <c r="EA96" s="78"/>
      <c r="EB96" s="78"/>
      <c r="EC96" s="78"/>
      <c r="ED96" s="78"/>
      <c r="EE96" s="78"/>
      <c r="EF96" s="78"/>
      <c r="EG96" s="78"/>
      <c r="EH96" s="78"/>
      <c r="EI96" s="78"/>
      <c r="EJ96" s="78"/>
      <c r="EK96" s="78"/>
      <c r="EL96" s="78"/>
      <c r="EM96" s="78"/>
      <c r="EN96" s="78"/>
      <c r="EO96" s="78"/>
      <c r="EP96" s="78"/>
      <c r="EQ96" s="78"/>
      <c r="ER96" s="78"/>
      <c r="ES96" s="78"/>
      <c r="ET96" s="78"/>
      <c r="EU96" s="78"/>
      <c r="EV96" s="78"/>
      <c r="EW96" s="78"/>
      <c r="EX96" s="78"/>
      <c r="EY96" s="78"/>
      <c r="EZ96" s="78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  <c r="FL96" s="78"/>
      <c r="FM96" s="78"/>
      <c r="FN96" s="78"/>
      <c r="FO96" s="78"/>
      <c r="FP96" s="78"/>
      <c r="FQ96" s="78"/>
      <c r="FR96" s="78"/>
      <c r="FS96" s="78"/>
      <c r="FT96" s="78"/>
      <c r="FU96" s="78"/>
      <c r="FV96" s="78"/>
      <c r="FW96" s="78"/>
      <c r="FX96" s="78"/>
      <c r="FY96" s="78"/>
      <c r="FZ96" s="78"/>
      <c r="GA96" s="78"/>
      <c r="GB96" s="78"/>
      <c r="GC96" s="78"/>
      <c r="GD96" s="78"/>
      <c r="GE96" s="78"/>
      <c r="GF96" s="78"/>
      <c r="GG96" s="78"/>
      <c r="GH96" s="78"/>
      <c r="GI96" s="78"/>
      <c r="GJ96" s="78"/>
      <c r="GK96" s="78"/>
      <c r="GL96" s="78"/>
      <c r="GM96" s="78"/>
      <c r="GN96" s="78"/>
      <c r="GO96" s="78"/>
      <c r="GP96" s="78"/>
      <c r="GQ96" s="78"/>
      <c r="GR96" s="78"/>
      <c r="GS96" s="78"/>
      <c r="GT96" s="78"/>
      <c r="GU96" s="78"/>
      <c r="GV96" s="78"/>
      <c r="GW96" s="78"/>
      <c r="GX96" s="78"/>
      <c r="GY96" s="78"/>
      <c r="GZ96" s="78"/>
      <c r="HA96" s="78"/>
      <c r="HB96" s="78"/>
      <c r="HC96" s="78"/>
      <c r="HD96" s="78"/>
      <c r="HE96" s="78"/>
      <c r="HF96" s="78"/>
      <c r="HG96" s="78"/>
      <c r="HH96" s="78"/>
      <c r="HI96" s="78"/>
      <c r="HJ96" s="78"/>
      <c r="HK96" s="78"/>
      <c r="HL96" s="78"/>
      <c r="HM96" s="78"/>
      <c r="HN96" s="78"/>
      <c r="HO96" s="78"/>
      <c r="HP96" s="78"/>
      <c r="HQ96" s="78"/>
      <c r="HR96" s="78"/>
      <c r="HS96" s="78"/>
      <c r="HT96" s="78"/>
      <c r="HU96" s="78"/>
      <c r="HV96" s="78"/>
      <c r="HW96" s="78"/>
      <c r="HX96" s="78"/>
      <c r="HY96" s="78"/>
      <c r="HZ96" s="78"/>
      <c r="IA96" s="78"/>
      <c r="IB96" s="78"/>
      <c r="IC96" s="78"/>
      <c r="ID96" s="78"/>
      <c r="IE96" s="78"/>
      <c r="IF96" s="78"/>
      <c r="IG96" s="78"/>
      <c r="IH96" s="78"/>
      <c r="II96" s="78"/>
      <c r="IJ96" s="78"/>
      <c r="IK96" s="78"/>
      <c r="IL96" s="78"/>
      <c r="IM96" s="78"/>
      <c r="IN96" s="78"/>
      <c r="IO96" s="78"/>
      <c r="IP96" s="78"/>
      <c r="IQ96" s="78"/>
      <c r="IR96" s="78"/>
      <c r="IS96" s="78"/>
      <c r="IT96" s="78"/>
      <c r="IU96" s="78"/>
      <c r="IV96" s="78"/>
      <c r="IW96" s="78"/>
    </row>
    <row r="97" customFormat="false" ht="15.75" hidden="false" customHeight="false" outlineLevel="0" collapsed="false">
      <c r="A97" s="78"/>
      <c r="B97" s="78"/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8"/>
      <c r="CN97" s="78"/>
      <c r="CO97" s="78"/>
      <c r="CP97" s="78"/>
      <c r="CQ97" s="78"/>
      <c r="CR97" s="78"/>
      <c r="CS97" s="78"/>
      <c r="CT97" s="78"/>
      <c r="CU97" s="78"/>
      <c r="CV97" s="78"/>
      <c r="CW97" s="78"/>
      <c r="CX97" s="78"/>
      <c r="CY97" s="78"/>
      <c r="CZ97" s="78"/>
      <c r="DA97" s="78"/>
      <c r="DB97" s="78"/>
      <c r="DC97" s="78"/>
      <c r="DD97" s="78"/>
      <c r="DE97" s="78"/>
      <c r="DF97" s="78"/>
      <c r="DG97" s="78"/>
      <c r="DH97" s="78"/>
      <c r="DI97" s="78"/>
      <c r="DJ97" s="78"/>
      <c r="DK97" s="78"/>
      <c r="DL97" s="78"/>
      <c r="DM97" s="78"/>
      <c r="DN97" s="78"/>
      <c r="DO97" s="78"/>
      <c r="DP97" s="78"/>
      <c r="DQ97" s="78"/>
      <c r="DR97" s="78"/>
      <c r="DS97" s="78"/>
      <c r="DT97" s="78"/>
      <c r="DU97" s="78"/>
      <c r="DV97" s="78"/>
      <c r="DW97" s="78"/>
      <c r="DX97" s="78"/>
      <c r="DY97" s="78"/>
      <c r="DZ97" s="78"/>
      <c r="EA97" s="78"/>
      <c r="EB97" s="78"/>
      <c r="EC97" s="78"/>
      <c r="ED97" s="78"/>
      <c r="EE97" s="78"/>
      <c r="EF97" s="78"/>
      <c r="EG97" s="78"/>
      <c r="EH97" s="78"/>
      <c r="EI97" s="78"/>
      <c r="EJ97" s="78"/>
      <c r="EK97" s="78"/>
      <c r="EL97" s="78"/>
      <c r="EM97" s="78"/>
      <c r="EN97" s="78"/>
      <c r="EO97" s="78"/>
      <c r="EP97" s="78"/>
      <c r="EQ97" s="78"/>
      <c r="ER97" s="78"/>
      <c r="ES97" s="78"/>
      <c r="ET97" s="78"/>
      <c r="EU97" s="78"/>
      <c r="EV97" s="78"/>
      <c r="EW97" s="78"/>
      <c r="EX97" s="78"/>
      <c r="EY97" s="78"/>
      <c r="EZ97" s="78"/>
      <c r="FA97" s="78"/>
      <c r="FB97" s="78"/>
      <c r="FC97" s="78"/>
      <c r="FD97" s="78"/>
      <c r="FE97" s="78"/>
      <c r="FF97" s="78"/>
      <c r="FG97" s="78"/>
      <c r="FH97" s="78"/>
      <c r="FI97" s="78"/>
      <c r="FJ97" s="78"/>
      <c r="FK97" s="78"/>
      <c r="FL97" s="78"/>
      <c r="FM97" s="78"/>
      <c r="FN97" s="78"/>
      <c r="FO97" s="78"/>
      <c r="FP97" s="78"/>
      <c r="FQ97" s="78"/>
      <c r="FR97" s="78"/>
      <c r="FS97" s="78"/>
      <c r="FT97" s="78"/>
      <c r="FU97" s="78"/>
      <c r="FV97" s="78"/>
      <c r="FW97" s="78"/>
      <c r="FX97" s="78"/>
      <c r="FY97" s="78"/>
      <c r="FZ97" s="78"/>
      <c r="GA97" s="78"/>
      <c r="GB97" s="78"/>
      <c r="GC97" s="78"/>
      <c r="GD97" s="78"/>
      <c r="GE97" s="78"/>
      <c r="GF97" s="78"/>
      <c r="GG97" s="78"/>
      <c r="GH97" s="78"/>
      <c r="GI97" s="78"/>
      <c r="GJ97" s="78"/>
      <c r="GK97" s="78"/>
      <c r="GL97" s="78"/>
      <c r="GM97" s="78"/>
      <c r="GN97" s="78"/>
      <c r="GO97" s="78"/>
      <c r="GP97" s="78"/>
      <c r="GQ97" s="78"/>
      <c r="GR97" s="78"/>
      <c r="GS97" s="78"/>
      <c r="GT97" s="78"/>
      <c r="GU97" s="78"/>
      <c r="GV97" s="78"/>
      <c r="GW97" s="78"/>
      <c r="GX97" s="78"/>
      <c r="GY97" s="78"/>
      <c r="GZ97" s="78"/>
      <c r="HA97" s="78"/>
      <c r="HB97" s="78"/>
      <c r="HC97" s="78"/>
      <c r="HD97" s="78"/>
      <c r="HE97" s="78"/>
      <c r="HF97" s="78"/>
      <c r="HG97" s="78"/>
      <c r="HH97" s="78"/>
      <c r="HI97" s="78"/>
      <c r="HJ97" s="78"/>
      <c r="HK97" s="78"/>
      <c r="HL97" s="78"/>
      <c r="HM97" s="78"/>
      <c r="HN97" s="78"/>
      <c r="HO97" s="78"/>
      <c r="HP97" s="78"/>
      <c r="HQ97" s="78"/>
      <c r="HR97" s="78"/>
      <c r="HS97" s="78"/>
      <c r="HT97" s="78"/>
      <c r="HU97" s="78"/>
      <c r="HV97" s="78"/>
      <c r="HW97" s="78"/>
      <c r="HX97" s="78"/>
      <c r="HY97" s="78"/>
      <c r="HZ97" s="78"/>
      <c r="IA97" s="78"/>
      <c r="IB97" s="78"/>
      <c r="IC97" s="78"/>
      <c r="ID97" s="78"/>
      <c r="IE97" s="78"/>
      <c r="IF97" s="78"/>
      <c r="IG97" s="78"/>
      <c r="IH97" s="78"/>
      <c r="II97" s="78"/>
      <c r="IJ97" s="78"/>
      <c r="IK97" s="78"/>
      <c r="IL97" s="78"/>
      <c r="IM97" s="78"/>
      <c r="IN97" s="78"/>
      <c r="IO97" s="78"/>
      <c r="IP97" s="78"/>
      <c r="IQ97" s="78"/>
      <c r="IR97" s="78"/>
      <c r="IS97" s="78"/>
      <c r="IT97" s="78"/>
      <c r="IU97" s="78"/>
      <c r="IV97" s="78"/>
      <c r="IW97" s="78"/>
    </row>
    <row r="98" customFormat="false" ht="15.75" hidden="false" customHeight="false" outlineLevel="0" collapsed="false">
      <c r="A98" s="78"/>
      <c r="B98" s="212"/>
      <c r="C98" s="212"/>
      <c r="D98" s="212"/>
      <c r="E98" s="212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8"/>
      <c r="CN98" s="78"/>
      <c r="CO98" s="78"/>
      <c r="CP98" s="78"/>
      <c r="CQ98" s="78"/>
      <c r="CR98" s="78"/>
      <c r="CS98" s="78"/>
      <c r="CT98" s="78"/>
      <c r="CU98" s="78"/>
      <c r="CV98" s="78"/>
      <c r="CW98" s="78"/>
      <c r="CX98" s="78"/>
      <c r="CY98" s="78"/>
      <c r="CZ98" s="78"/>
      <c r="DA98" s="78"/>
      <c r="DB98" s="78"/>
      <c r="DC98" s="78"/>
      <c r="DD98" s="78"/>
      <c r="DE98" s="78"/>
      <c r="DF98" s="78"/>
      <c r="DG98" s="78"/>
      <c r="DH98" s="78"/>
      <c r="DI98" s="78"/>
      <c r="DJ98" s="78"/>
      <c r="DK98" s="78"/>
      <c r="DL98" s="78"/>
      <c r="DM98" s="78"/>
      <c r="DN98" s="78"/>
      <c r="DO98" s="78"/>
      <c r="DP98" s="78"/>
      <c r="DQ98" s="78"/>
      <c r="DR98" s="78"/>
      <c r="DS98" s="78"/>
      <c r="DT98" s="78"/>
      <c r="DU98" s="78"/>
      <c r="DV98" s="78"/>
      <c r="DW98" s="78"/>
      <c r="DX98" s="78"/>
      <c r="DY98" s="78"/>
      <c r="DZ98" s="78"/>
      <c r="EA98" s="78"/>
      <c r="EB98" s="78"/>
      <c r="EC98" s="78"/>
      <c r="ED98" s="78"/>
      <c r="EE98" s="78"/>
      <c r="EF98" s="78"/>
      <c r="EG98" s="78"/>
      <c r="EH98" s="78"/>
      <c r="EI98" s="78"/>
      <c r="EJ98" s="78"/>
      <c r="EK98" s="78"/>
      <c r="EL98" s="78"/>
      <c r="EM98" s="78"/>
      <c r="EN98" s="78"/>
      <c r="EO98" s="78"/>
      <c r="EP98" s="78"/>
      <c r="EQ98" s="78"/>
      <c r="ER98" s="78"/>
      <c r="ES98" s="78"/>
      <c r="ET98" s="78"/>
      <c r="EU98" s="78"/>
      <c r="EV98" s="78"/>
      <c r="EW98" s="78"/>
      <c r="EX98" s="78"/>
      <c r="EY98" s="78"/>
      <c r="EZ98" s="78"/>
      <c r="FA98" s="78"/>
      <c r="FB98" s="78"/>
      <c r="FC98" s="78"/>
      <c r="FD98" s="78"/>
      <c r="FE98" s="78"/>
      <c r="FF98" s="78"/>
      <c r="FG98" s="78"/>
      <c r="FH98" s="78"/>
      <c r="FI98" s="78"/>
      <c r="FJ98" s="78"/>
      <c r="FK98" s="78"/>
      <c r="FL98" s="78"/>
      <c r="FM98" s="78"/>
      <c r="FN98" s="78"/>
      <c r="FO98" s="78"/>
      <c r="FP98" s="78"/>
      <c r="FQ98" s="78"/>
      <c r="FR98" s="78"/>
      <c r="FS98" s="78"/>
      <c r="FT98" s="78"/>
      <c r="FU98" s="78"/>
      <c r="FV98" s="78"/>
      <c r="FW98" s="78"/>
      <c r="FX98" s="78"/>
      <c r="FY98" s="78"/>
      <c r="FZ98" s="78"/>
      <c r="GA98" s="78"/>
      <c r="GB98" s="78"/>
      <c r="GC98" s="78"/>
      <c r="GD98" s="78"/>
      <c r="GE98" s="78"/>
      <c r="GF98" s="78"/>
      <c r="GG98" s="78"/>
      <c r="GH98" s="78"/>
      <c r="GI98" s="78"/>
      <c r="GJ98" s="78"/>
      <c r="GK98" s="78"/>
      <c r="GL98" s="78"/>
      <c r="GM98" s="78"/>
      <c r="GN98" s="78"/>
      <c r="GO98" s="78"/>
      <c r="GP98" s="78"/>
      <c r="GQ98" s="78"/>
      <c r="GR98" s="78"/>
      <c r="GS98" s="78"/>
      <c r="GT98" s="78"/>
      <c r="GU98" s="78"/>
      <c r="GV98" s="78"/>
      <c r="GW98" s="78"/>
      <c r="GX98" s="78"/>
      <c r="GY98" s="78"/>
      <c r="GZ98" s="78"/>
      <c r="HA98" s="78"/>
      <c r="HB98" s="78"/>
      <c r="HC98" s="78"/>
      <c r="HD98" s="78"/>
      <c r="HE98" s="78"/>
      <c r="HF98" s="78"/>
      <c r="HG98" s="78"/>
      <c r="HH98" s="78"/>
      <c r="HI98" s="78"/>
      <c r="HJ98" s="78"/>
      <c r="HK98" s="78"/>
      <c r="HL98" s="78"/>
      <c r="HM98" s="78"/>
      <c r="HN98" s="78"/>
      <c r="HO98" s="78"/>
      <c r="HP98" s="78"/>
      <c r="HQ98" s="78"/>
      <c r="HR98" s="78"/>
      <c r="HS98" s="78"/>
      <c r="HT98" s="78"/>
      <c r="HU98" s="78"/>
      <c r="HV98" s="78"/>
      <c r="HW98" s="78"/>
      <c r="HX98" s="78"/>
      <c r="HY98" s="78"/>
      <c r="HZ98" s="78"/>
      <c r="IA98" s="78"/>
      <c r="IB98" s="78"/>
      <c r="IC98" s="78"/>
      <c r="ID98" s="78"/>
      <c r="IE98" s="78"/>
      <c r="IF98" s="78"/>
      <c r="IG98" s="78"/>
      <c r="IH98" s="78"/>
      <c r="II98" s="78"/>
      <c r="IJ98" s="78"/>
      <c r="IK98" s="78"/>
      <c r="IL98" s="78"/>
      <c r="IM98" s="78"/>
      <c r="IN98" s="78"/>
      <c r="IO98" s="78"/>
      <c r="IP98" s="78"/>
      <c r="IQ98" s="78"/>
      <c r="IR98" s="78"/>
      <c r="IS98" s="78"/>
      <c r="IT98" s="78"/>
      <c r="IU98" s="78"/>
      <c r="IV98" s="78"/>
      <c r="IW98" s="78"/>
    </row>
    <row r="99" customFormat="false" ht="15.75" hidden="false" customHeight="false" outlineLevel="0" collapsed="false">
      <c r="A99" s="185"/>
      <c r="B99" s="194"/>
      <c r="C99" s="194"/>
      <c r="D99" s="194"/>
      <c r="E99" s="194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8"/>
      <c r="CN99" s="78"/>
      <c r="CO99" s="78"/>
      <c r="CP99" s="78"/>
      <c r="CQ99" s="78"/>
      <c r="CR99" s="78"/>
      <c r="CS99" s="78"/>
      <c r="CT99" s="78"/>
      <c r="CU99" s="78"/>
      <c r="CV99" s="78"/>
      <c r="CW99" s="78"/>
      <c r="CX99" s="78"/>
      <c r="CY99" s="78"/>
      <c r="CZ99" s="78"/>
      <c r="DA99" s="78"/>
      <c r="DB99" s="78"/>
      <c r="DC99" s="78"/>
      <c r="DD99" s="78"/>
      <c r="DE99" s="78"/>
      <c r="DF99" s="78"/>
      <c r="DG99" s="78"/>
      <c r="DH99" s="78"/>
      <c r="DI99" s="78"/>
      <c r="DJ99" s="78"/>
      <c r="DK99" s="78"/>
      <c r="DL99" s="78"/>
      <c r="DM99" s="78"/>
      <c r="DN99" s="78"/>
      <c r="DO99" s="78"/>
      <c r="DP99" s="78"/>
      <c r="DQ99" s="78"/>
      <c r="DR99" s="78"/>
      <c r="DS99" s="78"/>
      <c r="DT99" s="78"/>
      <c r="DU99" s="78"/>
      <c r="DV99" s="78"/>
      <c r="DW99" s="78"/>
      <c r="DX99" s="78"/>
      <c r="DY99" s="78"/>
      <c r="DZ99" s="78"/>
      <c r="EA99" s="78"/>
      <c r="EB99" s="78"/>
      <c r="EC99" s="78"/>
      <c r="ED99" s="78"/>
      <c r="EE99" s="78"/>
      <c r="EF99" s="78"/>
      <c r="EG99" s="78"/>
      <c r="EH99" s="78"/>
      <c r="EI99" s="78"/>
      <c r="EJ99" s="78"/>
      <c r="EK99" s="78"/>
      <c r="EL99" s="78"/>
      <c r="EM99" s="78"/>
      <c r="EN99" s="78"/>
      <c r="EO99" s="78"/>
      <c r="EP99" s="78"/>
      <c r="EQ99" s="78"/>
      <c r="ER99" s="78"/>
      <c r="ES99" s="78"/>
      <c r="ET99" s="78"/>
      <c r="EU99" s="78"/>
      <c r="EV99" s="78"/>
      <c r="EW99" s="78"/>
      <c r="EX99" s="78"/>
      <c r="EY99" s="78"/>
      <c r="EZ99" s="78"/>
      <c r="FA99" s="78"/>
      <c r="FB99" s="78"/>
      <c r="FC99" s="78"/>
      <c r="FD99" s="78"/>
      <c r="FE99" s="78"/>
      <c r="FF99" s="78"/>
      <c r="FG99" s="78"/>
      <c r="FH99" s="78"/>
      <c r="FI99" s="78"/>
      <c r="FJ99" s="78"/>
      <c r="FK99" s="78"/>
      <c r="FL99" s="78"/>
      <c r="FM99" s="78"/>
      <c r="FN99" s="78"/>
      <c r="FO99" s="78"/>
      <c r="FP99" s="78"/>
      <c r="FQ99" s="78"/>
      <c r="FR99" s="78"/>
      <c r="FS99" s="78"/>
      <c r="FT99" s="78"/>
      <c r="FU99" s="78"/>
      <c r="FV99" s="78"/>
      <c r="FW99" s="78"/>
      <c r="FX99" s="78"/>
      <c r="FY99" s="78"/>
      <c r="FZ99" s="78"/>
      <c r="GA99" s="78"/>
      <c r="GB99" s="78"/>
      <c r="GC99" s="78"/>
      <c r="GD99" s="78"/>
      <c r="GE99" s="78"/>
      <c r="GF99" s="78"/>
      <c r="GG99" s="78"/>
      <c r="GH99" s="78"/>
      <c r="GI99" s="78"/>
      <c r="GJ99" s="78"/>
      <c r="GK99" s="78"/>
      <c r="GL99" s="78"/>
      <c r="GM99" s="78"/>
      <c r="GN99" s="78"/>
      <c r="GO99" s="78"/>
      <c r="GP99" s="78"/>
      <c r="GQ99" s="78"/>
      <c r="GR99" s="78"/>
      <c r="GS99" s="78"/>
      <c r="GT99" s="78"/>
      <c r="GU99" s="78"/>
      <c r="GV99" s="78"/>
      <c r="GW99" s="78"/>
      <c r="GX99" s="78"/>
      <c r="GY99" s="78"/>
      <c r="GZ99" s="78"/>
      <c r="HA99" s="78"/>
      <c r="HB99" s="78"/>
      <c r="HC99" s="78"/>
      <c r="HD99" s="78"/>
      <c r="HE99" s="78"/>
      <c r="HF99" s="78"/>
      <c r="HG99" s="78"/>
      <c r="HH99" s="78"/>
      <c r="HI99" s="78"/>
      <c r="HJ99" s="78"/>
      <c r="HK99" s="78"/>
      <c r="HL99" s="78"/>
      <c r="HM99" s="78"/>
      <c r="HN99" s="78"/>
      <c r="HO99" s="78"/>
      <c r="HP99" s="78"/>
      <c r="HQ99" s="78"/>
      <c r="HR99" s="78"/>
      <c r="HS99" s="78"/>
      <c r="HT99" s="78"/>
      <c r="HU99" s="78"/>
      <c r="HV99" s="78"/>
      <c r="HW99" s="78"/>
      <c r="HX99" s="78"/>
      <c r="HY99" s="78"/>
      <c r="HZ99" s="78"/>
      <c r="IA99" s="78"/>
      <c r="IB99" s="78"/>
      <c r="IC99" s="78"/>
      <c r="ID99" s="78"/>
      <c r="IE99" s="78"/>
      <c r="IF99" s="78"/>
      <c r="IG99" s="78"/>
      <c r="IH99" s="78"/>
      <c r="II99" s="78"/>
      <c r="IJ99" s="78"/>
      <c r="IK99" s="78"/>
      <c r="IL99" s="78"/>
      <c r="IM99" s="78"/>
      <c r="IN99" s="78"/>
      <c r="IO99" s="78"/>
      <c r="IP99" s="78"/>
      <c r="IQ99" s="78"/>
      <c r="IR99" s="78"/>
      <c r="IS99" s="78"/>
      <c r="IT99" s="78"/>
      <c r="IU99" s="78"/>
      <c r="IV99" s="78"/>
      <c r="IW99" s="78"/>
    </row>
    <row r="100" customFormat="false" ht="15.75" hidden="false" customHeight="false" outlineLevel="0" collapsed="false">
      <c r="A100" s="213"/>
      <c r="B100" s="78"/>
      <c r="C100" s="98"/>
      <c r="D100" s="98"/>
      <c r="E100" s="9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/>
      <c r="CX100" s="78"/>
      <c r="CY100" s="78"/>
      <c r="CZ100" s="78"/>
      <c r="DA100" s="78"/>
      <c r="DB100" s="78"/>
      <c r="DC100" s="78"/>
      <c r="DD100" s="78"/>
      <c r="DE100" s="78"/>
      <c r="DF100" s="78"/>
      <c r="DG100" s="78"/>
      <c r="DH100" s="78"/>
      <c r="DI100" s="78"/>
      <c r="DJ100" s="78"/>
      <c r="DK100" s="78"/>
      <c r="DL100" s="78"/>
      <c r="DM100" s="78"/>
      <c r="DN100" s="78"/>
      <c r="DO100" s="78"/>
      <c r="DP100" s="78"/>
      <c r="DQ100" s="78"/>
      <c r="DR100" s="78"/>
      <c r="DS100" s="78"/>
      <c r="DT100" s="78"/>
      <c r="DU100" s="78"/>
      <c r="DV100" s="78"/>
      <c r="DW100" s="78"/>
      <c r="DX100" s="78"/>
      <c r="DY100" s="78"/>
      <c r="DZ100" s="78"/>
      <c r="EA100" s="78"/>
      <c r="EB100" s="78"/>
      <c r="EC100" s="78"/>
      <c r="ED100" s="78"/>
      <c r="EE100" s="78"/>
      <c r="EF100" s="78"/>
      <c r="EG100" s="78"/>
      <c r="EH100" s="78"/>
      <c r="EI100" s="78"/>
      <c r="EJ100" s="78"/>
      <c r="EK100" s="78"/>
      <c r="EL100" s="78"/>
      <c r="EM100" s="78"/>
      <c r="EN100" s="78"/>
      <c r="EO100" s="78"/>
      <c r="EP100" s="78"/>
      <c r="EQ100" s="78"/>
      <c r="ER100" s="78"/>
      <c r="ES100" s="78"/>
      <c r="ET100" s="78"/>
      <c r="EU100" s="78"/>
      <c r="EV100" s="78"/>
      <c r="EW100" s="78"/>
      <c r="EX100" s="78"/>
      <c r="EY100" s="78"/>
      <c r="EZ100" s="78"/>
      <c r="FA100" s="78"/>
      <c r="FB100" s="78"/>
      <c r="FC100" s="78"/>
      <c r="FD100" s="78"/>
      <c r="FE100" s="78"/>
      <c r="FF100" s="78"/>
      <c r="FG100" s="78"/>
      <c r="FH100" s="78"/>
      <c r="FI100" s="78"/>
      <c r="FJ100" s="78"/>
      <c r="FK100" s="78"/>
      <c r="FL100" s="78"/>
      <c r="FM100" s="78"/>
      <c r="FN100" s="78"/>
      <c r="FO100" s="78"/>
      <c r="FP100" s="78"/>
      <c r="FQ100" s="78"/>
      <c r="FR100" s="78"/>
      <c r="FS100" s="78"/>
      <c r="FT100" s="78"/>
      <c r="FU100" s="78"/>
      <c r="FV100" s="78"/>
      <c r="FW100" s="78"/>
      <c r="FX100" s="78"/>
      <c r="FY100" s="78"/>
      <c r="FZ100" s="78"/>
      <c r="GA100" s="78"/>
      <c r="GB100" s="78"/>
      <c r="GC100" s="78"/>
      <c r="GD100" s="78"/>
      <c r="GE100" s="78"/>
      <c r="GF100" s="78"/>
      <c r="GG100" s="78"/>
      <c r="GH100" s="78"/>
      <c r="GI100" s="78"/>
      <c r="GJ100" s="78"/>
      <c r="GK100" s="78"/>
      <c r="GL100" s="78"/>
      <c r="GM100" s="78"/>
      <c r="GN100" s="78"/>
      <c r="GO100" s="78"/>
      <c r="GP100" s="78"/>
      <c r="GQ100" s="78"/>
      <c r="GR100" s="78"/>
      <c r="GS100" s="78"/>
      <c r="GT100" s="78"/>
      <c r="GU100" s="78"/>
      <c r="GV100" s="78"/>
      <c r="GW100" s="78"/>
      <c r="GX100" s="78"/>
      <c r="GY100" s="78"/>
      <c r="GZ100" s="78"/>
      <c r="HA100" s="78"/>
      <c r="HB100" s="78"/>
      <c r="HC100" s="78"/>
      <c r="HD100" s="78"/>
      <c r="HE100" s="78"/>
      <c r="HF100" s="78"/>
      <c r="HG100" s="78"/>
      <c r="HH100" s="78"/>
      <c r="HI100" s="78"/>
      <c r="HJ100" s="78"/>
      <c r="HK100" s="78"/>
      <c r="HL100" s="78"/>
      <c r="HM100" s="78"/>
      <c r="HN100" s="78"/>
      <c r="HO100" s="78"/>
      <c r="HP100" s="78"/>
      <c r="HQ100" s="78"/>
      <c r="HR100" s="78"/>
      <c r="HS100" s="78"/>
      <c r="HT100" s="78"/>
      <c r="HU100" s="78"/>
      <c r="HV100" s="78"/>
      <c r="HW100" s="78"/>
      <c r="HX100" s="78"/>
      <c r="HY100" s="78"/>
      <c r="HZ100" s="78"/>
      <c r="IA100" s="78"/>
      <c r="IB100" s="78"/>
      <c r="IC100" s="78"/>
      <c r="ID100" s="78"/>
      <c r="IE100" s="78"/>
      <c r="IF100" s="78"/>
      <c r="IG100" s="78"/>
      <c r="IH100" s="78"/>
      <c r="II100" s="78"/>
      <c r="IJ100" s="78"/>
      <c r="IK100" s="78"/>
      <c r="IL100" s="78"/>
      <c r="IM100" s="78"/>
      <c r="IN100" s="78"/>
      <c r="IO100" s="78"/>
      <c r="IP100" s="78"/>
      <c r="IQ100" s="78"/>
      <c r="IR100" s="78"/>
      <c r="IS100" s="78"/>
      <c r="IT100" s="78"/>
      <c r="IU100" s="78"/>
      <c r="IV100" s="78"/>
      <c r="IW100" s="78"/>
    </row>
    <row r="101" customFormat="false" ht="15.75" hidden="false" customHeight="false" outlineLevel="0" collapsed="false">
      <c r="A101" s="214"/>
      <c r="B101" s="78"/>
      <c r="C101" s="98"/>
      <c r="D101" s="98"/>
      <c r="E101" s="9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  <c r="DA101" s="78"/>
      <c r="DB101" s="78"/>
      <c r="DC101" s="78"/>
      <c r="DD101" s="78"/>
      <c r="DE101" s="78"/>
      <c r="DF101" s="78"/>
      <c r="DG101" s="78"/>
      <c r="DH101" s="78"/>
      <c r="DI101" s="78"/>
      <c r="DJ101" s="78"/>
      <c r="DK101" s="78"/>
      <c r="DL101" s="78"/>
      <c r="DM101" s="78"/>
      <c r="DN101" s="78"/>
      <c r="DO101" s="78"/>
      <c r="DP101" s="78"/>
      <c r="DQ101" s="78"/>
      <c r="DR101" s="78"/>
      <c r="DS101" s="78"/>
      <c r="DT101" s="78"/>
      <c r="DU101" s="78"/>
      <c r="DV101" s="78"/>
      <c r="DW101" s="78"/>
      <c r="DX101" s="78"/>
      <c r="DY101" s="78"/>
      <c r="DZ101" s="78"/>
      <c r="EA101" s="78"/>
      <c r="EB101" s="78"/>
      <c r="EC101" s="78"/>
      <c r="ED101" s="78"/>
      <c r="EE101" s="78"/>
      <c r="EF101" s="78"/>
      <c r="EG101" s="78"/>
      <c r="EH101" s="78"/>
      <c r="EI101" s="78"/>
      <c r="EJ101" s="78"/>
      <c r="EK101" s="78"/>
      <c r="EL101" s="78"/>
      <c r="EM101" s="78"/>
      <c r="EN101" s="78"/>
      <c r="EO101" s="78"/>
      <c r="EP101" s="78"/>
      <c r="EQ101" s="78"/>
      <c r="ER101" s="78"/>
      <c r="ES101" s="78"/>
      <c r="ET101" s="78"/>
      <c r="EU101" s="78"/>
      <c r="EV101" s="78"/>
      <c r="EW101" s="78"/>
      <c r="EX101" s="78"/>
      <c r="EY101" s="78"/>
      <c r="EZ101" s="78"/>
      <c r="FA101" s="78"/>
      <c r="FB101" s="78"/>
      <c r="FC101" s="78"/>
      <c r="FD101" s="78"/>
      <c r="FE101" s="78"/>
      <c r="FF101" s="78"/>
      <c r="FG101" s="78"/>
      <c r="FH101" s="78"/>
      <c r="FI101" s="78"/>
      <c r="FJ101" s="78"/>
      <c r="FK101" s="78"/>
      <c r="FL101" s="78"/>
      <c r="FM101" s="78"/>
      <c r="FN101" s="78"/>
      <c r="FO101" s="78"/>
      <c r="FP101" s="78"/>
      <c r="FQ101" s="78"/>
      <c r="FR101" s="78"/>
      <c r="FS101" s="78"/>
      <c r="FT101" s="78"/>
      <c r="FU101" s="78"/>
      <c r="FV101" s="78"/>
      <c r="FW101" s="78"/>
      <c r="FX101" s="78"/>
      <c r="FY101" s="78"/>
      <c r="FZ101" s="78"/>
      <c r="GA101" s="78"/>
      <c r="GB101" s="78"/>
      <c r="GC101" s="78"/>
      <c r="GD101" s="78"/>
      <c r="GE101" s="78"/>
      <c r="GF101" s="78"/>
      <c r="GG101" s="78"/>
      <c r="GH101" s="78"/>
      <c r="GI101" s="78"/>
      <c r="GJ101" s="78"/>
      <c r="GK101" s="78"/>
      <c r="GL101" s="78"/>
      <c r="GM101" s="78"/>
      <c r="GN101" s="78"/>
      <c r="GO101" s="78"/>
      <c r="GP101" s="78"/>
      <c r="GQ101" s="78"/>
      <c r="GR101" s="78"/>
      <c r="GS101" s="78"/>
      <c r="GT101" s="78"/>
      <c r="GU101" s="78"/>
      <c r="GV101" s="78"/>
      <c r="GW101" s="78"/>
      <c r="GX101" s="78"/>
      <c r="GY101" s="78"/>
      <c r="GZ101" s="78"/>
      <c r="HA101" s="78"/>
      <c r="HB101" s="78"/>
      <c r="HC101" s="78"/>
      <c r="HD101" s="78"/>
      <c r="HE101" s="78"/>
      <c r="HF101" s="78"/>
      <c r="HG101" s="78"/>
      <c r="HH101" s="78"/>
      <c r="HI101" s="78"/>
      <c r="HJ101" s="78"/>
      <c r="HK101" s="78"/>
      <c r="HL101" s="78"/>
      <c r="HM101" s="78"/>
      <c r="HN101" s="78"/>
      <c r="HO101" s="78"/>
      <c r="HP101" s="78"/>
      <c r="HQ101" s="78"/>
      <c r="HR101" s="78"/>
      <c r="HS101" s="78"/>
      <c r="HT101" s="78"/>
      <c r="HU101" s="78"/>
      <c r="HV101" s="78"/>
      <c r="HW101" s="78"/>
      <c r="HX101" s="78"/>
      <c r="HY101" s="78"/>
      <c r="HZ101" s="78"/>
      <c r="IA101" s="78"/>
      <c r="IB101" s="78"/>
      <c r="IC101" s="78"/>
      <c r="ID101" s="78"/>
      <c r="IE101" s="78"/>
      <c r="IF101" s="78"/>
      <c r="IG101" s="78"/>
      <c r="IH101" s="78"/>
      <c r="II101" s="78"/>
      <c r="IJ101" s="78"/>
      <c r="IK101" s="78"/>
      <c r="IL101" s="78"/>
      <c r="IM101" s="78"/>
      <c r="IN101" s="78"/>
      <c r="IO101" s="78"/>
      <c r="IP101" s="78"/>
      <c r="IQ101" s="78"/>
      <c r="IR101" s="78"/>
      <c r="IS101" s="78"/>
      <c r="IT101" s="78"/>
      <c r="IU101" s="78"/>
      <c r="IV101" s="78"/>
      <c r="IW101" s="78"/>
    </row>
    <row r="102" customFormat="false" ht="15.75" hidden="false" customHeight="false" outlineLevel="0" collapsed="false">
      <c r="A102" s="214"/>
      <c r="B102" s="78"/>
      <c r="C102" s="98"/>
      <c r="D102" s="98"/>
      <c r="E102" s="9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/>
      <c r="CX102" s="78"/>
      <c r="CY102" s="78"/>
      <c r="CZ102" s="78"/>
      <c r="DA102" s="78"/>
      <c r="DB102" s="78"/>
      <c r="DC102" s="78"/>
      <c r="DD102" s="78"/>
      <c r="DE102" s="78"/>
      <c r="DF102" s="78"/>
      <c r="DG102" s="78"/>
      <c r="DH102" s="78"/>
      <c r="DI102" s="78"/>
      <c r="DJ102" s="78"/>
      <c r="DK102" s="78"/>
      <c r="DL102" s="78"/>
      <c r="DM102" s="78"/>
      <c r="DN102" s="78"/>
      <c r="DO102" s="78"/>
      <c r="DP102" s="78"/>
      <c r="DQ102" s="78"/>
      <c r="DR102" s="78"/>
      <c r="DS102" s="78"/>
      <c r="DT102" s="78"/>
      <c r="DU102" s="78"/>
      <c r="DV102" s="78"/>
      <c r="DW102" s="78"/>
      <c r="DX102" s="78"/>
      <c r="DY102" s="78"/>
      <c r="DZ102" s="78"/>
      <c r="EA102" s="78"/>
      <c r="EB102" s="78"/>
      <c r="EC102" s="78"/>
      <c r="ED102" s="78"/>
      <c r="EE102" s="78"/>
      <c r="EF102" s="78"/>
      <c r="EG102" s="78"/>
      <c r="EH102" s="78"/>
      <c r="EI102" s="78"/>
      <c r="EJ102" s="78"/>
      <c r="EK102" s="78"/>
      <c r="EL102" s="78"/>
      <c r="EM102" s="78"/>
      <c r="EN102" s="78"/>
      <c r="EO102" s="78"/>
      <c r="EP102" s="78"/>
      <c r="EQ102" s="78"/>
      <c r="ER102" s="78"/>
      <c r="ES102" s="78"/>
      <c r="ET102" s="78"/>
      <c r="EU102" s="78"/>
      <c r="EV102" s="78"/>
      <c r="EW102" s="78"/>
      <c r="EX102" s="78"/>
      <c r="EY102" s="78"/>
      <c r="EZ102" s="78"/>
      <c r="FA102" s="78"/>
      <c r="FB102" s="78"/>
      <c r="FC102" s="78"/>
      <c r="FD102" s="78"/>
      <c r="FE102" s="78"/>
      <c r="FF102" s="78"/>
      <c r="FG102" s="78"/>
      <c r="FH102" s="78"/>
      <c r="FI102" s="78"/>
      <c r="FJ102" s="78"/>
      <c r="FK102" s="78"/>
      <c r="FL102" s="78"/>
      <c r="FM102" s="78"/>
      <c r="FN102" s="78"/>
      <c r="FO102" s="78"/>
      <c r="FP102" s="78"/>
      <c r="FQ102" s="78"/>
      <c r="FR102" s="78"/>
      <c r="FS102" s="78"/>
      <c r="FT102" s="78"/>
      <c r="FU102" s="78"/>
      <c r="FV102" s="78"/>
      <c r="FW102" s="78"/>
      <c r="FX102" s="78"/>
      <c r="FY102" s="78"/>
      <c r="FZ102" s="78"/>
      <c r="GA102" s="78"/>
      <c r="GB102" s="78"/>
      <c r="GC102" s="78"/>
      <c r="GD102" s="78"/>
      <c r="GE102" s="78"/>
      <c r="GF102" s="78"/>
      <c r="GG102" s="78"/>
      <c r="GH102" s="78"/>
      <c r="GI102" s="78"/>
      <c r="GJ102" s="78"/>
      <c r="GK102" s="78"/>
      <c r="GL102" s="78"/>
      <c r="GM102" s="78"/>
      <c r="GN102" s="78"/>
      <c r="GO102" s="78"/>
      <c r="GP102" s="78"/>
      <c r="GQ102" s="78"/>
      <c r="GR102" s="78"/>
      <c r="GS102" s="78"/>
      <c r="GT102" s="78"/>
      <c r="GU102" s="78"/>
      <c r="GV102" s="78"/>
      <c r="GW102" s="78"/>
      <c r="GX102" s="78"/>
      <c r="GY102" s="78"/>
      <c r="GZ102" s="78"/>
      <c r="HA102" s="78"/>
      <c r="HB102" s="78"/>
      <c r="HC102" s="78"/>
      <c r="HD102" s="78"/>
      <c r="HE102" s="78"/>
      <c r="HF102" s="78"/>
      <c r="HG102" s="78"/>
      <c r="HH102" s="78"/>
      <c r="HI102" s="78"/>
      <c r="HJ102" s="78"/>
      <c r="HK102" s="78"/>
      <c r="HL102" s="78"/>
      <c r="HM102" s="78"/>
      <c r="HN102" s="78"/>
      <c r="HO102" s="78"/>
      <c r="HP102" s="78"/>
      <c r="HQ102" s="78"/>
      <c r="HR102" s="78"/>
      <c r="HS102" s="78"/>
      <c r="HT102" s="78"/>
      <c r="HU102" s="78"/>
      <c r="HV102" s="78"/>
      <c r="HW102" s="78"/>
      <c r="HX102" s="78"/>
      <c r="HY102" s="78"/>
      <c r="HZ102" s="78"/>
      <c r="IA102" s="78"/>
      <c r="IB102" s="78"/>
      <c r="IC102" s="78"/>
      <c r="ID102" s="78"/>
      <c r="IE102" s="78"/>
      <c r="IF102" s="78"/>
      <c r="IG102" s="78"/>
      <c r="IH102" s="78"/>
      <c r="II102" s="78"/>
      <c r="IJ102" s="78"/>
      <c r="IK102" s="78"/>
      <c r="IL102" s="78"/>
      <c r="IM102" s="78"/>
      <c r="IN102" s="78"/>
      <c r="IO102" s="78"/>
      <c r="IP102" s="78"/>
      <c r="IQ102" s="78"/>
      <c r="IR102" s="78"/>
      <c r="IS102" s="78"/>
      <c r="IT102" s="78"/>
      <c r="IU102" s="78"/>
      <c r="IV102" s="78"/>
      <c r="IW102" s="78"/>
    </row>
    <row r="103" customFormat="false" ht="15.75" hidden="false" customHeight="false" outlineLevel="0" collapsed="false">
      <c r="A103" s="214"/>
      <c r="B103" s="78"/>
      <c r="C103" s="98"/>
      <c r="D103" s="98"/>
      <c r="E103" s="9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8"/>
      <c r="CN103" s="78"/>
      <c r="CO103" s="78"/>
      <c r="CP103" s="78"/>
      <c r="CQ103" s="78"/>
      <c r="CR103" s="78"/>
      <c r="CS103" s="78"/>
      <c r="CT103" s="78"/>
      <c r="CU103" s="78"/>
      <c r="CV103" s="78"/>
      <c r="CW103" s="78"/>
      <c r="CX103" s="78"/>
      <c r="CY103" s="78"/>
      <c r="CZ103" s="78"/>
      <c r="DA103" s="78"/>
      <c r="DB103" s="78"/>
      <c r="DC103" s="78"/>
      <c r="DD103" s="78"/>
      <c r="DE103" s="78"/>
      <c r="DF103" s="78"/>
      <c r="DG103" s="78"/>
      <c r="DH103" s="78"/>
      <c r="DI103" s="78"/>
      <c r="DJ103" s="78"/>
      <c r="DK103" s="78"/>
      <c r="DL103" s="78"/>
      <c r="DM103" s="78"/>
      <c r="DN103" s="78"/>
      <c r="DO103" s="78"/>
      <c r="DP103" s="78"/>
      <c r="DQ103" s="78"/>
      <c r="DR103" s="78"/>
      <c r="DS103" s="78"/>
      <c r="DT103" s="78"/>
      <c r="DU103" s="78"/>
      <c r="DV103" s="78"/>
      <c r="DW103" s="78"/>
      <c r="DX103" s="78"/>
      <c r="DY103" s="78"/>
      <c r="DZ103" s="78"/>
      <c r="EA103" s="78"/>
      <c r="EB103" s="78"/>
      <c r="EC103" s="78"/>
      <c r="ED103" s="78"/>
      <c r="EE103" s="78"/>
      <c r="EF103" s="78"/>
      <c r="EG103" s="78"/>
      <c r="EH103" s="78"/>
      <c r="EI103" s="78"/>
      <c r="EJ103" s="78"/>
      <c r="EK103" s="78"/>
      <c r="EL103" s="78"/>
      <c r="EM103" s="78"/>
      <c r="EN103" s="78"/>
      <c r="EO103" s="78"/>
      <c r="EP103" s="78"/>
      <c r="EQ103" s="78"/>
      <c r="ER103" s="78"/>
      <c r="ES103" s="78"/>
      <c r="ET103" s="78"/>
      <c r="EU103" s="78"/>
      <c r="EV103" s="78"/>
      <c r="EW103" s="78"/>
      <c r="EX103" s="78"/>
      <c r="EY103" s="78"/>
      <c r="EZ103" s="78"/>
      <c r="FA103" s="78"/>
      <c r="FB103" s="78"/>
      <c r="FC103" s="78"/>
      <c r="FD103" s="78"/>
      <c r="FE103" s="78"/>
      <c r="FF103" s="78"/>
      <c r="FG103" s="78"/>
      <c r="FH103" s="78"/>
      <c r="FI103" s="78"/>
      <c r="FJ103" s="78"/>
      <c r="FK103" s="78"/>
      <c r="FL103" s="78"/>
      <c r="FM103" s="78"/>
      <c r="FN103" s="78"/>
      <c r="FO103" s="78"/>
      <c r="FP103" s="78"/>
      <c r="FQ103" s="78"/>
      <c r="FR103" s="78"/>
      <c r="FS103" s="78"/>
      <c r="FT103" s="78"/>
      <c r="FU103" s="78"/>
      <c r="FV103" s="78"/>
      <c r="FW103" s="78"/>
      <c r="FX103" s="78"/>
      <c r="FY103" s="78"/>
      <c r="FZ103" s="78"/>
      <c r="GA103" s="78"/>
      <c r="GB103" s="78"/>
      <c r="GC103" s="78"/>
      <c r="GD103" s="78"/>
      <c r="GE103" s="78"/>
      <c r="GF103" s="78"/>
      <c r="GG103" s="78"/>
      <c r="GH103" s="78"/>
      <c r="GI103" s="78"/>
      <c r="GJ103" s="78"/>
      <c r="GK103" s="78"/>
      <c r="GL103" s="78"/>
      <c r="GM103" s="78"/>
      <c r="GN103" s="78"/>
      <c r="GO103" s="78"/>
      <c r="GP103" s="78"/>
      <c r="GQ103" s="78"/>
      <c r="GR103" s="78"/>
      <c r="GS103" s="78"/>
      <c r="GT103" s="78"/>
      <c r="GU103" s="78"/>
      <c r="GV103" s="78"/>
      <c r="GW103" s="78"/>
      <c r="GX103" s="78"/>
      <c r="GY103" s="78"/>
      <c r="GZ103" s="78"/>
      <c r="HA103" s="78"/>
      <c r="HB103" s="78"/>
      <c r="HC103" s="78"/>
      <c r="HD103" s="78"/>
      <c r="HE103" s="78"/>
      <c r="HF103" s="78"/>
      <c r="HG103" s="78"/>
      <c r="HH103" s="78"/>
      <c r="HI103" s="78"/>
      <c r="HJ103" s="78"/>
      <c r="HK103" s="78"/>
      <c r="HL103" s="78"/>
      <c r="HM103" s="78"/>
      <c r="HN103" s="78"/>
      <c r="HO103" s="78"/>
      <c r="HP103" s="78"/>
      <c r="HQ103" s="78"/>
      <c r="HR103" s="78"/>
      <c r="HS103" s="78"/>
      <c r="HT103" s="78"/>
      <c r="HU103" s="78"/>
      <c r="HV103" s="78"/>
      <c r="HW103" s="78"/>
      <c r="HX103" s="78"/>
      <c r="HY103" s="78"/>
      <c r="HZ103" s="78"/>
      <c r="IA103" s="78"/>
      <c r="IB103" s="78"/>
      <c r="IC103" s="78"/>
      <c r="ID103" s="78"/>
      <c r="IE103" s="78"/>
      <c r="IF103" s="78"/>
      <c r="IG103" s="78"/>
      <c r="IH103" s="78"/>
      <c r="II103" s="78"/>
      <c r="IJ103" s="78"/>
      <c r="IK103" s="78"/>
      <c r="IL103" s="78"/>
      <c r="IM103" s="78"/>
      <c r="IN103" s="78"/>
      <c r="IO103" s="78"/>
      <c r="IP103" s="78"/>
      <c r="IQ103" s="78"/>
      <c r="IR103" s="78"/>
      <c r="IS103" s="78"/>
      <c r="IT103" s="78"/>
      <c r="IU103" s="78"/>
      <c r="IV103" s="78"/>
      <c r="IW103" s="78"/>
    </row>
    <row r="104" customFormat="false" ht="15.75" hidden="false" customHeight="false" outlineLevel="0" collapsed="false">
      <c r="A104" s="214"/>
      <c r="B104" s="78"/>
      <c r="C104" s="98"/>
      <c r="D104" s="98"/>
      <c r="E104" s="98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8"/>
      <c r="CN104" s="78"/>
      <c r="CO104" s="78"/>
      <c r="CP104" s="78"/>
      <c r="CQ104" s="78"/>
      <c r="CR104" s="78"/>
      <c r="CS104" s="78"/>
      <c r="CT104" s="78"/>
      <c r="CU104" s="78"/>
      <c r="CV104" s="78"/>
      <c r="CW104" s="78"/>
      <c r="CX104" s="78"/>
      <c r="CY104" s="78"/>
      <c r="CZ104" s="78"/>
      <c r="DA104" s="78"/>
      <c r="DB104" s="78"/>
      <c r="DC104" s="78"/>
      <c r="DD104" s="78"/>
      <c r="DE104" s="78"/>
      <c r="DF104" s="78"/>
      <c r="DG104" s="78"/>
      <c r="DH104" s="78"/>
      <c r="DI104" s="78"/>
      <c r="DJ104" s="78"/>
      <c r="DK104" s="78"/>
      <c r="DL104" s="78"/>
      <c r="DM104" s="78"/>
      <c r="DN104" s="78"/>
      <c r="DO104" s="78"/>
      <c r="DP104" s="78"/>
      <c r="DQ104" s="78"/>
      <c r="DR104" s="78"/>
      <c r="DS104" s="78"/>
      <c r="DT104" s="78"/>
      <c r="DU104" s="78"/>
      <c r="DV104" s="78"/>
      <c r="DW104" s="78"/>
      <c r="DX104" s="78"/>
      <c r="DY104" s="78"/>
      <c r="DZ104" s="78"/>
      <c r="EA104" s="78"/>
      <c r="EB104" s="78"/>
      <c r="EC104" s="78"/>
      <c r="ED104" s="78"/>
      <c r="EE104" s="78"/>
      <c r="EF104" s="78"/>
      <c r="EG104" s="78"/>
      <c r="EH104" s="78"/>
      <c r="EI104" s="78"/>
      <c r="EJ104" s="78"/>
      <c r="EK104" s="78"/>
      <c r="EL104" s="78"/>
      <c r="EM104" s="78"/>
      <c r="EN104" s="78"/>
      <c r="EO104" s="78"/>
      <c r="EP104" s="78"/>
      <c r="EQ104" s="78"/>
      <c r="ER104" s="78"/>
      <c r="ES104" s="78"/>
      <c r="ET104" s="78"/>
      <c r="EU104" s="78"/>
      <c r="EV104" s="78"/>
      <c r="EW104" s="78"/>
      <c r="EX104" s="78"/>
      <c r="EY104" s="78"/>
      <c r="EZ104" s="78"/>
      <c r="FA104" s="78"/>
      <c r="FB104" s="78"/>
      <c r="FC104" s="78"/>
      <c r="FD104" s="78"/>
      <c r="FE104" s="78"/>
      <c r="FF104" s="78"/>
      <c r="FG104" s="78"/>
      <c r="FH104" s="78"/>
      <c r="FI104" s="78"/>
      <c r="FJ104" s="78"/>
      <c r="FK104" s="78"/>
      <c r="FL104" s="78"/>
      <c r="FM104" s="78"/>
      <c r="FN104" s="78"/>
      <c r="FO104" s="78"/>
      <c r="FP104" s="78"/>
      <c r="FQ104" s="78"/>
      <c r="FR104" s="78"/>
      <c r="FS104" s="78"/>
      <c r="FT104" s="78"/>
      <c r="FU104" s="78"/>
      <c r="FV104" s="78"/>
      <c r="FW104" s="78"/>
      <c r="FX104" s="78"/>
      <c r="FY104" s="78"/>
      <c r="FZ104" s="78"/>
      <c r="GA104" s="78"/>
      <c r="GB104" s="78"/>
      <c r="GC104" s="78"/>
      <c r="GD104" s="78"/>
      <c r="GE104" s="78"/>
      <c r="GF104" s="78"/>
      <c r="GG104" s="78"/>
      <c r="GH104" s="78"/>
      <c r="GI104" s="78"/>
      <c r="GJ104" s="78"/>
      <c r="GK104" s="78"/>
      <c r="GL104" s="78"/>
      <c r="GM104" s="78"/>
      <c r="GN104" s="78"/>
      <c r="GO104" s="78"/>
      <c r="GP104" s="78"/>
      <c r="GQ104" s="78"/>
      <c r="GR104" s="78"/>
      <c r="GS104" s="78"/>
      <c r="GT104" s="78"/>
      <c r="GU104" s="78"/>
      <c r="GV104" s="78"/>
      <c r="GW104" s="78"/>
      <c r="GX104" s="78"/>
      <c r="GY104" s="78"/>
      <c r="GZ104" s="78"/>
      <c r="HA104" s="78"/>
      <c r="HB104" s="78"/>
      <c r="HC104" s="78"/>
      <c r="HD104" s="78"/>
      <c r="HE104" s="78"/>
      <c r="HF104" s="78"/>
      <c r="HG104" s="78"/>
      <c r="HH104" s="78"/>
      <c r="HI104" s="78"/>
      <c r="HJ104" s="78"/>
      <c r="HK104" s="78"/>
      <c r="HL104" s="78"/>
      <c r="HM104" s="78"/>
      <c r="HN104" s="78"/>
      <c r="HO104" s="78"/>
      <c r="HP104" s="78"/>
      <c r="HQ104" s="78"/>
      <c r="HR104" s="78"/>
      <c r="HS104" s="78"/>
      <c r="HT104" s="78"/>
      <c r="HU104" s="78"/>
      <c r="HV104" s="78"/>
      <c r="HW104" s="78"/>
      <c r="HX104" s="78"/>
      <c r="HY104" s="78"/>
      <c r="HZ104" s="78"/>
      <c r="IA104" s="78"/>
      <c r="IB104" s="78"/>
      <c r="IC104" s="78"/>
      <c r="ID104" s="78"/>
      <c r="IE104" s="78"/>
      <c r="IF104" s="78"/>
      <c r="IG104" s="78"/>
      <c r="IH104" s="78"/>
      <c r="II104" s="78"/>
      <c r="IJ104" s="78"/>
      <c r="IK104" s="78"/>
      <c r="IL104" s="78"/>
      <c r="IM104" s="78"/>
      <c r="IN104" s="78"/>
      <c r="IO104" s="78"/>
      <c r="IP104" s="78"/>
      <c r="IQ104" s="78"/>
      <c r="IR104" s="78"/>
      <c r="IS104" s="78"/>
      <c r="IT104" s="78"/>
      <c r="IU104" s="78"/>
      <c r="IV104" s="78"/>
      <c r="IW104" s="78"/>
    </row>
    <row r="105" customFormat="false" ht="15.75" hidden="false" customHeight="false" outlineLevel="0" collapsed="false">
      <c r="A105" s="214"/>
      <c r="B105" s="78"/>
      <c r="C105" s="98"/>
      <c r="D105" s="98"/>
      <c r="E105" s="9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8"/>
      <c r="CN105" s="78"/>
      <c r="CO105" s="78"/>
      <c r="CP105" s="78"/>
      <c r="CQ105" s="78"/>
      <c r="CR105" s="78"/>
      <c r="CS105" s="78"/>
      <c r="CT105" s="78"/>
      <c r="CU105" s="78"/>
      <c r="CV105" s="78"/>
      <c r="CW105" s="78"/>
      <c r="CX105" s="78"/>
      <c r="CY105" s="78"/>
      <c r="CZ105" s="78"/>
      <c r="DA105" s="78"/>
      <c r="DB105" s="78"/>
      <c r="DC105" s="78"/>
      <c r="DD105" s="78"/>
      <c r="DE105" s="78"/>
      <c r="DF105" s="78"/>
      <c r="DG105" s="78"/>
      <c r="DH105" s="78"/>
      <c r="DI105" s="78"/>
      <c r="DJ105" s="78"/>
      <c r="DK105" s="78"/>
      <c r="DL105" s="78"/>
      <c r="DM105" s="78"/>
      <c r="DN105" s="78"/>
      <c r="DO105" s="78"/>
      <c r="DP105" s="78"/>
      <c r="DQ105" s="78"/>
      <c r="DR105" s="78"/>
      <c r="DS105" s="78"/>
      <c r="DT105" s="78"/>
      <c r="DU105" s="78"/>
      <c r="DV105" s="78"/>
      <c r="DW105" s="78"/>
      <c r="DX105" s="78"/>
      <c r="DY105" s="78"/>
      <c r="DZ105" s="78"/>
      <c r="EA105" s="78"/>
      <c r="EB105" s="78"/>
      <c r="EC105" s="78"/>
      <c r="ED105" s="78"/>
      <c r="EE105" s="78"/>
      <c r="EF105" s="78"/>
      <c r="EG105" s="78"/>
      <c r="EH105" s="78"/>
      <c r="EI105" s="78"/>
      <c r="EJ105" s="78"/>
      <c r="EK105" s="78"/>
      <c r="EL105" s="78"/>
      <c r="EM105" s="78"/>
      <c r="EN105" s="78"/>
      <c r="EO105" s="78"/>
      <c r="EP105" s="78"/>
      <c r="EQ105" s="78"/>
      <c r="ER105" s="78"/>
      <c r="ES105" s="78"/>
      <c r="ET105" s="78"/>
      <c r="EU105" s="78"/>
      <c r="EV105" s="78"/>
      <c r="EW105" s="78"/>
      <c r="EX105" s="78"/>
      <c r="EY105" s="78"/>
      <c r="EZ105" s="78"/>
      <c r="FA105" s="78"/>
      <c r="FB105" s="78"/>
      <c r="FC105" s="78"/>
      <c r="FD105" s="78"/>
      <c r="FE105" s="78"/>
      <c r="FF105" s="78"/>
      <c r="FG105" s="78"/>
      <c r="FH105" s="78"/>
      <c r="FI105" s="78"/>
      <c r="FJ105" s="78"/>
      <c r="FK105" s="78"/>
      <c r="FL105" s="78"/>
      <c r="FM105" s="78"/>
      <c r="FN105" s="78"/>
      <c r="FO105" s="78"/>
      <c r="FP105" s="78"/>
      <c r="FQ105" s="78"/>
      <c r="FR105" s="78"/>
      <c r="FS105" s="78"/>
      <c r="FT105" s="78"/>
      <c r="FU105" s="78"/>
      <c r="FV105" s="78"/>
      <c r="FW105" s="78"/>
      <c r="FX105" s="78"/>
      <c r="FY105" s="78"/>
      <c r="FZ105" s="78"/>
      <c r="GA105" s="78"/>
      <c r="GB105" s="78"/>
      <c r="GC105" s="78"/>
      <c r="GD105" s="78"/>
      <c r="GE105" s="78"/>
      <c r="GF105" s="78"/>
      <c r="GG105" s="78"/>
      <c r="GH105" s="78"/>
      <c r="GI105" s="78"/>
      <c r="GJ105" s="78"/>
      <c r="GK105" s="78"/>
      <c r="GL105" s="78"/>
      <c r="GM105" s="78"/>
      <c r="GN105" s="78"/>
      <c r="GO105" s="78"/>
      <c r="GP105" s="78"/>
      <c r="GQ105" s="78"/>
      <c r="GR105" s="78"/>
      <c r="GS105" s="78"/>
      <c r="GT105" s="78"/>
      <c r="GU105" s="78"/>
      <c r="GV105" s="78"/>
      <c r="GW105" s="78"/>
      <c r="GX105" s="78"/>
      <c r="GY105" s="78"/>
      <c r="GZ105" s="78"/>
      <c r="HA105" s="78"/>
      <c r="HB105" s="78"/>
      <c r="HC105" s="78"/>
      <c r="HD105" s="78"/>
      <c r="HE105" s="78"/>
      <c r="HF105" s="78"/>
      <c r="HG105" s="78"/>
      <c r="HH105" s="78"/>
      <c r="HI105" s="78"/>
      <c r="HJ105" s="78"/>
      <c r="HK105" s="78"/>
      <c r="HL105" s="78"/>
      <c r="HM105" s="78"/>
      <c r="HN105" s="78"/>
      <c r="HO105" s="78"/>
      <c r="HP105" s="78"/>
      <c r="HQ105" s="78"/>
      <c r="HR105" s="78"/>
      <c r="HS105" s="78"/>
      <c r="HT105" s="78"/>
      <c r="HU105" s="78"/>
      <c r="HV105" s="78"/>
      <c r="HW105" s="78"/>
      <c r="HX105" s="78"/>
      <c r="HY105" s="78"/>
      <c r="HZ105" s="78"/>
      <c r="IA105" s="78"/>
      <c r="IB105" s="78"/>
      <c r="IC105" s="78"/>
      <c r="ID105" s="78"/>
      <c r="IE105" s="78"/>
      <c r="IF105" s="78"/>
      <c r="IG105" s="78"/>
      <c r="IH105" s="78"/>
      <c r="II105" s="78"/>
      <c r="IJ105" s="78"/>
      <c r="IK105" s="78"/>
      <c r="IL105" s="78"/>
      <c r="IM105" s="78"/>
      <c r="IN105" s="78"/>
      <c r="IO105" s="78"/>
      <c r="IP105" s="78"/>
      <c r="IQ105" s="78"/>
      <c r="IR105" s="78"/>
      <c r="IS105" s="78"/>
      <c r="IT105" s="78"/>
      <c r="IU105" s="78"/>
      <c r="IV105" s="78"/>
      <c r="IW105" s="78"/>
    </row>
    <row r="106" customFormat="false" ht="15.75" hidden="false" customHeight="false" outlineLevel="0" collapsed="false">
      <c r="A106" s="214"/>
      <c r="B106" s="78"/>
      <c r="C106" s="98"/>
      <c r="D106" s="98"/>
      <c r="E106" s="9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8"/>
      <c r="CN106" s="78"/>
      <c r="CO106" s="78"/>
      <c r="CP106" s="78"/>
      <c r="CQ106" s="78"/>
      <c r="CR106" s="78"/>
      <c r="CS106" s="78"/>
      <c r="CT106" s="78"/>
      <c r="CU106" s="78"/>
      <c r="CV106" s="78"/>
      <c r="CW106" s="78"/>
      <c r="CX106" s="78"/>
      <c r="CY106" s="78"/>
      <c r="CZ106" s="78"/>
      <c r="DA106" s="78"/>
      <c r="DB106" s="78"/>
      <c r="DC106" s="78"/>
      <c r="DD106" s="78"/>
      <c r="DE106" s="78"/>
      <c r="DF106" s="78"/>
      <c r="DG106" s="78"/>
      <c r="DH106" s="78"/>
      <c r="DI106" s="78"/>
      <c r="DJ106" s="78"/>
      <c r="DK106" s="78"/>
      <c r="DL106" s="78"/>
      <c r="DM106" s="78"/>
      <c r="DN106" s="78"/>
      <c r="DO106" s="78"/>
      <c r="DP106" s="78"/>
      <c r="DQ106" s="78"/>
      <c r="DR106" s="78"/>
      <c r="DS106" s="78"/>
      <c r="DT106" s="78"/>
      <c r="DU106" s="78"/>
      <c r="DV106" s="78"/>
      <c r="DW106" s="78"/>
      <c r="DX106" s="78"/>
      <c r="DY106" s="78"/>
      <c r="DZ106" s="78"/>
      <c r="EA106" s="78"/>
      <c r="EB106" s="78"/>
      <c r="EC106" s="78"/>
      <c r="ED106" s="78"/>
      <c r="EE106" s="78"/>
      <c r="EF106" s="78"/>
      <c r="EG106" s="78"/>
      <c r="EH106" s="78"/>
      <c r="EI106" s="78"/>
      <c r="EJ106" s="78"/>
      <c r="EK106" s="78"/>
      <c r="EL106" s="78"/>
      <c r="EM106" s="78"/>
      <c r="EN106" s="78"/>
      <c r="EO106" s="78"/>
      <c r="EP106" s="78"/>
      <c r="EQ106" s="78"/>
      <c r="ER106" s="78"/>
      <c r="ES106" s="78"/>
      <c r="ET106" s="78"/>
      <c r="EU106" s="78"/>
      <c r="EV106" s="78"/>
      <c r="EW106" s="78"/>
      <c r="EX106" s="78"/>
      <c r="EY106" s="78"/>
      <c r="EZ106" s="78"/>
      <c r="FA106" s="78"/>
      <c r="FB106" s="78"/>
      <c r="FC106" s="78"/>
      <c r="FD106" s="78"/>
      <c r="FE106" s="78"/>
      <c r="FF106" s="78"/>
      <c r="FG106" s="78"/>
      <c r="FH106" s="78"/>
      <c r="FI106" s="78"/>
      <c r="FJ106" s="78"/>
      <c r="FK106" s="78"/>
      <c r="FL106" s="78"/>
      <c r="FM106" s="78"/>
      <c r="FN106" s="78"/>
      <c r="FO106" s="78"/>
      <c r="FP106" s="78"/>
      <c r="FQ106" s="78"/>
      <c r="FR106" s="78"/>
      <c r="FS106" s="78"/>
      <c r="FT106" s="78"/>
      <c r="FU106" s="78"/>
      <c r="FV106" s="78"/>
      <c r="FW106" s="78"/>
      <c r="FX106" s="78"/>
      <c r="FY106" s="78"/>
      <c r="FZ106" s="78"/>
      <c r="GA106" s="78"/>
      <c r="GB106" s="78"/>
      <c r="GC106" s="78"/>
      <c r="GD106" s="78"/>
      <c r="GE106" s="78"/>
      <c r="GF106" s="78"/>
      <c r="GG106" s="78"/>
      <c r="GH106" s="78"/>
      <c r="GI106" s="78"/>
      <c r="GJ106" s="78"/>
      <c r="GK106" s="78"/>
      <c r="GL106" s="78"/>
      <c r="GM106" s="78"/>
      <c r="GN106" s="78"/>
      <c r="GO106" s="78"/>
      <c r="GP106" s="78"/>
      <c r="GQ106" s="78"/>
      <c r="GR106" s="78"/>
      <c r="GS106" s="78"/>
      <c r="GT106" s="78"/>
      <c r="GU106" s="78"/>
      <c r="GV106" s="78"/>
      <c r="GW106" s="78"/>
      <c r="GX106" s="78"/>
      <c r="GY106" s="78"/>
      <c r="GZ106" s="78"/>
      <c r="HA106" s="78"/>
      <c r="HB106" s="78"/>
      <c r="HC106" s="78"/>
      <c r="HD106" s="78"/>
      <c r="HE106" s="78"/>
      <c r="HF106" s="78"/>
      <c r="HG106" s="78"/>
      <c r="HH106" s="78"/>
      <c r="HI106" s="78"/>
      <c r="HJ106" s="78"/>
      <c r="HK106" s="78"/>
      <c r="HL106" s="78"/>
      <c r="HM106" s="78"/>
      <c r="HN106" s="78"/>
      <c r="HO106" s="78"/>
      <c r="HP106" s="78"/>
      <c r="HQ106" s="78"/>
      <c r="HR106" s="78"/>
      <c r="HS106" s="78"/>
      <c r="HT106" s="78"/>
      <c r="HU106" s="78"/>
      <c r="HV106" s="78"/>
      <c r="HW106" s="78"/>
      <c r="HX106" s="78"/>
      <c r="HY106" s="78"/>
      <c r="HZ106" s="78"/>
      <c r="IA106" s="78"/>
      <c r="IB106" s="78"/>
      <c r="IC106" s="78"/>
      <c r="ID106" s="78"/>
      <c r="IE106" s="78"/>
      <c r="IF106" s="78"/>
      <c r="IG106" s="78"/>
      <c r="IH106" s="78"/>
      <c r="II106" s="78"/>
      <c r="IJ106" s="78"/>
      <c r="IK106" s="78"/>
      <c r="IL106" s="78"/>
      <c r="IM106" s="78"/>
      <c r="IN106" s="78"/>
      <c r="IO106" s="78"/>
      <c r="IP106" s="78"/>
      <c r="IQ106" s="78"/>
      <c r="IR106" s="78"/>
      <c r="IS106" s="78"/>
      <c r="IT106" s="78"/>
      <c r="IU106" s="78"/>
      <c r="IV106" s="78"/>
      <c r="IW106" s="78"/>
    </row>
    <row r="107" customFormat="false" ht="15.75" hidden="false" customHeight="false" outlineLevel="0" collapsed="false">
      <c r="A107" s="214"/>
      <c r="B107" s="78"/>
      <c r="C107" s="98"/>
      <c r="D107" s="98"/>
      <c r="E107" s="9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8"/>
      <c r="CN107" s="78"/>
      <c r="CO107" s="78"/>
      <c r="CP107" s="78"/>
      <c r="CQ107" s="78"/>
      <c r="CR107" s="78"/>
      <c r="CS107" s="78"/>
      <c r="CT107" s="78"/>
      <c r="CU107" s="78"/>
      <c r="CV107" s="78"/>
      <c r="CW107" s="78"/>
      <c r="CX107" s="78"/>
      <c r="CY107" s="78"/>
      <c r="CZ107" s="78"/>
      <c r="DA107" s="78"/>
      <c r="DB107" s="78"/>
      <c r="DC107" s="78"/>
      <c r="DD107" s="78"/>
      <c r="DE107" s="78"/>
      <c r="DF107" s="78"/>
      <c r="DG107" s="78"/>
      <c r="DH107" s="78"/>
      <c r="DI107" s="78"/>
      <c r="DJ107" s="78"/>
      <c r="DK107" s="78"/>
      <c r="DL107" s="78"/>
      <c r="DM107" s="78"/>
      <c r="DN107" s="78"/>
      <c r="DO107" s="78"/>
      <c r="DP107" s="78"/>
      <c r="DQ107" s="78"/>
      <c r="DR107" s="78"/>
      <c r="DS107" s="78"/>
      <c r="DT107" s="78"/>
      <c r="DU107" s="78"/>
      <c r="DV107" s="78"/>
      <c r="DW107" s="78"/>
      <c r="DX107" s="78"/>
      <c r="DY107" s="78"/>
      <c r="DZ107" s="78"/>
      <c r="EA107" s="78"/>
      <c r="EB107" s="78"/>
      <c r="EC107" s="78"/>
      <c r="ED107" s="78"/>
      <c r="EE107" s="78"/>
      <c r="EF107" s="78"/>
      <c r="EG107" s="78"/>
      <c r="EH107" s="78"/>
      <c r="EI107" s="78"/>
      <c r="EJ107" s="78"/>
      <c r="EK107" s="78"/>
      <c r="EL107" s="78"/>
      <c r="EM107" s="78"/>
      <c r="EN107" s="78"/>
      <c r="EO107" s="78"/>
      <c r="EP107" s="78"/>
      <c r="EQ107" s="78"/>
      <c r="ER107" s="78"/>
      <c r="ES107" s="78"/>
      <c r="ET107" s="78"/>
      <c r="EU107" s="78"/>
      <c r="EV107" s="78"/>
      <c r="EW107" s="78"/>
      <c r="EX107" s="78"/>
      <c r="EY107" s="78"/>
      <c r="EZ107" s="78"/>
      <c r="FA107" s="78"/>
      <c r="FB107" s="78"/>
      <c r="FC107" s="78"/>
      <c r="FD107" s="78"/>
      <c r="FE107" s="78"/>
      <c r="FF107" s="78"/>
      <c r="FG107" s="78"/>
      <c r="FH107" s="78"/>
      <c r="FI107" s="78"/>
      <c r="FJ107" s="78"/>
      <c r="FK107" s="78"/>
      <c r="FL107" s="78"/>
      <c r="FM107" s="78"/>
      <c r="FN107" s="78"/>
      <c r="FO107" s="78"/>
      <c r="FP107" s="78"/>
      <c r="FQ107" s="78"/>
      <c r="FR107" s="78"/>
      <c r="FS107" s="78"/>
      <c r="FT107" s="78"/>
      <c r="FU107" s="78"/>
      <c r="FV107" s="78"/>
      <c r="FW107" s="78"/>
      <c r="FX107" s="78"/>
      <c r="FY107" s="78"/>
      <c r="FZ107" s="78"/>
      <c r="GA107" s="78"/>
      <c r="GB107" s="78"/>
      <c r="GC107" s="78"/>
      <c r="GD107" s="78"/>
      <c r="GE107" s="78"/>
      <c r="GF107" s="78"/>
      <c r="GG107" s="78"/>
      <c r="GH107" s="78"/>
      <c r="GI107" s="78"/>
      <c r="GJ107" s="78"/>
      <c r="GK107" s="78"/>
      <c r="GL107" s="78"/>
      <c r="GM107" s="78"/>
      <c r="GN107" s="78"/>
      <c r="GO107" s="78"/>
      <c r="GP107" s="78"/>
      <c r="GQ107" s="78"/>
      <c r="GR107" s="78"/>
      <c r="GS107" s="78"/>
      <c r="GT107" s="78"/>
      <c r="GU107" s="78"/>
      <c r="GV107" s="78"/>
      <c r="GW107" s="78"/>
      <c r="GX107" s="78"/>
      <c r="GY107" s="78"/>
      <c r="GZ107" s="78"/>
      <c r="HA107" s="78"/>
      <c r="HB107" s="78"/>
      <c r="HC107" s="78"/>
      <c r="HD107" s="78"/>
      <c r="HE107" s="78"/>
      <c r="HF107" s="78"/>
      <c r="HG107" s="78"/>
      <c r="HH107" s="78"/>
      <c r="HI107" s="78"/>
      <c r="HJ107" s="78"/>
      <c r="HK107" s="78"/>
      <c r="HL107" s="78"/>
      <c r="HM107" s="78"/>
      <c r="HN107" s="78"/>
      <c r="HO107" s="78"/>
      <c r="HP107" s="78"/>
      <c r="HQ107" s="78"/>
      <c r="HR107" s="78"/>
      <c r="HS107" s="78"/>
      <c r="HT107" s="78"/>
      <c r="HU107" s="78"/>
      <c r="HV107" s="78"/>
      <c r="HW107" s="78"/>
      <c r="HX107" s="78"/>
      <c r="HY107" s="78"/>
      <c r="HZ107" s="78"/>
      <c r="IA107" s="78"/>
      <c r="IB107" s="78"/>
      <c r="IC107" s="78"/>
      <c r="ID107" s="78"/>
      <c r="IE107" s="78"/>
      <c r="IF107" s="78"/>
      <c r="IG107" s="78"/>
      <c r="IH107" s="78"/>
      <c r="II107" s="78"/>
      <c r="IJ107" s="78"/>
      <c r="IK107" s="78"/>
      <c r="IL107" s="78"/>
      <c r="IM107" s="78"/>
      <c r="IN107" s="78"/>
      <c r="IO107" s="78"/>
      <c r="IP107" s="78"/>
      <c r="IQ107" s="78"/>
      <c r="IR107" s="78"/>
      <c r="IS107" s="78"/>
      <c r="IT107" s="78"/>
      <c r="IU107" s="78"/>
      <c r="IV107" s="78"/>
      <c r="IW107" s="78"/>
    </row>
    <row r="108" customFormat="false" ht="15.75" hidden="false" customHeight="false" outlineLevel="0" collapsed="false">
      <c r="A108" s="215"/>
      <c r="B108" s="78"/>
      <c r="C108" s="98"/>
      <c r="D108" s="98"/>
      <c r="E108" s="9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8"/>
      <c r="CN108" s="78"/>
      <c r="CO108" s="78"/>
      <c r="CP108" s="78"/>
      <c r="CQ108" s="78"/>
      <c r="CR108" s="78"/>
      <c r="CS108" s="78"/>
      <c r="CT108" s="78"/>
      <c r="CU108" s="78"/>
      <c r="CV108" s="78"/>
      <c r="CW108" s="78"/>
      <c r="CX108" s="78"/>
      <c r="CY108" s="78"/>
      <c r="CZ108" s="78"/>
      <c r="DA108" s="78"/>
      <c r="DB108" s="78"/>
      <c r="DC108" s="78"/>
      <c r="DD108" s="78"/>
      <c r="DE108" s="78"/>
      <c r="DF108" s="78"/>
      <c r="DG108" s="78"/>
      <c r="DH108" s="78"/>
      <c r="DI108" s="78"/>
      <c r="DJ108" s="78"/>
      <c r="DK108" s="78"/>
      <c r="DL108" s="78"/>
      <c r="DM108" s="78"/>
      <c r="DN108" s="78"/>
      <c r="DO108" s="78"/>
      <c r="DP108" s="78"/>
      <c r="DQ108" s="78"/>
      <c r="DR108" s="78"/>
      <c r="DS108" s="78"/>
      <c r="DT108" s="78"/>
      <c r="DU108" s="78"/>
      <c r="DV108" s="78"/>
      <c r="DW108" s="78"/>
      <c r="DX108" s="78"/>
      <c r="DY108" s="78"/>
      <c r="DZ108" s="78"/>
      <c r="EA108" s="78"/>
      <c r="EB108" s="78"/>
      <c r="EC108" s="78"/>
      <c r="ED108" s="78"/>
      <c r="EE108" s="78"/>
      <c r="EF108" s="78"/>
      <c r="EG108" s="78"/>
      <c r="EH108" s="78"/>
      <c r="EI108" s="78"/>
      <c r="EJ108" s="78"/>
      <c r="EK108" s="78"/>
      <c r="EL108" s="78"/>
      <c r="EM108" s="78"/>
      <c r="EN108" s="78"/>
      <c r="EO108" s="78"/>
      <c r="EP108" s="78"/>
      <c r="EQ108" s="78"/>
      <c r="ER108" s="78"/>
      <c r="ES108" s="78"/>
      <c r="ET108" s="78"/>
      <c r="EU108" s="78"/>
      <c r="EV108" s="78"/>
      <c r="EW108" s="78"/>
      <c r="EX108" s="78"/>
      <c r="EY108" s="78"/>
      <c r="EZ108" s="78"/>
      <c r="FA108" s="78"/>
      <c r="FB108" s="78"/>
      <c r="FC108" s="78"/>
      <c r="FD108" s="78"/>
      <c r="FE108" s="78"/>
      <c r="FF108" s="78"/>
      <c r="FG108" s="78"/>
      <c r="FH108" s="78"/>
      <c r="FI108" s="78"/>
      <c r="FJ108" s="78"/>
      <c r="FK108" s="78"/>
      <c r="FL108" s="78"/>
      <c r="FM108" s="78"/>
      <c r="FN108" s="78"/>
      <c r="FO108" s="78"/>
      <c r="FP108" s="78"/>
      <c r="FQ108" s="78"/>
      <c r="FR108" s="78"/>
      <c r="FS108" s="78"/>
      <c r="FT108" s="78"/>
      <c r="FU108" s="78"/>
      <c r="FV108" s="78"/>
      <c r="FW108" s="78"/>
      <c r="FX108" s="78"/>
      <c r="FY108" s="78"/>
      <c r="FZ108" s="78"/>
      <c r="GA108" s="78"/>
      <c r="GB108" s="78"/>
      <c r="GC108" s="78"/>
      <c r="GD108" s="78"/>
      <c r="GE108" s="78"/>
      <c r="GF108" s="78"/>
      <c r="GG108" s="78"/>
      <c r="GH108" s="78"/>
      <c r="GI108" s="78"/>
      <c r="GJ108" s="78"/>
      <c r="GK108" s="78"/>
      <c r="GL108" s="78"/>
      <c r="GM108" s="78"/>
      <c r="GN108" s="78"/>
      <c r="GO108" s="78"/>
      <c r="GP108" s="78"/>
      <c r="GQ108" s="78"/>
      <c r="GR108" s="78"/>
      <c r="GS108" s="78"/>
      <c r="GT108" s="78"/>
      <c r="GU108" s="78"/>
      <c r="GV108" s="78"/>
      <c r="GW108" s="78"/>
      <c r="GX108" s="78"/>
      <c r="GY108" s="78"/>
      <c r="GZ108" s="78"/>
      <c r="HA108" s="78"/>
      <c r="HB108" s="78"/>
      <c r="HC108" s="78"/>
      <c r="HD108" s="78"/>
      <c r="HE108" s="78"/>
      <c r="HF108" s="78"/>
      <c r="HG108" s="78"/>
      <c r="HH108" s="78"/>
      <c r="HI108" s="78"/>
      <c r="HJ108" s="78"/>
      <c r="HK108" s="78"/>
      <c r="HL108" s="78"/>
      <c r="HM108" s="78"/>
      <c r="HN108" s="78"/>
      <c r="HO108" s="78"/>
      <c r="HP108" s="78"/>
      <c r="HQ108" s="78"/>
      <c r="HR108" s="78"/>
      <c r="HS108" s="78"/>
      <c r="HT108" s="78"/>
      <c r="HU108" s="78"/>
      <c r="HV108" s="78"/>
      <c r="HW108" s="78"/>
      <c r="HX108" s="78"/>
      <c r="HY108" s="78"/>
      <c r="HZ108" s="78"/>
      <c r="IA108" s="78"/>
      <c r="IB108" s="78"/>
      <c r="IC108" s="78"/>
      <c r="ID108" s="78"/>
      <c r="IE108" s="78"/>
      <c r="IF108" s="78"/>
      <c r="IG108" s="78"/>
      <c r="IH108" s="78"/>
      <c r="II108" s="78"/>
      <c r="IJ108" s="78"/>
      <c r="IK108" s="78"/>
      <c r="IL108" s="78"/>
      <c r="IM108" s="78"/>
      <c r="IN108" s="78"/>
      <c r="IO108" s="78"/>
      <c r="IP108" s="78"/>
      <c r="IQ108" s="78"/>
      <c r="IR108" s="78"/>
      <c r="IS108" s="78"/>
      <c r="IT108" s="78"/>
      <c r="IU108" s="78"/>
      <c r="IV108" s="78"/>
      <c r="IW108" s="78"/>
    </row>
    <row r="109" customFormat="false" ht="15.75" hidden="false" customHeight="false" outlineLevel="0" collapsed="false">
      <c r="A109" s="214"/>
      <c r="B109" s="78"/>
      <c r="C109" s="98"/>
      <c r="D109" s="98"/>
      <c r="E109" s="9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8"/>
      <c r="CN109" s="78"/>
      <c r="CO109" s="78"/>
      <c r="CP109" s="78"/>
      <c r="CQ109" s="78"/>
      <c r="CR109" s="78"/>
      <c r="CS109" s="78"/>
      <c r="CT109" s="78"/>
      <c r="CU109" s="78"/>
      <c r="CV109" s="78"/>
      <c r="CW109" s="78"/>
      <c r="CX109" s="78"/>
      <c r="CY109" s="78"/>
      <c r="CZ109" s="78"/>
      <c r="DA109" s="78"/>
      <c r="DB109" s="78"/>
      <c r="DC109" s="78"/>
      <c r="DD109" s="78"/>
      <c r="DE109" s="78"/>
      <c r="DF109" s="78"/>
      <c r="DG109" s="78"/>
      <c r="DH109" s="78"/>
      <c r="DI109" s="78"/>
      <c r="DJ109" s="78"/>
      <c r="DK109" s="78"/>
      <c r="DL109" s="78"/>
      <c r="DM109" s="78"/>
      <c r="DN109" s="78"/>
      <c r="DO109" s="78"/>
      <c r="DP109" s="78"/>
      <c r="DQ109" s="78"/>
      <c r="DR109" s="78"/>
      <c r="DS109" s="78"/>
      <c r="DT109" s="78"/>
      <c r="DU109" s="78"/>
      <c r="DV109" s="78"/>
      <c r="DW109" s="78"/>
      <c r="DX109" s="78"/>
      <c r="DY109" s="78"/>
      <c r="DZ109" s="78"/>
      <c r="EA109" s="78"/>
      <c r="EB109" s="78"/>
      <c r="EC109" s="78"/>
      <c r="ED109" s="78"/>
      <c r="EE109" s="78"/>
      <c r="EF109" s="78"/>
      <c r="EG109" s="78"/>
      <c r="EH109" s="78"/>
      <c r="EI109" s="78"/>
      <c r="EJ109" s="78"/>
      <c r="EK109" s="78"/>
      <c r="EL109" s="78"/>
      <c r="EM109" s="78"/>
      <c r="EN109" s="78"/>
      <c r="EO109" s="78"/>
      <c r="EP109" s="78"/>
      <c r="EQ109" s="78"/>
      <c r="ER109" s="78"/>
      <c r="ES109" s="78"/>
      <c r="ET109" s="78"/>
      <c r="EU109" s="78"/>
      <c r="EV109" s="78"/>
      <c r="EW109" s="78"/>
      <c r="EX109" s="78"/>
      <c r="EY109" s="78"/>
      <c r="EZ109" s="78"/>
      <c r="FA109" s="78"/>
      <c r="FB109" s="78"/>
      <c r="FC109" s="78"/>
      <c r="FD109" s="78"/>
      <c r="FE109" s="78"/>
      <c r="FF109" s="78"/>
      <c r="FG109" s="78"/>
      <c r="FH109" s="78"/>
      <c r="FI109" s="78"/>
      <c r="FJ109" s="78"/>
      <c r="FK109" s="78"/>
      <c r="FL109" s="78"/>
      <c r="FM109" s="78"/>
      <c r="FN109" s="78"/>
      <c r="FO109" s="78"/>
      <c r="FP109" s="78"/>
      <c r="FQ109" s="78"/>
      <c r="FR109" s="78"/>
      <c r="FS109" s="78"/>
      <c r="FT109" s="78"/>
      <c r="FU109" s="78"/>
      <c r="FV109" s="78"/>
      <c r="FW109" s="78"/>
      <c r="FX109" s="78"/>
      <c r="FY109" s="78"/>
      <c r="FZ109" s="78"/>
      <c r="GA109" s="78"/>
      <c r="GB109" s="78"/>
      <c r="GC109" s="78"/>
      <c r="GD109" s="78"/>
      <c r="GE109" s="78"/>
      <c r="GF109" s="78"/>
      <c r="GG109" s="78"/>
      <c r="GH109" s="78"/>
      <c r="GI109" s="78"/>
      <c r="GJ109" s="78"/>
      <c r="GK109" s="78"/>
      <c r="GL109" s="78"/>
      <c r="GM109" s="78"/>
      <c r="GN109" s="78"/>
      <c r="GO109" s="78"/>
      <c r="GP109" s="78"/>
      <c r="GQ109" s="78"/>
      <c r="GR109" s="78"/>
      <c r="GS109" s="78"/>
      <c r="GT109" s="78"/>
      <c r="GU109" s="78"/>
      <c r="GV109" s="78"/>
      <c r="GW109" s="78"/>
      <c r="GX109" s="78"/>
      <c r="GY109" s="78"/>
      <c r="GZ109" s="78"/>
      <c r="HA109" s="78"/>
      <c r="HB109" s="78"/>
      <c r="HC109" s="78"/>
      <c r="HD109" s="78"/>
      <c r="HE109" s="78"/>
      <c r="HF109" s="78"/>
      <c r="HG109" s="78"/>
      <c r="HH109" s="78"/>
      <c r="HI109" s="78"/>
      <c r="HJ109" s="78"/>
      <c r="HK109" s="78"/>
      <c r="HL109" s="78"/>
      <c r="HM109" s="78"/>
      <c r="HN109" s="78"/>
      <c r="HO109" s="78"/>
      <c r="HP109" s="78"/>
      <c r="HQ109" s="78"/>
      <c r="HR109" s="78"/>
      <c r="HS109" s="78"/>
      <c r="HT109" s="78"/>
      <c r="HU109" s="78"/>
      <c r="HV109" s="78"/>
      <c r="HW109" s="78"/>
      <c r="HX109" s="78"/>
      <c r="HY109" s="78"/>
      <c r="HZ109" s="78"/>
      <c r="IA109" s="78"/>
      <c r="IB109" s="78"/>
      <c r="IC109" s="78"/>
      <c r="ID109" s="78"/>
      <c r="IE109" s="78"/>
      <c r="IF109" s="78"/>
      <c r="IG109" s="78"/>
      <c r="IH109" s="78"/>
      <c r="II109" s="78"/>
      <c r="IJ109" s="78"/>
      <c r="IK109" s="78"/>
      <c r="IL109" s="78"/>
      <c r="IM109" s="78"/>
      <c r="IN109" s="78"/>
      <c r="IO109" s="78"/>
      <c r="IP109" s="78"/>
      <c r="IQ109" s="78"/>
      <c r="IR109" s="78"/>
      <c r="IS109" s="78"/>
      <c r="IT109" s="78"/>
      <c r="IU109" s="78"/>
      <c r="IV109" s="78"/>
      <c r="IW109" s="78"/>
    </row>
    <row r="110" customFormat="false" ht="15.75" hidden="false" customHeight="false" outlineLevel="0" collapsed="false">
      <c r="A110" s="214"/>
      <c r="B110" s="78"/>
      <c r="C110" s="98"/>
      <c r="D110" s="98"/>
      <c r="E110" s="9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  <c r="DA110" s="78"/>
      <c r="DB110" s="78"/>
      <c r="DC110" s="78"/>
      <c r="DD110" s="78"/>
      <c r="DE110" s="78"/>
      <c r="DF110" s="78"/>
      <c r="DG110" s="78"/>
      <c r="DH110" s="78"/>
      <c r="DI110" s="78"/>
      <c r="DJ110" s="78"/>
      <c r="DK110" s="78"/>
      <c r="DL110" s="78"/>
      <c r="DM110" s="78"/>
      <c r="DN110" s="78"/>
      <c r="DO110" s="78"/>
      <c r="DP110" s="78"/>
      <c r="DQ110" s="78"/>
      <c r="DR110" s="78"/>
      <c r="DS110" s="78"/>
      <c r="DT110" s="78"/>
      <c r="DU110" s="78"/>
      <c r="DV110" s="78"/>
      <c r="DW110" s="78"/>
      <c r="DX110" s="78"/>
      <c r="DY110" s="78"/>
      <c r="DZ110" s="78"/>
      <c r="EA110" s="78"/>
      <c r="EB110" s="78"/>
      <c r="EC110" s="78"/>
      <c r="ED110" s="78"/>
      <c r="EE110" s="78"/>
      <c r="EF110" s="78"/>
      <c r="EG110" s="78"/>
      <c r="EH110" s="78"/>
      <c r="EI110" s="78"/>
      <c r="EJ110" s="78"/>
      <c r="EK110" s="78"/>
      <c r="EL110" s="78"/>
      <c r="EM110" s="78"/>
      <c r="EN110" s="78"/>
      <c r="EO110" s="78"/>
      <c r="EP110" s="78"/>
      <c r="EQ110" s="78"/>
      <c r="ER110" s="78"/>
      <c r="ES110" s="78"/>
      <c r="ET110" s="78"/>
      <c r="EU110" s="78"/>
      <c r="EV110" s="78"/>
      <c r="EW110" s="78"/>
      <c r="EX110" s="78"/>
      <c r="EY110" s="78"/>
      <c r="EZ110" s="78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/>
      <c r="FY110" s="78"/>
      <c r="FZ110" s="78"/>
      <c r="GA110" s="78"/>
      <c r="GB110" s="78"/>
      <c r="GC110" s="78"/>
      <c r="GD110" s="78"/>
      <c r="GE110" s="78"/>
      <c r="GF110" s="78"/>
      <c r="GG110" s="78"/>
      <c r="GH110" s="78"/>
      <c r="GI110" s="78"/>
      <c r="GJ110" s="78"/>
      <c r="GK110" s="78"/>
      <c r="GL110" s="78"/>
      <c r="GM110" s="78"/>
      <c r="GN110" s="78"/>
      <c r="GO110" s="78"/>
      <c r="GP110" s="78"/>
      <c r="GQ110" s="78"/>
      <c r="GR110" s="78"/>
      <c r="GS110" s="78"/>
      <c r="GT110" s="78"/>
      <c r="GU110" s="78"/>
      <c r="GV110" s="78"/>
      <c r="GW110" s="78"/>
      <c r="GX110" s="78"/>
      <c r="GY110" s="78"/>
      <c r="GZ110" s="78"/>
      <c r="HA110" s="78"/>
      <c r="HB110" s="78"/>
      <c r="HC110" s="78"/>
      <c r="HD110" s="78"/>
      <c r="HE110" s="78"/>
      <c r="HF110" s="78"/>
      <c r="HG110" s="78"/>
      <c r="HH110" s="78"/>
      <c r="HI110" s="78"/>
      <c r="HJ110" s="78"/>
      <c r="HK110" s="78"/>
      <c r="HL110" s="78"/>
      <c r="HM110" s="78"/>
      <c r="HN110" s="78"/>
      <c r="HO110" s="78"/>
      <c r="HP110" s="78"/>
      <c r="HQ110" s="78"/>
      <c r="HR110" s="78"/>
      <c r="HS110" s="78"/>
      <c r="HT110" s="78"/>
      <c r="HU110" s="78"/>
      <c r="HV110" s="78"/>
      <c r="HW110" s="78"/>
      <c r="HX110" s="78"/>
      <c r="HY110" s="78"/>
      <c r="HZ110" s="78"/>
      <c r="IA110" s="78"/>
      <c r="IB110" s="78"/>
      <c r="IC110" s="78"/>
      <c r="ID110" s="78"/>
      <c r="IE110" s="78"/>
      <c r="IF110" s="78"/>
      <c r="IG110" s="78"/>
      <c r="IH110" s="78"/>
      <c r="II110" s="78"/>
      <c r="IJ110" s="78"/>
      <c r="IK110" s="78"/>
      <c r="IL110" s="78"/>
      <c r="IM110" s="78"/>
      <c r="IN110" s="78"/>
      <c r="IO110" s="78"/>
      <c r="IP110" s="78"/>
      <c r="IQ110" s="78"/>
      <c r="IR110" s="78"/>
      <c r="IS110" s="78"/>
      <c r="IT110" s="78"/>
      <c r="IU110" s="78"/>
      <c r="IV110" s="78"/>
      <c r="IW110" s="78"/>
    </row>
    <row r="111" customFormat="false" ht="15.75" hidden="false" customHeight="false" outlineLevel="0" collapsed="false">
      <c r="A111" s="214"/>
      <c r="B111" s="78"/>
      <c r="C111" s="98"/>
      <c r="D111" s="98"/>
      <c r="E111" s="9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  <c r="DC111" s="78"/>
      <c r="DD111" s="78"/>
      <c r="DE111" s="78"/>
      <c r="DF111" s="78"/>
      <c r="DG111" s="78"/>
      <c r="DH111" s="78"/>
      <c r="DI111" s="78"/>
      <c r="DJ111" s="78"/>
      <c r="DK111" s="78"/>
      <c r="DL111" s="78"/>
      <c r="DM111" s="78"/>
      <c r="DN111" s="78"/>
      <c r="DO111" s="78"/>
      <c r="DP111" s="78"/>
      <c r="DQ111" s="78"/>
      <c r="DR111" s="78"/>
      <c r="DS111" s="78"/>
      <c r="DT111" s="78"/>
      <c r="DU111" s="78"/>
      <c r="DV111" s="78"/>
      <c r="DW111" s="78"/>
      <c r="DX111" s="78"/>
      <c r="DY111" s="78"/>
      <c r="DZ111" s="78"/>
      <c r="EA111" s="78"/>
      <c r="EB111" s="78"/>
      <c r="EC111" s="78"/>
      <c r="ED111" s="78"/>
      <c r="EE111" s="78"/>
      <c r="EF111" s="78"/>
      <c r="EG111" s="78"/>
      <c r="EH111" s="78"/>
      <c r="EI111" s="78"/>
      <c r="EJ111" s="78"/>
      <c r="EK111" s="78"/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8"/>
      <c r="EW111" s="78"/>
      <c r="EX111" s="78"/>
      <c r="EY111" s="78"/>
      <c r="EZ111" s="78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/>
      <c r="FY111" s="78"/>
      <c r="FZ111" s="78"/>
      <c r="GA111" s="78"/>
      <c r="GB111" s="78"/>
      <c r="GC111" s="78"/>
      <c r="GD111" s="78"/>
      <c r="GE111" s="78"/>
      <c r="GF111" s="78"/>
      <c r="GG111" s="78"/>
      <c r="GH111" s="78"/>
      <c r="GI111" s="78"/>
      <c r="GJ111" s="78"/>
      <c r="GK111" s="78"/>
      <c r="GL111" s="78"/>
      <c r="GM111" s="78"/>
      <c r="GN111" s="78"/>
      <c r="GO111" s="78"/>
      <c r="GP111" s="78"/>
      <c r="GQ111" s="78"/>
      <c r="GR111" s="78"/>
      <c r="GS111" s="78"/>
      <c r="GT111" s="78"/>
      <c r="GU111" s="78"/>
      <c r="GV111" s="78"/>
      <c r="GW111" s="78"/>
      <c r="GX111" s="78"/>
      <c r="GY111" s="78"/>
      <c r="GZ111" s="78"/>
      <c r="HA111" s="78"/>
      <c r="HB111" s="78"/>
      <c r="HC111" s="78"/>
      <c r="HD111" s="78"/>
      <c r="HE111" s="78"/>
      <c r="HF111" s="78"/>
      <c r="HG111" s="78"/>
      <c r="HH111" s="78"/>
      <c r="HI111" s="78"/>
      <c r="HJ111" s="78"/>
      <c r="HK111" s="78"/>
      <c r="HL111" s="78"/>
      <c r="HM111" s="78"/>
      <c r="HN111" s="78"/>
      <c r="HO111" s="78"/>
      <c r="HP111" s="78"/>
      <c r="HQ111" s="78"/>
      <c r="HR111" s="78"/>
      <c r="HS111" s="78"/>
      <c r="HT111" s="78"/>
      <c r="HU111" s="78"/>
      <c r="HV111" s="78"/>
      <c r="HW111" s="78"/>
      <c r="HX111" s="78"/>
      <c r="HY111" s="78"/>
      <c r="HZ111" s="78"/>
      <c r="IA111" s="78"/>
      <c r="IB111" s="78"/>
      <c r="IC111" s="78"/>
      <c r="ID111" s="78"/>
      <c r="IE111" s="78"/>
      <c r="IF111" s="78"/>
      <c r="IG111" s="78"/>
      <c r="IH111" s="78"/>
      <c r="II111" s="78"/>
      <c r="IJ111" s="78"/>
      <c r="IK111" s="78"/>
      <c r="IL111" s="78"/>
      <c r="IM111" s="78"/>
      <c r="IN111" s="78"/>
      <c r="IO111" s="78"/>
      <c r="IP111" s="78"/>
      <c r="IQ111" s="78"/>
      <c r="IR111" s="78"/>
      <c r="IS111" s="78"/>
      <c r="IT111" s="78"/>
      <c r="IU111" s="78"/>
      <c r="IV111" s="78"/>
      <c r="IW111" s="78"/>
    </row>
    <row r="112" customFormat="false" ht="15.75" hidden="false" customHeight="false" outlineLevel="0" collapsed="false">
      <c r="A112" s="216"/>
      <c r="B112" s="78"/>
      <c r="C112" s="98"/>
      <c r="D112" s="98"/>
      <c r="E112" s="9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  <c r="DA112" s="78"/>
      <c r="DB112" s="78"/>
      <c r="DC112" s="78"/>
      <c r="DD112" s="78"/>
      <c r="DE112" s="78"/>
      <c r="DF112" s="78"/>
      <c r="DG112" s="78"/>
      <c r="DH112" s="78"/>
      <c r="DI112" s="78"/>
      <c r="DJ112" s="78"/>
      <c r="DK112" s="78"/>
      <c r="DL112" s="78"/>
      <c r="DM112" s="78"/>
      <c r="DN112" s="78"/>
      <c r="DO112" s="78"/>
      <c r="DP112" s="78"/>
      <c r="DQ112" s="78"/>
      <c r="DR112" s="78"/>
      <c r="DS112" s="78"/>
      <c r="DT112" s="78"/>
      <c r="DU112" s="78"/>
      <c r="DV112" s="78"/>
      <c r="DW112" s="78"/>
      <c r="DX112" s="78"/>
      <c r="DY112" s="78"/>
      <c r="DZ112" s="78"/>
      <c r="EA112" s="78"/>
      <c r="EB112" s="78"/>
      <c r="EC112" s="78"/>
      <c r="ED112" s="78"/>
      <c r="EE112" s="78"/>
      <c r="EF112" s="78"/>
      <c r="EG112" s="78"/>
      <c r="EH112" s="78"/>
      <c r="EI112" s="78"/>
      <c r="EJ112" s="78"/>
      <c r="EK112" s="78"/>
      <c r="EL112" s="78"/>
      <c r="EM112" s="78"/>
      <c r="EN112" s="78"/>
      <c r="EO112" s="78"/>
      <c r="EP112" s="78"/>
      <c r="EQ112" s="78"/>
      <c r="ER112" s="78"/>
      <c r="ES112" s="78"/>
      <c r="ET112" s="78"/>
      <c r="EU112" s="78"/>
      <c r="EV112" s="78"/>
      <c r="EW112" s="78"/>
      <c r="EX112" s="78"/>
      <c r="EY112" s="78"/>
      <c r="EZ112" s="78"/>
      <c r="FA112" s="78"/>
      <c r="FB112" s="78"/>
      <c r="FC112" s="78"/>
      <c r="FD112" s="78"/>
      <c r="FE112" s="78"/>
      <c r="FF112" s="78"/>
      <c r="FG112" s="78"/>
      <c r="FH112" s="78"/>
      <c r="FI112" s="78"/>
      <c r="FJ112" s="78"/>
      <c r="FK112" s="78"/>
      <c r="FL112" s="78"/>
      <c r="FM112" s="78"/>
      <c r="FN112" s="78"/>
      <c r="FO112" s="78"/>
      <c r="FP112" s="78"/>
      <c r="FQ112" s="78"/>
      <c r="FR112" s="78"/>
      <c r="FS112" s="78"/>
      <c r="FT112" s="78"/>
      <c r="FU112" s="78"/>
      <c r="FV112" s="78"/>
      <c r="FW112" s="78"/>
      <c r="FX112" s="78"/>
      <c r="FY112" s="78"/>
      <c r="FZ112" s="78"/>
      <c r="GA112" s="78"/>
      <c r="GB112" s="78"/>
      <c r="GC112" s="78"/>
      <c r="GD112" s="78"/>
      <c r="GE112" s="78"/>
      <c r="GF112" s="78"/>
      <c r="GG112" s="78"/>
      <c r="GH112" s="78"/>
      <c r="GI112" s="78"/>
      <c r="GJ112" s="78"/>
      <c r="GK112" s="78"/>
      <c r="GL112" s="78"/>
      <c r="GM112" s="78"/>
      <c r="GN112" s="78"/>
      <c r="GO112" s="78"/>
      <c r="GP112" s="78"/>
      <c r="GQ112" s="78"/>
      <c r="GR112" s="78"/>
      <c r="GS112" s="78"/>
      <c r="GT112" s="78"/>
      <c r="GU112" s="78"/>
      <c r="GV112" s="78"/>
      <c r="GW112" s="78"/>
      <c r="GX112" s="78"/>
      <c r="GY112" s="78"/>
      <c r="GZ112" s="78"/>
      <c r="HA112" s="78"/>
      <c r="HB112" s="78"/>
      <c r="HC112" s="78"/>
      <c r="HD112" s="78"/>
      <c r="HE112" s="78"/>
      <c r="HF112" s="78"/>
      <c r="HG112" s="78"/>
      <c r="HH112" s="78"/>
      <c r="HI112" s="78"/>
      <c r="HJ112" s="78"/>
      <c r="HK112" s="78"/>
      <c r="HL112" s="78"/>
      <c r="HM112" s="78"/>
      <c r="HN112" s="78"/>
      <c r="HO112" s="78"/>
      <c r="HP112" s="78"/>
      <c r="HQ112" s="78"/>
      <c r="HR112" s="78"/>
      <c r="HS112" s="78"/>
      <c r="HT112" s="78"/>
      <c r="HU112" s="78"/>
      <c r="HV112" s="78"/>
      <c r="HW112" s="78"/>
      <c r="HX112" s="78"/>
      <c r="HY112" s="78"/>
      <c r="HZ112" s="78"/>
      <c r="IA112" s="78"/>
      <c r="IB112" s="78"/>
      <c r="IC112" s="78"/>
      <c r="ID112" s="78"/>
      <c r="IE112" s="78"/>
      <c r="IF112" s="78"/>
      <c r="IG112" s="78"/>
      <c r="IH112" s="78"/>
      <c r="II112" s="78"/>
      <c r="IJ112" s="78"/>
      <c r="IK112" s="78"/>
      <c r="IL112" s="78"/>
      <c r="IM112" s="78"/>
      <c r="IN112" s="78"/>
      <c r="IO112" s="78"/>
      <c r="IP112" s="78"/>
      <c r="IQ112" s="78"/>
      <c r="IR112" s="78"/>
      <c r="IS112" s="78"/>
      <c r="IT112" s="78"/>
      <c r="IU112" s="78"/>
      <c r="IV112" s="78"/>
      <c r="IW112" s="78"/>
    </row>
    <row r="113" customFormat="false" ht="15.75" hidden="false" customHeight="false" outlineLevel="0" collapsed="false">
      <c r="A113" s="216"/>
      <c r="B113" s="78"/>
      <c r="C113" s="98"/>
      <c r="D113" s="98"/>
      <c r="E113" s="9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  <c r="DA113" s="78"/>
      <c r="DB113" s="78"/>
      <c r="DC113" s="78"/>
      <c r="DD113" s="78"/>
      <c r="DE113" s="78"/>
      <c r="DF113" s="78"/>
      <c r="DG113" s="78"/>
      <c r="DH113" s="78"/>
      <c r="DI113" s="78"/>
      <c r="DJ113" s="78"/>
      <c r="DK113" s="78"/>
      <c r="DL113" s="78"/>
      <c r="DM113" s="78"/>
      <c r="DN113" s="78"/>
      <c r="DO113" s="78"/>
      <c r="DP113" s="78"/>
      <c r="DQ113" s="78"/>
      <c r="DR113" s="78"/>
      <c r="DS113" s="78"/>
      <c r="DT113" s="78"/>
      <c r="DU113" s="78"/>
      <c r="DV113" s="78"/>
      <c r="DW113" s="78"/>
      <c r="DX113" s="78"/>
      <c r="DY113" s="78"/>
      <c r="DZ113" s="78"/>
      <c r="EA113" s="78"/>
      <c r="EB113" s="78"/>
      <c r="EC113" s="78"/>
      <c r="ED113" s="78"/>
      <c r="EE113" s="78"/>
      <c r="EF113" s="78"/>
      <c r="EG113" s="78"/>
      <c r="EH113" s="78"/>
      <c r="EI113" s="78"/>
      <c r="EJ113" s="78"/>
      <c r="EK113" s="78"/>
      <c r="EL113" s="78"/>
      <c r="EM113" s="78"/>
      <c r="EN113" s="78"/>
      <c r="EO113" s="78"/>
      <c r="EP113" s="78"/>
      <c r="EQ113" s="78"/>
      <c r="ER113" s="78"/>
      <c r="ES113" s="78"/>
      <c r="ET113" s="78"/>
      <c r="EU113" s="78"/>
      <c r="EV113" s="78"/>
      <c r="EW113" s="78"/>
      <c r="EX113" s="78"/>
      <c r="EY113" s="78"/>
      <c r="EZ113" s="78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/>
      <c r="FY113" s="78"/>
      <c r="FZ113" s="78"/>
      <c r="GA113" s="78"/>
      <c r="GB113" s="78"/>
      <c r="GC113" s="78"/>
      <c r="GD113" s="78"/>
      <c r="GE113" s="78"/>
      <c r="GF113" s="78"/>
      <c r="GG113" s="78"/>
      <c r="GH113" s="78"/>
      <c r="GI113" s="78"/>
      <c r="GJ113" s="78"/>
      <c r="GK113" s="78"/>
      <c r="GL113" s="78"/>
      <c r="GM113" s="78"/>
      <c r="GN113" s="78"/>
      <c r="GO113" s="78"/>
      <c r="GP113" s="78"/>
      <c r="GQ113" s="78"/>
      <c r="GR113" s="78"/>
      <c r="GS113" s="78"/>
      <c r="GT113" s="78"/>
      <c r="GU113" s="78"/>
      <c r="GV113" s="78"/>
      <c r="GW113" s="78"/>
      <c r="GX113" s="78"/>
      <c r="GY113" s="78"/>
      <c r="GZ113" s="78"/>
      <c r="HA113" s="78"/>
      <c r="HB113" s="78"/>
      <c r="HC113" s="78"/>
      <c r="HD113" s="78"/>
      <c r="HE113" s="78"/>
      <c r="HF113" s="78"/>
      <c r="HG113" s="78"/>
      <c r="HH113" s="78"/>
      <c r="HI113" s="78"/>
      <c r="HJ113" s="78"/>
      <c r="HK113" s="78"/>
      <c r="HL113" s="78"/>
      <c r="HM113" s="78"/>
      <c r="HN113" s="78"/>
      <c r="HO113" s="78"/>
      <c r="HP113" s="78"/>
      <c r="HQ113" s="78"/>
      <c r="HR113" s="78"/>
      <c r="HS113" s="78"/>
      <c r="HT113" s="78"/>
      <c r="HU113" s="78"/>
      <c r="HV113" s="78"/>
      <c r="HW113" s="78"/>
      <c r="HX113" s="78"/>
      <c r="HY113" s="78"/>
      <c r="HZ113" s="78"/>
      <c r="IA113" s="78"/>
      <c r="IB113" s="78"/>
      <c r="IC113" s="78"/>
      <c r="ID113" s="78"/>
      <c r="IE113" s="78"/>
      <c r="IF113" s="78"/>
      <c r="IG113" s="78"/>
      <c r="IH113" s="78"/>
      <c r="II113" s="78"/>
      <c r="IJ113" s="78"/>
      <c r="IK113" s="78"/>
      <c r="IL113" s="78"/>
      <c r="IM113" s="78"/>
      <c r="IN113" s="78"/>
      <c r="IO113" s="78"/>
      <c r="IP113" s="78"/>
      <c r="IQ113" s="78"/>
      <c r="IR113" s="78"/>
      <c r="IS113" s="78"/>
      <c r="IT113" s="78"/>
      <c r="IU113" s="78"/>
      <c r="IV113" s="78"/>
      <c r="IW113" s="78"/>
    </row>
    <row r="114" customFormat="false" ht="15.75" hidden="false" customHeight="false" outlineLevel="0" collapsed="false">
      <c r="A114" s="214"/>
      <c r="B114" s="78"/>
      <c r="C114" s="98"/>
      <c r="D114" s="98"/>
      <c r="E114" s="9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8"/>
      <c r="CN114" s="78"/>
      <c r="CO114" s="78"/>
      <c r="CP114" s="78"/>
      <c r="CQ114" s="78"/>
      <c r="CR114" s="78"/>
      <c r="CS114" s="78"/>
      <c r="CT114" s="78"/>
      <c r="CU114" s="78"/>
      <c r="CV114" s="78"/>
      <c r="CW114" s="78"/>
      <c r="CX114" s="78"/>
      <c r="CY114" s="78"/>
      <c r="CZ114" s="78"/>
      <c r="DA114" s="78"/>
      <c r="DB114" s="78"/>
      <c r="DC114" s="78"/>
      <c r="DD114" s="78"/>
      <c r="DE114" s="78"/>
      <c r="DF114" s="78"/>
      <c r="DG114" s="78"/>
      <c r="DH114" s="78"/>
      <c r="DI114" s="78"/>
      <c r="DJ114" s="78"/>
      <c r="DK114" s="78"/>
      <c r="DL114" s="78"/>
      <c r="DM114" s="78"/>
      <c r="DN114" s="78"/>
      <c r="DO114" s="78"/>
      <c r="DP114" s="78"/>
      <c r="DQ114" s="78"/>
      <c r="DR114" s="78"/>
      <c r="DS114" s="78"/>
      <c r="DT114" s="78"/>
      <c r="DU114" s="78"/>
      <c r="DV114" s="78"/>
      <c r="DW114" s="78"/>
      <c r="DX114" s="78"/>
      <c r="DY114" s="78"/>
      <c r="DZ114" s="78"/>
      <c r="EA114" s="78"/>
      <c r="EB114" s="78"/>
      <c r="EC114" s="78"/>
      <c r="ED114" s="78"/>
      <c r="EE114" s="78"/>
      <c r="EF114" s="78"/>
      <c r="EG114" s="78"/>
      <c r="EH114" s="78"/>
      <c r="EI114" s="78"/>
      <c r="EJ114" s="78"/>
      <c r="EK114" s="78"/>
      <c r="EL114" s="78"/>
      <c r="EM114" s="78"/>
      <c r="EN114" s="78"/>
      <c r="EO114" s="78"/>
      <c r="EP114" s="78"/>
      <c r="EQ114" s="78"/>
      <c r="ER114" s="78"/>
      <c r="ES114" s="78"/>
      <c r="ET114" s="78"/>
      <c r="EU114" s="78"/>
      <c r="EV114" s="78"/>
      <c r="EW114" s="78"/>
      <c r="EX114" s="78"/>
      <c r="EY114" s="78"/>
      <c r="EZ114" s="78"/>
      <c r="FA114" s="78"/>
      <c r="FB114" s="78"/>
      <c r="FC114" s="78"/>
      <c r="FD114" s="78"/>
      <c r="FE114" s="78"/>
      <c r="FF114" s="78"/>
      <c r="FG114" s="78"/>
      <c r="FH114" s="78"/>
      <c r="FI114" s="78"/>
      <c r="FJ114" s="78"/>
      <c r="FK114" s="78"/>
      <c r="FL114" s="78"/>
      <c r="FM114" s="78"/>
      <c r="FN114" s="78"/>
      <c r="FO114" s="78"/>
      <c r="FP114" s="78"/>
      <c r="FQ114" s="78"/>
      <c r="FR114" s="78"/>
      <c r="FS114" s="78"/>
      <c r="FT114" s="78"/>
      <c r="FU114" s="78"/>
      <c r="FV114" s="78"/>
      <c r="FW114" s="78"/>
      <c r="FX114" s="78"/>
      <c r="FY114" s="78"/>
      <c r="FZ114" s="78"/>
      <c r="GA114" s="78"/>
      <c r="GB114" s="78"/>
      <c r="GC114" s="78"/>
      <c r="GD114" s="78"/>
      <c r="GE114" s="78"/>
      <c r="GF114" s="78"/>
      <c r="GG114" s="78"/>
      <c r="GH114" s="78"/>
      <c r="GI114" s="78"/>
      <c r="GJ114" s="78"/>
      <c r="GK114" s="78"/>
      <c r="GL114" s="78"/>
      <c r="GM114" s="78"/>
      <c r="GN114" s="78"/>
      <c r="GO114" s="78"/>
      <c r="GP114" s="78"/>
      <c r="GQ114" s="78"/>
      <c r="GR114" s="78"/>
      <c r="GS114" s="78"/>
      <c r="GT114" s="78"/>
      <c r="GU114" s="78"/>
      <c r="GV114" s="78"/>
      <c r="GW114" s="78"/>
      <c r="GX114" s="78"/>
      <c r="GY114" s="78"/>
      <c r="GZ114" s="78"/>
      <c r="HA114" s="78"/>
      <c r="HB114" s="78"/>
      <c r="HC114" s="78"/>
      <c r="HD114" s="78"/>
      <c r="HE114" s="78"/>
      <c r="HF114" s="78"/>
      <c r="HG114" s="78"/>
      <c r="HH114" s="78"/>
      <c r="HI114" s="78"/>
      <c r="HJ114" s="78"/>
      <c r="HK114" s="78"/>
      <c r="HL114" s="78"/>
      <c r="HM114" s="78"/>
      <c r="HN114" s="78"/>
      <c r="HO114" s="78"/>
      <c r="HP114" s="78"/>
      <c r="HQ114" s="78"/>
      <c r="HR114" s="78"/>
      <c r="HS114" s="78"/>
      <c r="HT114" s="78"/>
      <c r="HU114" s="78"/>
      <c r="HV114" s="78"/>
      <c r="HW114" s="78"/>
      <c r="HX114" s="78"/>
      <c r="HY114" s="78"/>
      <c r="HZ114" s="78"/>
      <c r="IA114" s="78"/>
      <c r="IB114" s="78"/>
      <c r="IC114" s="78"/>
      <c r="ID114" s="78"/>
      <c r="IE114" s="78"/>
      <c r="IF114" s="78"/>
      <c r="IG114" s="78"/>
      <c r="IH114" s="78"/>
      <c r="II114" s="78"/>
      <c r="IJ114" s="78"/>
      <c r="IK114" s="78"/>
      <c r="IL114" s="78"/>
      <c r="IM114" s="78"/>
      <c r="IN114" s="78"/>
      <c r="IO114" s="78"/>
      <c r="IP114" s="78"/>
      <c r="IQ114" s="78"/>
      <c r="IR114" s="78"/>
      <c r="IS114" s="78"/>
      <c r="IT114" s="78"/>
      <c r="IU114" s="78"/>
      <c r="IV114" s="78"/>
      <c r="IW114" s="78"/>
    </row>
    <row r="115" customFormat="false" ht="15.75" hidden="false" customHeight="false" outlineLevel="0" collapsed="false">
      <c r="A115" s="216"/>
      <c r="B115" s="78"/>
      <c r="C115" s="98"/>
      <c r="D115" s="98"/>
      <c r="E115" s="9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8"/>
      <c r="CN115" s="78"/>
      <c r="CO115" s="78"/>
      <c r="CP115" s="78"/>
      <c r="CQ115" s="78"/>
      <c r="CR115" s="78"/>
      <c r="CS115" s="78"/>
      <c r="CT115" s="78"/>
      <c r="CU115" s="78"/>
      <c r="CV115" s="78"/>
      <c r="CW115" s="78"/>
      <c r="CX115" s="78"/>
      <c r="CY115" s="78"/>
      <c r="CZ115" s="78"/>
      <c r="DA115" s="78"/>
      <c r="DB115" s="78"/>
      <c r="DC115" s="78"/>
      <c r="DD115" s="78"/>
      <c r="DE115" s="78"/>
      <c r="DF115" s="78"/>
      <c r="DG115" s="78"/>
      <c r="DH115" s="78"/>
      <c r="DI115" s="78"/>
      <c r="DJ115" s="78"/>
      <c r="DK115" s="78"/>
      <c r="DL115" s="78"/>
      <c r="DM115" s="78"/>
      <c r="DN115" s="78"/>
      <c r="DO115" s="78"/>
      <c r="DP115" s="78"/>
      <c r="DQ115" s="78"/>
      <c r="DR115" s="78"/>
      <c r="DS115" s="78"/>
      <c r="DT115" s="78"/>
      <c r="DU115" s="78"/>
      <c r="DV115" s="78"/>
      <c r="DW115" s="78"/>
      <c r="DX115" s="78"/>
      <c r="DY115" s="78"/>
      <c r="DZ115" s="78"/>
      <c r="EA115" s="78"/>
      <c r="EB115" s="78"/>
      <c r="EC115" s="78"/>
      <c r="ED115" s="78"/>
      <c r="EE115" s="78"/>
      <c r="EF115" s="78"/>
      <c r="EG115" s="78"/>
      <c r="EH115" s="78"/>
      <c r="EI115" s="78"/>
      <c r="EJ115" s="78"/>
      <c r="EK115" s="78"/>
      <c r="EL115" s="78"/>
      <c r="EM115" s="78"/>
      <c r="EN115" s="78"/>
      <c r="EO115" s="78"/>
      <c r="EP115" s="78"/>
      <c r="EQ115" s="78"/>
      <c r="ER115" s="78"/>
      <c r="ES115" s="78"/>
      <c r="ET115" s="78"/>
      <c r="EU115" s="78"/>
      <c r="EV115" s="78"/>
      <c r="EW115" s="78"/>
      <c r="EX115" s="78"/>
      <c r="EY115" s="78"/>
      <c r="EZ115" s="78"/>
      <c r="FA115" s="78"/>
      <c r="FB115" s="78"/>
      <c r="FC115" s="78"/>
      <c r="FD115" s="78"/>
      <c r="FE115" s="78"/>
      <c r="FF115" s="78"/>
      <c r="FG115" s="78"/>
      <c r="FH115" s="78"/>
      <c r="FI115" s="78"/>
      <c r="FJ115" s="78"/>
      <c r="FK115" s="78"/>
      <c r="FL115" s="78"/>
      <c r="FM115" s="78"/>
      <c r="FN115" s="78"/>
      <c r="FO115" s="78"/>
      <c r="FP115" s="78"/>
      <c r="FQ115" s="78"/>
      <c r="FR115" s="78"/>
      <c r="FS115" s="78"/>
      <c r="FT115" s="78"/>
      <c r="FU115" s="78"/>
      <c r="FV115" s="78"/>
      <c r="FW115" s="78"/>
      <c r="FX115" s="78"/>
      <c r="FY115" s="78"/>
      <c r="FZ115" s="78"/>
      <c r="GA115" s="78"/>
      <c r="GB115" s="78"/>
      <c r="GC115" s="78"/>
      <c r="GD115" s="78"/>
      <c r="GE115" s="78"/>
      <c r="GF115" s="78"/>
      <c r="GG115" s="78"/>
      <c r="GH115" s="78"/>
      <c r="GI115" s="78"/>
      <c r="GJ115" s="78"/>
      <c r="GK115" s="78"/>
      <c r="GL115" s="78"/>
      <c r="GM115" s="78"/>
      <c r="GN115" s="78"/>
      <c r="GO115" s="78"/>
      <c r="GP115" s="78"/>
      <c r="GQ115" s="78"/>
      <c r="GR115" s="78"/>
      <c r="GS115" s="78"/>
      <c r="GT115" s="78"/>
      <c r="GU115" s="78"/>
      <c r="GV115" s="78"/>
      <c r="GW115" s="78"/>
      <c r="GX115" s="78"/>
      <c r="GY115" s="78"/>
      <c r="GZ115" s="78"/>
      <c r="HA115" s="78"/>
      <c r="HB115" s="78"/>
      <c r="HC115" s="78"/>
      <c r="HD115" s="78"/>
      <c r="HE115" s="78"/>
      <c r="HF115" s="78"/>
      <c r="HG115" s="78"/>
      <c r="HH115" s="78"/>
      <c r="HI115" s="78"/>
      <c r="HJ115" s="78"/>
      <c r="HK115" s="78"/>
      <c r="HL115" s="78"/>
      <c r="HM115" s="78"/>
      <c r="HN115" s="78"/>
      <c r="HO115" s="78"/>
      <c r="HP115" s="78"/>
      <c r="HQ115" s="78"/>
      <c r="HR115" s="78"/>
      <c r="HS115" s="78"/>
      <c r="HT115" s="78"/>
      <c r="HU115" s="78"/>
      <c r="HV115" s="78"/>
      <c r="HW115" s="78"/>
      <c r="HX115" s="78"/>
      <c r="HY115" s="78"/>
      <c r="HZ115" s="78"/>
      <c r="IA115" s="78"/>
      <c r="IB115" s="78"/>
      <c r="IC115" s="78"/>
      <c r="ID115" s="78"/>
      <c r="IE115" s="78"/>
      <c r="IF115" s="78"/>
      <c r="IG115" s="78"/>
      <c r="IH115" s="78"/>
      <c r="II115" s="78"/>
      <c r="IJ115" s="78"/>
      <c r="IK115" s="78"/>
      <c r="IL115" s="78"/>
      <c r="IM115" s="78"/>
      <c r="IN115" s="78"/>
      <c r="IO115" s="78"/>
      <c r="IP115" s="78"/>
      <c r="IQ115" s="78"/>
      <c r="IR115" s="78"/>
      <c r="IS115" s="78"/>
      <c r="IT115" s="78"/>
      <c r="IU115" s="78"/>
      <c r="IV115" s="78"/>
      <c r="IW115" s="78"/>
    </row>
    <row r="116" customFormat="false" ht="15.75" hidden="false" customHeight="false" outlineLevel="0" collapsed="false">
      <c r="A116" s="214"/>
      <c r="B116" s="78"/>
      <c r="C116" s="98"/>
      <c r="D116" s="98"/>
      <c r="E116" s="9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  <c r="DR116" s="78"/>
      <c r="DS116" s="78"/>
      <c r="DT116" s="78"/>
      <c r="DU116" s="78"/>
      <c r="DV116" s="78"/>
      <c r="DW116" s="78"/>
      <c r="DX116" s="78"/>
      <c r="DY116" s="78"/>
      <c r="DZ116" s="78"/>
      <c r="EA116" s="78"/>
      <c r="EB116" s="78"/>
      <c r="EC116" s="78"/>
      <c r="ED116" s="78"/>
      <c r="EE116" s="78"/>
      <c r="EF116" s="78"/>
      <c r="EG116" s="78"/>
      <c r="EH116" s="78"/>
      <c r="EI116" s="78"/>
      <c r="EJ116" s="78"/>
      <c r="EK116" s="78"/>
      <c r="EL116" s="78"/>
      <c r="EM116" s="78"/>
      <c r="EN116" s="78"/>
      <c r="EO116" s="78"/>
      <c r="EP116" s="78"/>
      <c r="EQ116" s="78"/>
      <c r="ER116" s="78"/>
      <c r="ES116" s="78"/>
      <c r="ET116" s="78"/>
      <c r="EU116" s="78"/>
      <c r="EV116" s="78"/>
      <c r="EW116" s="78"/>
      <c r="EX116" s="78"/>
      <c r="EY116" s="78"/>
      <c r="EZ116" s="78"/>
      <c r="FA116" s="78"/>
      <c r="FB116" s="78"/>
      <c r="FC116" s="78"/>
      <c r="FD116" s="78"/>
      <c r="FE116" s="78"/>
      <c r="FF116" s="78"/>
      <c r="FG116" s="78"/>
      <c r="FH116" s="78"/>
      <c r="FI116" s="78"/>
      <c r="FJ116" s="78"/>
      <c r="FK116" s="78"/>
      <c r="FL116" s="78"/>
      <c r="FM116" s="78"/>
      <c r="FN116" s="78"/>
      <c r="FO116" s="78"/>
      <c r="FP116" s="78"/>
      <c r="FQ116" s="78"/>
      <c r="FR116" s="78"/>
      <c r="FS116" s="78"/>
      <c r="FT116" s="78"/>
      <c r="FU116" s="78"/>
      <c r="FV116" s="78"/>
      <c r="FW116" s="78"/>
      <c r="FX116" s="78"/>
      <c r="FY116" s="78"/>
      <c r="FZ116" s="78"/>
      <c r="GA116" s="78"/>
      <c r="GB116" s="78"/>
      <c r="GC116" s="78"/>
      <c r="GD116" s="78"/>
      <c r="GE116" s="78"/>
      <c r="GF116" s="78"/>
      <c r="GG116" s="78"/>
      <c r="GH116" s="78"/>
      <c r="GI116" s="78"/>
      <c r="GJ116" s="78"/>
      <c r="GK116" s="78"/>
      <c r="GL116" s="78"/>
      <c r="GM116" s="78"/>
      <c r="GN116" s="78"/>
      <c r="GO116" s="78"/>
      <c r="GP116" s="78"/>
      <c r="GQ116" s="78"/>
      <c r="GR116" s="78"/>
      <c r="GS116" s="78"/>
      <c r="GT116" s="78"/>
      <c r="GU116" s="78"/>
      <c r="GV116" s="78"/>
      <c r="GW116" s="78"/>
      <c r="GX116" s="78"/>
      <c r="GY116" s="78"/>
      <c r="GZ116" s="78"/>
      <c r="HA116" s="78"/>
      <c r="HB116" s="78"/>
      <c r="HC116" s="78"/>
      <c r="HD116" s="78"/>
      <c r="HE116" s="78"/>
      <c r="HF116" s="78"/>
      <c r="HG116" s="78"/>
      <c r="HH116" s="78"/>
      <c r="HI116" s="78"/>
      <c r="HJ116" s="78"/>
      <c r="HK116" s="78"/>
      <c r="HL116" s="78"/>
      <c r="HM116" s="78"/>
      <c r="HN116" s="78"/>
      <c r="HO116" s="78"/>
      <c r="HP116" s="78"/>
      <c r="HQ116" s="78"/>
      <c r="HR116" s="78"/>
      <c r="HS116" s="78"/>
      <c r="HT116" s="78"/>
      <c r="HU116" s="78"/>
      <c r="HV116" s="78"/>
      <c r="HW116" s="78"/>
      <c r="HX116" s="78"/>
      <c r="HY116" s="78"/>
      <c r="HZ116" s="78"/>
      <c r="IA116" s="78"/>
      <c r="IB116" s="78"/>
      <c r="IC116" s="78"/>
      <c r="ID116" s="78"/>
      <c r="IE116" s="78"/>
      <c r="IF116" s="78"/>
      <c r="IG116" s="78"/>
      <c r="IH116" s="78"/>
      <c r="II116" s="78"/>
      <c r="IJ116" s="78"/>
      <c r="IK116" s="78"/>
      <c r="IL116" s="78"/>
      <c r="IM116" s="78"/>
      <c r="IN116" s="78"/>
      <c r="IO116" s="78"/>
      <c r="IP116" s="78"/>
      <c r="IQ116" s="78"/>
      <c r="IR116" s="78"/>
      <c r="IS116" s="78"/>
      <c r="IT116" s="78"/>
      <c r="IU116" s="78"/>
      <c r="IV116" s="78"/>
      <c r="IW116" s="78"/>
    </row>
    <row r="117" customFormat="false" ht="15.75" hidden="false" customHeight="false" outlineLevel="0" collapsed="false">
      <c r="A117" s="214"/>
      <c r="B117" s="78"/>
      <c r="C117" s="98"/>
      <c r="D117" s="98"/>
      <c r="E117" s="9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8"/>
      <c r="CV117" s="78"/>
      <c r="CW117" s="78"/>
      <c r="CX117" s="78"/>
      <c r="CY117" s="78"/>
      <c r="CZ117" s="78"/>
      <c r="DA117" s="78"/>
      <c r="DB117" s="78"/>
      <c r="DC117" s="78"/>
      <c r="DD117" s="78"/>
      <c r="DE117" s="78"/>
      <c r="DF117" s="78"/>
      <c r="DG117" s="78"/>
      <c r="DH117" s="78"/>
      <c r="DI117" s="78"/>
      <c r="DJ117" s="78"/>
      <c r="DK117" s="78"/>
      <c r="DL117" s="78"/>
      <c r="DM117" s="78"/>
      <c r="DN117" s="78"/>
      <c r="DO117" s="78"/>
      <c r="DP117" s="78"/>
      <c r="DQ117" s="78"/>
      <c r="DR117" s="78"/>
      <c r="DS117" s="78"/>
      <c r="DT117" s="78"/>
      <c r="DU117" s="78"/>
      <c r="DV117" s="78"/>
      <c r="DW117" s="78"/>
      <c r="DX117" s="78"/>
      <c r="DY117" s="78"/>
      <c r="DZ117" s="78"/>
      <c r="EA117" s="78"/>
      <c r="EB117" s="78"/>
      <c r="EC117" s="78"/>
      <c r="ED117" s="78"/>
      <c r="EE117" s="78"/>
      <c r="EF117" s="78"/>
      <c r="EG117" s="78"/>
      <c r="EH117" s="78"/>
      <c r="EI117" s="78"/>
      <c r="EJ117" s="78"/>
      <c r="EK117" s="78"/>
      <c r="EL117" s="78"/>
      <c r="EM117" s="78"/>
      <c r="EN117" s="78"/>
      <c r="EO117" s="78"/>
      <c r="EP117" s="78"/>
      <c r="EQ117" s="78"/>
      <c r="ER117" s="78"/>
      <c r="ES117" s="78"/>
      <c r="ET117" s="78"/>
      <c r="EU117" s="78"/>
      <c r="EV117" s="78"/>
      <c r="EW117" s="78"/>
      <c r="EX117" s="78"/>
      <c r="EY117" s="78"/>
      <c r="EZ117" s="78"/>
      <c r="FA117" s="78"/>
      <c r="FB117" s="78"/>
      <c r="FC117" s="78"/>
      <c r="FD117" s="78"/>
      <c r="FE117" s="78"/>
      <c r="FF117" s="78"/>
      <c r="FG117" s="78"/>
      <c r="FH117" s="78"/>
      <c r="FI117" s="78"/>
      <c r="FJ117" s="78"/>
      <c r="FK117" s="78"/>
      <c r="FL117" s="78"/>
      <c r="FM117" s="78"/>
      <c r="FN117" s="78"/>
      <c r="FO117" s="78"/>
      <c r="FP117" s="78"/>
      <c r="FQ117" s="78"/>
      <c r="FR117" s="78"/>
      <c r="FS117" s="78"/>
      <c r="FT117" s="78"/>
      <c r="FU117" s="78"/>
      <c r="FV117" s="78"/>
      <c r="FW117" s="78"/>
      <c r="FX117" s="78"/>
      <c r="FY117" s="78"/>
      <c r="FZ117" s="78"/>
      <c r="GA117" s="78"/>
      <c r="GB117" s="78"/>
      <c r="GC117" s="78"/>
      <c r="GD117" s="78"/>
      <c r="GE117" s="78"/>
      <c r="GF117" s="78"/>
      <c r="GG117" s="78"/>
      <c r="GH117" s="78"/>
      <c r="GI117" s="78"/>
      <c r="GJ117" s="78"/>
      <c r="GK117" s="78"/>
      <c r="GL117" s="78"/>
      <c r="GM117" s="78"/>
      <c r="GN117" s="78"/>
      <c r="GO117" s="78"/>
      <c r="GP117" s="78"/>
      <c r="GQ117" s="78"/>
      <c r="GR117" s="78"/>
      <c r="GS117" s="78"/>
      <c r="GT117" s="78"/>
      <c r="GU117" s="78"/>
      <c r="GV117" s="78"/>
      <c r="GW117" s="78"/>
      <c r="GX117" s="78"/>
      <c r="GY117" s="78"/>
      <c r="GZ117" s="78"/>
      <c r="HA117" s="78"/>
      <c r="HB117" s="78"/>
      <c r="HC117" s="78"/>
      <c r="HD117" s="78"/>
      <c r="HE117" s="78"/>
      <c r="HF117" s="78"/>
      <c r="HG117" s="78"/>
      <c r="HH117" s="78"/>
      <c r="HI117" s="78"/>
      <c r="HJ117" s="78"/>
      <c r="HK117" s="78"/>
      <c r="HL117" s="78"/>
      <c r="HM117" s="78"/>
      <c r="HN117" s="78"/>
      <c r="HO117" s="78"/>
      <c r="HP117" s="78"/>
      <c r="HQ117" s="78"/>
      <c r="HR117" s="78"/>
      <c r="HS117" s="78"/>
      <c r="HT117" s="78"/>
      <c r="HU117" s="78"/>
      <c r="HV117" s="78"/>
      <c r="HW117" s="78"/>
      <c r="HX117" s="78"/>
      <c r="HY117" s="78"/>
      <c r="HZ117" s="78"/>
      <c r="IA117" s="78"/>
      <c r="IB117" s="78"/>
      <c r="IC117" s="78"/>
      <c r="ID117" s="78"/>
      <c r="IE117" s="78"/>
      <c r="IF117" s="78"/>
      <c r="IG117" s="78"/>
      <c r="IH117" s="78"/>
      <c r="II117" s="78"/>
      <c r="IJ117" s="78"/>
      <c r="IK117" s="78"/>
      <c r="IL117" s="78"/>
      <c r="IM117" s="78"/>
      <c r="IN117" s="78"/>
      <c r="IO117" s="78"/>
      <c r="IP117" s="78"/>
      <c r="IQ117" s="78"/>
      <c r="IR117" s="78"/>
      <c r="IS117" s="78"/>
      <c r="IT117" s="78"/>
      <c r="IU117" s="78"/>
      <c r="IV117" s="78"/>
      <c r="IW117" s="78"/>
    </row>
    <row r="118" customFormat="false" ht="15.75" hidden="false" customHeight="false" outlineLevel="0" collapsed="false">
      <c r="A118" s="214"/>
      <c r="B118" s="78"/>
      <c r="C118" s="98"/>
      <c r="D118" s="98"/>
      <c r="E118" s="98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  <c r="CW118" s="78"/>
      <c r="CX118" s="78"/>
      <c r="CY118" s="78"/>
      <c r="CZ118" s="78"/>
      <c r="DA118" s="78"/>
      <c r="DB118" s="78"/>
      <c r="DC118" s="78"/>
      <c r="DD118" s="78"/>
      <c r="DE118" s="78"/>
      <c r="DF118" s="78"/>
      <c r="DG118" s="78"/>
      <c r="DH118" s="78"/>
      <c r="DI118" s="78"/>
      <c r="DJ118" s="78"/>
      <c r="DK118" s="78"/>
      <c r="DL118" s="78"/>
      <c r="DM118" s="78"/>
      <c r="DN118" s="78"/>
      <c r="DO118" s="78"/>
      <c r="DP118" s="78"/>
      <c r="DQ118" s="78"/>
      <c r="DR118" s="78"/>
      <c r="DS118" s="78"/>
      <c r="DT118" s="78"/>
      <c r="DU118" s="78"/>
      <c r="DV118" s="78"/>
      <c r="DW118" s="78"/>
      <c r="DX118" s="78"/>
      <c r="DY118" s="78"/>
      <c r="DZ118" s="78"/>
      <c r="EA118" s="78"/>
      <c r="EB118" s="78"/>
      <c r="EC118" s="78"/>
      <c r="ED118" s="78"/>
      <c r="EE118" s="78"/>
      <c r="EF118" s="78"/>
      <c r="EG118" s="78"/>
      <c r="EH118" s="78"/>
      <c r="EI118" s="78"/>
      <c r="EJ118" s="78"/>
      <c r="EK118" s="78"/>
      <c r="EL118" s="78"/>
      <c r="EM118" s="78"/>
      <c r="EN118" s="78"/>
      <c r="EO118" s="78"/>
      <c r="EP118" s="78"/>
      <c r="EQ118" s="78"/>
      <c r="ER118" s="78"/>
      <c r="ES118" s="78"/>
      <c r="ET118" s="78"/>
      <c r="EU118" s="78"/>
      <c r="EV118" s="78"/>
      <c r="EW118" s="78"/>
      <c r="EX118" s="78"/>
      <c r="EY118" s="78"/>
      <c r="EZ118" s="78"/>
      <c r="FA118" s="78"/>
      <c r="FB118" s="78"/>
      <c r="FC118" s="78"/>
      <c r="FD118" s="78"/>
      <c r="FE118" s="78"/>
      <c r="FF118" s="78"/>
      <c r="FG118" s="78"/>
      <c r="FH118" s="78"/>
      <c r="FI118" s="78"/>
      <c r="FJ118" s="78"/>
      <c r="FK118" s="78"/>
      <c r="FL118" s="78"/>
      <c r="FM118" s="78"/>
      <c r="FN118" s="78"/>
      <c r="FO118" s="78"/>
      <c r="FP118" s="78"/>
      <c r="FQ118" s="78"/>
      <c r="FR118" s="78"/>
      <c r="FS118" s="78"/>
      <c r="FT118" s="78"/>
      <c r="FU118" s="78"/>
      <c r="FV118" s="78"/>
      <c r="FW118" s="78"/>
      <c r="FX118" s="78"/>
      <c r="FY118" s="78"/>
      <c r="FZ118" s="78"/>
      <c r="GA118" s="78"/>
      <c r="GB118" s="78"/>
      <c r="GC118" s="78"/>
      <c r="GD118" s="78"/>
      <c r="GE118" s="78"/>
      <c r="GF118" s="78"/>
      <c r="GG118" s="78"/>
      <c r="GH118" s="78"/>
      <c r="GI118" s="78"/>
      <c r="GJ118" s="78"/>
      <c r="GK118" s="78"/>
      <c r="GL118" s="78"/>
      <c r="GM118" s="78"/>
      <c r="GN118" s="78"/>
      <c r="GO118" s="78"/>
      <c r="GP118" s="78"/>
      <c r="GQ118" s="78"/>
      <c r="GR118" s="78"/>
      <c r="GS118" s="78"/>
      <c r="GT118" s="78"/>
      <c r="GU118" s="78"/>
      <c r="GV118" s="78"/>
      <c r="GW118" s="78"/>
      <c r="GX118" s="78"/>
      <c r="GY118" s="78"/>
      <c r="GZ118" s="78"/>
      <c r="HA118" s="78"/>
      <c r="HB118" s="78"/>
      <c r="HC118" s="78"/>
      <c r="HD118" s="78"/>
      <c r="HE118" s="78"/>
      <c r="HF118" s="78"/>
      <c r="HG118" s="78"/>
      <c r="HH118" s="78"/>
      <c r="HI118" s="78"/>
      <c r="HJ118" s="78"/>
      <c r="HK118" s="78"/>
      <c r="HL118" s="78"/>
      <c r="HM118" s="78"/>
      <c r="HN118" s="78"/>
      <c r="HO118" s="78"/>
      <c r="HP118" s="78"/>
      <c r="HQ118" s="78"/>
      <c r="HR118" s="78"/>
      <c r="HS118" s="78"/>
      <c r="HT118" s="78"/>
      <c r="HU118" s="78"/>
      <c r="HV118" s="78"/>
      <c r="HW118" s="78"/>
      <c r="HX118" s="78"/>
      <c r="HY118" s="78"/>
      <c r="HZ118" s="78"/>
      <c r="IA118" s="78"/>
      <c r="IB118" s="78"/>
      <c r="IC118" s="78"/>
      <c r="ID118" s="78"/>
      <c r="IE118" s="78"/>
      <c r="IF118" s="78"/>
      <c r="IG118" s="78"/>
      <c r="IH118" s="78"/>
      <c r="II118" s="78"/>
      <c r="IJ118" s="78"/>
      <c r="IK118" s="78"/>
      <c r="IL118" s="78"/>
      <c r="IM118" s="78"/>
      <c r="IN118" s="78"/>
      <c r="IO118" s="78"/>
      <c r="IP118" s="78"/>
      <c r="IQ118" s="78"/>
      <c r="IR118" s="78"/>
      <c r="IS118" s="78"/>
      <c r="IT118" s="78"/>
      <c r="IU118" s="78"/>
      <c r="IV118" s="78"/>
      <c r="IW118" s="78"/>
    </row>
    <row r="119" customFormat="false" ht="15.75" hidden="false" customHeight="false" outlineLevel="0" collapsed="false">
      <c r="A119" s="216"/>
      <c r="B119" s="78"/>
      <c r="C119" s="98"/>
      <c r="D119" s="98"/>
      <c r="E119" s="9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  <c r="DA119" s="78"/>
      <c r="DB119" s="78"/>
      <c r="DC119" s="78"/>
      <c r="DD119" s="78"/>
      <c r="DE119" s="78"/>
      <c r="DF119" s="78"/>
      <c r="DG119" s="78"/>
      <c r="DH119" s="78"/>
      <c r="DI119" s="78"/>
      <c r="DJ119" s="78"/>
      <c r="DK119" s="78"/>
      <c r="DL119" s="78"/>
      <c r="DM119" s="78"/>
      <c r="DN119" s="78"/>
      <c r="DO119" s="78"/>
      <c r="DP119" s="78"/>
      <c r="DQ119" s="78"/>
      <c r="DR119" s="78"/>
      <c r="DS119" s="78"/>
      <c r="DT119" s="78"/>
      <c r="DU119" s="78"/>
      <c r="DV119" s="78"/>
      <c r="DW119" s="78"/>
      <c r="DX119" s="78"/>
      <c r="DY119" s="78"/>
      <c r="DZ119" s="78"/>
      <c r="EA119" s="78"/>
      <c r="EB119" s="78"/>
      <c r="EC119" s="78"/>
      <c r="ED119" s="78"/>
      <c r="EE119" s="78"/>
      <c r="EF119" s="78"/>
      <c r="EG119" s="78"/>
      <c r="EH119" s="78"/>
      <c r="EI119" s="78"/>
      <c r="EJ119" s="78"/>
      <c r="EK119" s="78"/>
      <c r="EL119" s="78"/>
      <c r="EM119" s="78"/>
      <c r="EN119" s="78"/>
      <c r="EO119" s="78"/>
      <c r="EP119" s="78"/>
      <c r="EQ119" s="78"/>
      <c r="ER119" s="78"/>
      <c r="ES119" s="78"/>
      <c r="ET119" s="78"/>
      <c r="EU119" s="78"/>
      <c r="EV119" s="78"/>
      <c r="EW119" s="78"/>
      <c r="EX119" s="78"/>
      <c r="EY119" s="78"/>
      <c r="EZ119" s="78"/>
      <c r="FA119" s="78"/>
      <c r="FB119" s="78"/>
      <c r="FC119" s="78"/>
      <c r="FD119" s="78"/>
      <c r="FE119" s="78"/>
      <c r="FF119" s="78"/>
      <c r="FG119" s="78"/>
      <c r="FH119" s="78"/>
      <c r="FI119" s="78"/>
      <c r="FJ119" s="78"/>
      <c r="FK119" s="78"/>
      <c r="FL119" s="78"/>
      <c r="FM119" s="78"/>
      <c r="FN119" s="78"/>
      <c r="FO119" s="78"/>
      <c r="FP119" s="78"/>
      <c r="FQ119" s="78"/>
      <c r="FR119" s="78"/>
      <c r="FS119" s="78"/>
      <c r="FT119" s="78"/>
      <c r="FU119" s="78"/>
      <c r="FV119" s="78"/>
      <c r="FW119" s="78"/>
      <c r="FX119" s="78"/>
      <c r="FY119" s="78"/>
      <c r="FZ119" s="78"/>
      <c r="GA119" s="78"/>
      <c r="GB119" s="78"/>
      <c r="GC119" s="78"/>
      <c r="GD119" s="78"/>
      <c r="GE119" s="78"/>
      <c r="GF119" s="78"/>
      <c r="GG119" s="78"/>
      <c r="GH119" s="78"/>
      <c r="GI119" s="78"/>
      <c r="GJ119" s="78"/>
      <c r="GK119" s="78"/>
      <c r="GL119" s="78"/>
      <c r="GM119" s="78"/>
      <c r="GN119" s="78"/>
      <c r="GO119" s="78"/>
      <c r="GP119" s="78"/>
      <c r="GQ119" s="78"/>
      <c r="GR119" s="78"/>
      <c r="GS119" s="78"/>
      <c r="GT119" s="78"/>
      <c r="GU119" s="78"/>
      <c r="GV119" s="78"/>
      <c r="GW119" s="78"/>
      <c r="GX119" s="78"/>
      <c r="GY119" s="78"/>
      <c r="GZ119" s="78"/>
      <c r="HA119" s="78"/>
      <c r="HB119" s="78"/>
      <c r="HC119" s="78"/>
      <c r="HD119" s="78"/>
      <c r="HE119" s="78"/>
      <c r="HF119" s="78"/>
      <c r="HG119" s="78"/>
      <c r="HH119" s="78"/>
      <c r="HI119" s="78"/>
      <c r="HJ119" s="78"/>
      <c r="HK119" s="78"/>
      <c r="HL119" s="78"/>
      <c r="HM119" s="78"/>
      <c r="HN119" s="78"/>
      <c r="HO119" s="78"/>
      <c r="HP119" s="78"/>
      <c r="HQ119" s="78"/>
      <c r="HR119" s="78"/>
      <c r="HS119" s="78"/>
      <c r="HT119" s="78"/>
      <c r="HU119" s="78"/>
      <c r="HV119" s="78"/>
      <c r="HW119" s="78"/>
      <c r="HX119" s="78"/>
      <c r="HY119" s="78"/>
      <c r="HZ119" s="78"/>
      <c r="IA119" s="78"/>
      <c r="IB119" s="78"/>
      <c r="IC119" s="78"/>
      <c r="ID119" s="78"/>
      <c r="IE119" s="78"/>
      <c r="IF119" s="78"/>
      <c r="IG119" s="78"/>
      <c r="IH119" s="78"/>
      <c r="II119" s="78"/>
      <c r="IJ119" s="78"/>
      <c r="IK119" s="78"/>
      <c r="IL119" s="78"/>
      <c r="IM119" s="78"/>
      <c r="IN119" s="78"/>
      <c r="IO119" s="78"/>
      <c r="IP119" s="78"/>
      <c r="IQ119" s="78"/>
      <c r="IR119" s="78"/>
      <c r="IS119" s="78"/>
      <c r="IT119" s="78"/>
      <c r="IU119" s="78"/>
      <c r="IV119" s="78"/>
      <c r="IW119" s="78"/>
    </row>
    <row r="120" customFormat="false" ht="15.75" hidden="false" customHeight="false" outlineLevel="0" collapsed="false">
      <c r="A120" s="213"/>
      <c r="B120" s="78"/>
      <c r="C120" s="98"/>
      <c r="D120" s="98"/>
      <c r="E120" s="9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  <c r="DA120" s="78"/>
      <c r="DB120" s="78"/>
      <c r="DC120" s="78"/>
      <c r="DD120" s="78"/>
      <c r="DE120" s="78"/>
      <c r="DF120" s="78"/>
      <c r="DG120" s="78"/>
      <c r="DH120" s="78"/>
      <c r="DI120" s="78"/>
      <c r="DJ120" s="78"/>
      <c r="DK120" s="78"/>
      <c r="DL120" s="78"/>
      <c r="DM120" s="78"/>
      <c r="DN120" s="78"/>
      <c r="DO120" s="78"/>
      <c r="DP120" s="78"/>
      <c r="DQ120" s="78"/>
      <c r="DR120" s="78"/>
      <c r="DS120" s="78"/>
      <c r="DT120" s="78"/>
      <c r="DU120" s="78"/>
      <c r="DV120" s="78"/>
      <c r="DW120" s="78"/>
      <c r="DX120" s="78"/>
      <c r="DY120" s="78"/>
      <c r="DZ120" s="78"/>
      <c r="EA120" s="78"/>
      <c r="EB120" s="78"/>
      <c r="EC120" s="78"/>
      <c r="ED120" s="78"/>
      <c r="EE120" s="78"/>
      <c r="EF120" s="78"/>
      <c r="EG120" s="78"/>
      <c r="EH120" s="78"/>
      <c r="EI120" s="78"/>
      <c r="EJ120" s="78"/>
      <c r="EK120" s="78"/>
      <c r="EL120" s="78"/>
      <c r="EM120" s="78"/>
      <c r="EN120" s="78"/>
      <c r="EO120" s="78"/>
      <c r="EP120" s="78"/>
      <c r="EQ120" s="78"/>
      <c r="ER120" s="78"/>
      <c r="ES120" s="78"/>
      <c r="ET120" s="78"/>
      <c r="EU120" s="78"/>
      <c r="EV120" s="78"/>
      <c r="EW120" s="78"/>
      <c r="EX120" s="78"/>
      <c r="EY120" s="78"/>
      <c r="EZ120" s="78"/>
      <c r="FA120" s="78"/>
      <c r="FB120" s="78"/>
      <c r="FC120" s="78"/>
      <c r="FD120" s="78"/>
      <c r="FE120" s="78"/>
      <c r="FF120" s="78"/>
      <c r="FG120" s="78"/>
      <c r="FH120" s="78"/>
      <c r="FI120" s="78"/>
      <c r="FJ120" s="78"/>
      <c r="FK120" s="78"/>
      <c r="FL120" s="78"/>
      <c r="FM120" s="78"/>
      <c r="FN120" s="78"/>
      <c r="FO120" s="78"/>
      <c r="FP120" s="78"/>
      <c r="FQ120" s="78"/>
      <c r="FR120" s="78"/>
      <c r="FS120" s="78"/>
      <c r="FT120" s="78"/>
      <c r="FU120" s="78"/>
      <c r="FV120" s="78"/>
      <c r="FW120" s="78"/>
      <c r="FX120" s="78"/>
      <c r="FY120" s="78"/>
      <c r="FZ120" s="78"/>
      <c r="GA120" s="78"/>
      <c r="GB120" s="78"/>
      <c r="GC120" s="78"/>
      <c r="GD120" s="78"/>
      <c r="GE120" s="78"/>
      <c r="GF120" s="78"/>
      <c r="GG120" s="78"/>
      <c r="GH120" s="78"/>
      <c r="GI120" s="78"/>
      <c r="GJ120" s="78"/>
      <c r="GK120" s="78"/>
      <c r="GL120" s="78"/>
      <c r="GM120" s="78"/>
      <c r="GN120" s="78"/>
      <c r="GO120" s="78"/>
      <c r="GP120" s="78"/>
      <c r="GQ120" s="78"/>
      <c r="GR120" s="78"/>
      <c r="GS120" s="78"/>
      <c r="GT120" s="78"/>
      <c r="GU120" s="78"/>
      <c r="GV120" s="78"/>
      <c r="GW120" s="78"/>
      <c r="GX120" s="78"/>
      <c r="GY120" s="78"/>
      <c r="GZ120" s="78"/>
      <c r="HA120" s="78"/>
      <c r="HB120" s="78"/>
      <c r="HC120" s="78"/>
      <c r="HD120" s="78"/>
      <c r="HE120" s="78"/>
      <c r="HF120" s="78"/>
      <c r="HG120" s="78"/>
      <c r="HH120" s="78"/>
      <c r="HI120" s="78"/>
      <c r="HJ120" s="78"/>
      <c r="HK120" s="78"/>
      <c r="HL120" s="78"/>
      <c r="HM120" s="78"/>
      <c r="HN120" s="78"/>
      <c r="HO120" s="78"/>
      <c r="HP120" s="78"/>
      <c r="HQ120" s="78"/>
      <c r="HR120" s="78"/>
      <c r="HS120" s="78"/>
      <c r="HT120" s="78"/>
      <c r="HU120" s="78"/>
      <c r="HV120" s="78"/>
      <c r="HW120" s="78"/>
      <c r="HX120" s="78"/>
      <c r="HY120" s="78"/>
      <c r="HZ120" s="78"/>
      <c r="IA120" s="78"/>
      <c r="IB120" s="78"/>
      <c r="IC120" s="78"/>
      <c r="ID120" s="78"/>
      <c r="IE120" s="78"/>
      <c r="IF120" s="78"/>
      <c r="IG120" s="78"/>
      <c r="IH120" s="78"/>
      <c r="II120" s="78"/>
      <c r="IJ120" s="78"/>
      <c r="IK120" s="78"/>
      <c r="IL120" s="78"/>
      <c r="IM120" s="78"/>
      <c r="IN120" s="78"/>
      <c r="IO120" s="78"/>
      <c r="IP120" s="78"/>
      <c r="IQ120" s="78"/>
      <c r="IR120" s="78"/>
      <c r="IS120" s="78"/>
      <c r="IT120" s="78"/>
      <c r="IU120" s="78"/>
      <c r="IV120" s="78"/>
      <c r="IW120" s="78"/>
    </row>
    <row r="121" customFormat="false" ht="12.75" hidden="false" customHeight="false" outlineLevel="0" collapsed="false">
      <c r="A121" s="217"/>
      <c r="B121" s="2"/>
      <c r="C121" s="90"/>
      <c r="D121" s="90"/>
      <c r="E121" s="90"/>
    </row>
    <row r="122" customFormat="false" ht="12.75" hidden="false" customHeight="false" outlineLevel="0" collapsed="false">
      <c r="A122" s="217"/>
      <c r="B122" s="2"/>
      <c r="C122" s="90"/>
      <c r="D122" s="90"/>
      <c r="E122" s="90"/>
    </row>
    <row r="123" customFormat="false" ht="15" hidden="false" customHeight="tru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4.25" hidden="false" customHeight="true" outlineLevel="0" collapsed="false">
      <c r="A125" s="217"/>
      <c r="B125" s="2"/>
      <c r="C125" s="2"/>
      <c r="D125" s="64"/>
      <c r="E125" s="64"/>
    </row>
    <row r="126" customFormat="false" ht="12.75" hidden="false" customHeight="false" outlineLevel="0" collapsed="false">
      <c r="A126" s="217"/>
      <c r="B126" s="2"/>
      <c r="C126" s="2"/>
      <c r="D126" s="64"/>
      <c r="E126" s="64"/>
    </row>
    <row r="127" customFormat="false" ht="12.75" hidden="false" customHeight="false" outlineLevel="0" collapsed="false">
      <c r="A127" s="217"/>
      <c r="B127" s="2"/>
      <c r="C127" s="2"/>
      <c r="D127" s="64"/>
      <c r="E127" s="64"/>
    </row>
    <row r="128" customFormat="false" ht="12.75" hidden="false" customHeight="false" outlineLevel="0" collapsed="false">
      <c r="A128" s="218"/>
      <c r="B128" s="2"/>
      <c r="C128" s="2"/>
      <c r="D128" s="64"/>
      <c r="E128" s="64"/>
    </row>
    <row r="129" customFormat="false" ht="12.75" hidden="false" customHeight="false" outlineLevel="0" collapsed="false">
      <c r="A129" s="218"/>
      <c r="B129" s="2"/>
      <c r="C129" s="2"/>
      <c r="D129" s="64"/>
      <c r="E129" s="64"/>
    </row>
    <row r="130" customFormat="false" ht="12.75" hidden="false" customHeight="false" outlineLevel="0" collapsed="false">
      <c r="A130" s="218"/>
      <c r="B130" s="2"/>
      <c r="C130" s="2"/>
      <c r="D130" s="64"/>
      <c r="E130" s="64"/>
    </row>
    <row r="131" customFormat="false" ht="12.75" hidden="false" customHeight="false" outlineLevel="0" collapsed="false">
      <c r="A131" s="64"/>
      <c r="B131" s="2"/>
      <c r="C131" s="2"/>
      <c r="D131" s="64"/>
      <c r="E131" s="64"/>
    </row>
    <row r="132" customFormat="false" ht="12.75" hidden="false" customHeight="false" outlineLevel="0" collapsed="false">
      <c r="A132" s="2"/>
      <c r="B132" s="2"/>
      <c r="C132" s="2"/>
      <c r="D132" s="64"/>
      <c r="E132" s="64"/>
    </row>
    <row r="133" customFormat="false" ht="12.75" hidden="false" customHeight="false" outlineLevel="0" collapsed="false">
      <c r="A133" s="2"/>
      <c r="B133" s="2"/>
      <c r="C133" s="2"/>
      <c r="D133" s="64"/>
      <c r="E133" s="64"/>
    </row>
    <row r="134" customFormat="false" ht="12.75" hidden="false" customHeight="false" outlineLevel="0" collapsed="false">
      <c r="A134" s="2"/>
      <c r="B134" s="2"/>
      <c r="C134" s="2"/>
      <c r="D134" s="64"/>
      <c r="E134" s="64"/>
    </row>
    <row r="135" customFormat="false" ht="18.75" hidden="false" customHeight="false" outlineLevel="0" collapsed="false">
      <c r="A135" s="219"/>
      <c r="B135" s="2"/>
      <c r="C135" s="2"/>
      <c r="D135" s="64"/>
      <c r="E135" s="64"/>
    </row>
    <row r="136" customFormat="false" ht="12.75" hidden="false" customHeight="false" outlineLevel="0" collapsed="false">
      <c r="A136" s="220"/>
      <c r="B136" s="2"/>
      <c r="C136" s="2"/>
      <c r="D136" s="64"/>
      <c r="E136" s="64"/>
    </row>
    <row r="137" customFormat="false" ht="12.75" hidden="false" customHeight="false" outlineLevel="0" collapsed="false">
      <c r="A137" s="220"/>
      <c r="B137" s="2"/>
      <c r="C137" s="2"/>
      <c r="D137" s="64"/>
      <c r="E137" s="64"/>
    </row>
    <row r="138" customFormat="false" ht="12.75" hidden="false" customHeight="false" outlineLevel="0" collapsed="false">
      <c r="A138" s="2"/>
      <c r="B138" s="2"/>
      <c r="C138" s="2"/>
      <c r="D138" s="64"/>
      <c r="E138" s="64"/>
    </row>
    <row r="139" customFormat="false" ht="12.75" hidden="false" customHeight="false" outlineLevel="0" collapsed="false">
      <c r="A139" s="2"/>
      <c r="B139" s="2"/>
      <c r="C139" s="2"/>
      <c r="D139" s="64"/>
      <c r="E139" s="64"/>
    </row>
    <row r="140" customFormat="false" ht="12.75" hidden="false" customHeight="false" outlineLevel="0" collapsed="false">
      <c r="A140" s="221"/>
      <c r="B140" s="221"/>
      <c r="C140" s="222"/>
      <c r="D140" s="222"/>
      <c r="E140" s="222"/>
    </row>
    <row r="141" customFormat="false" ht="12.75" hidden="false" customHeight="false" outlineLevel="0" collapsed="false">
      <c r="A141" s="217"/>
      <c r="B141" s="2"/>
      <c r="C141" s="2"/>
      <c r="D141" s="64"/>
      <c r="E141" s="64"/>
    </row>
    <row r="142" customFormat="false" ht="12.75" hidden="false" customHeight="false" outlineLevel="0" collapsed="false">
      <c r="A142" s="223"/>
      <c r="B142" s="2"/>
      <c r="C142" s="2"/>
      <c r="D142" s="64"/>
      <c r="E142" s="64"/>
    </row>
    <row r="143" customFormat="false" ht="12.75" hidden="false" customHeight="false" outlineLevel="0" collapsed="false">
      <c r="A143" s="223"/>
      <c r="B143" s="2"/>
      <c r="C143" s="2"/>
      <c r="D143" s="64"/>
      <c r="E143" s="64"/>
    </row>
    <row r="144" customFormat="false" ht="12.75" hidden="false" customHeight="false" outlineLevel="0" collapsed="false">
      <c r="A144" s="224"/>
      <c r="B144" s="2"/>
      <c r="C144" s="2"/>
      <c r="D144" s="64"/>
      <c r="E144" s="64"/>
    </row>
    <row r="145" customFormat="false" ht="12.75" hidden="false" customHeight="false" outlineLevel="0" collapsed="false">
      <c r="A145" s="64"/>
      <c r="B145" s="2"/>
      <c r="C145" s="2"/>
      <c r="D145" s="64"/>
      <c r="E145" s="64"/>
    </row>
    <row r="146" customFormat="false" ht="12.75" hidden="false" customHeight="false" outlineLevel="0" collapsed="false">
      <c r="A146" s="217"/>
      <c r="B146" s="2"/>
      <c r="C146" s="2"/>
      <c r="D146" s="64"/>
      <c r="E146" s="64"/>
    </row>
    <row r="147" customFormat="false" ht="12.75" hidden="false" customHeight="false" outlineLevel="0" collapsed="false">
      <c r="A147" s="223"/>
      <c r="B147" s="2"/>
      <c r="C147" s="2"/>
      <c r="D147" s="64"/>
      <c r="E147" s="64"/>
    </row>
    <row r="148" customFormat="false" ht="12.75" hidden="false" customHeight="false" outlineLevel="0" collapsed="false">
      <c r="A148" s="223"/>
      <c r="B148" s="2"/>
      <c r="C148" s="2"/>
      <c r="D148" s="64"/>
      <c r="E148" s="64"/>
    </row>
    <row r="149" customFormat="false" ht="12.75" hidden="false" customHeight="false" outlineLevel="0" collapsed="false">
      <c r="A149" s="223"/>
      <c r="B149" s="2"/>
      <c r="C149" s="90"/>
      <c r="D149" s="64"/>
      <c r="E149" s="64"/>
    </row>
    <row r="150" customFormat="false" ht="12.75" hidden="false" customHeight="false" outlineLevel="0" collapsed="false">
      <c r="A150" s="223"/>
      <c r="B150" s="2"/>
      <c r="C150" s="2"/>
      <c r="D150" s="64"/>
      <c r="E150" s="64"/>
    </row>
    <row r="151" customFormat="false" ht="12.75" hidden="false" customHeight="false" outlineLevel="0" collapsed="false">
      <c r="A151" s="64"/>
      <c r="B151" s="2"/>
      <c r="C151" s="2"/>
      <c r="D151" s="64"/>
      <c r="E151" s="64"/>
    </row>
    <row r="152" customFormat="false" ht="12.75" hidden="false" customHeight="false" outlineLevel="0" collapsed="false">
      <c r="A152" s="217"/>
      <c r="B152" s="2"/>
      <c r="C152" s="2"/>
      <c r="D152" s="64"/>
      <c r="E152" s="64"/>
    </row>
    <row r="153" customFormat="false" ht="12.75" hidden="false" customHeight="false" outlineLevel="0" collapsed="false">
      <c r="A153" s="64"/>
      <c r="B153" s="2"/>
      <c r="C153" s="2"/>
      <c r="D153" s="64"/>
      <c r="E153" s="64"/>
    </row>
    <row r="154" customFormat="false" ht="12.75" hidden="false" customHeight="false" outlineLevel="0" collapsed="false">
      <c r="A154" s="217"/>
      <c r="B154" s="2"/>
      <c r="C154" s="2"/>
      <c r="D154" s="64"/>
      <c r="E154" s="64"/>
    </row>
    <row r="155" customFormat="false" ht="12.75" hidden="false" customHeight="false" outlineLevel="0" collapsed="false">
      <c r="A155" s="223"/>
      <c r="B155" s="2"/>
      <c r="C155" s="2"/>
      <c r="D155" s="64"/>
      <c r="E155" s="64"/>
    </row>
    <row r="156" customFormat="false" ht="12.75" hidden="false" customHeight="false" outlineLevel="0" collapsed="false">
      <c r="A156" s="217"/>
      <c r="B156" s="2"/>
      <c r="C156" s="2"/>
      <c r="D156" s="64"/>
      <c r="E156" s="64"/>
    </row>
    <row r="157" customFormat="false" ht="12.75" hidden="false" customHeight="false" outlineLevel="0" collapsed="false">
      <c r="A157" s="225"/>
      <c r="B157" s="2"/>
      <c r="C157" s="2"/>
      <c r="D157" s="64"/>
      <c r="E157" s="64"/>
    </row>
    <row r="158" customFormat="false" ht="12.75" hidden="false" customHeight="false" outlineLevel="0" collapsed="false">
      <c r="A158" s="223"/>
      <c r="B158" s="2"/>
      <c r="C158" s="2"/>
      <c r="D158" s="64"/>
      <c r="E158" s="64"/>
    </row>
    <row r="159" customFormat="false" ht="12.75" hidden="false" customHeight="false" outlineLevel="0" collapsed="false">
      <c r="A159" s="224"/>
      <c r="B159" s="2"/>
      <c r="C159" s="2"/>
      <c r="D159" s="64"/>
      <c r="E159" s="64"/>
    </row>
    <row r="160" customFormat="false" ht="12.75" hidden="false" customHeight="false" outlineLevel="0" collapsed="false">
      <c r="A160" s="223"/>
      <c r="B160" s="2"/>
      <c r="C160" s="2"/>
      <c r="D160" s="64"/>
      <c r="E160" s="64"/>
    </row>
    <row r="161" customFormat="false" ht="12.75" hidden="false" customHeight="false" outlineLevel="0" collapsed="false">
      <c r="A161" s="224"/>
      <c r="B161" s="2"/>
      <c r="C161" s="2"/>
      <c r="D161" s="64"/>
      <c r="E161" s="64"/>
    </row>
    <row r="162" customFormat="false" ht="12.75" hidden="false" customHeight="false" outlineLevel="0" collapsed="false">
      <c r="A162" s="223"/>
      <c r="B162" s="2"/>
      <c r="C162" s="2"/>
      <c r="D162" s="64"/>
      <c r="E162" s="64"/>
    </row>
    <row r="163" customFormat="false" ht="12.75" hidden="false" customHeight="false" outlineLevel="0" collapsed="false">
      <c r="A163" s="223"/>
      <c r="B163" s="2"/>
      <c r="C163" s="2"/>
      <c r="D163" s="64"/>
      <c r="E163" s="64"/>
    </row>
    <row r="164" customFormat="false" ht="12.75" hidden="false" customHeight="false" outlineLevel="0" collapsed="false">
      <c r="A164" s="223"/>
      <c r="B164" s="2"/>
      <c r="C164" s="2"/>
      <c r="D164" s="64"/>
      <c r="E164" s="64"/>
    </row>
    <row r="165" customFormat="false" ht="12.75" hidden="false" customHeight="false" outlineLevel="0" collapsed="false">
      <c r="A165" s="223"/>
      <c r="B165" s="2"/>
      <c r="C165" s="2"/>
      <c r="D165" s="64"/>
      <c r="E165" s="64"/>
    </row>
    <row r="166" customFormat="false" ht="12.75" hidden="false" customHeight="false" outlineLevel="0" collapsed="false">
      <c r="A166" s="223"/>
      <c r="B166" s="2"/>
      <c r="C166" s="2"/>
      <c r="D166" s="64"/>
      <c r="E166" s="64"/>
    </row>
    <row r="167" customFormat="false" ht="12.75" hidden="false" customHeight="false" outlineLevel="0" collapsed="false">
      <c r="A167" s="223"/>
      <c r="B167" s="2"/>
      <c r="C167" s="2"/>
      <c r="D167" s="64"/>
      <c r="E167" s="64"/>
    </row>
    <row r="168" customFormat="false" ht="12.75" hidden="false" customHeight="false" outlineLevel="0" collapsed="false">
      <c r="A168" s="217"/>
      <c r="B168" s="2"/>
      <c r="C168" s="2"/>
      <c r="D168" s="64"/>
      <c r="E168" s="64"/>
    </row>
    <row r="169" customFormat="false" ht="12.75" hidden="false" customHeight="false" outlineLevel="0" collapsed="false">
      <c r="A169" s="226"/>
      <c r="B169" s="2"/>
      <c r="C169" s="2"/>
      <c r="D169" s="64"/>
      <c r="E169" s="64"/>
    </row>
    <row r="170" customFormat="false" ht="12.75" hidden="false" customHeight="false" outlineLevel="0" collapsed="false">
      <c r="A170" s="223"/>
      <c r="B170" s="2"/>
      <c r="C170" s="2"/>
      <c r="D170" s="64"/>
      <c r="E170" s="64"/>
    </row>
    <row r="171" customFormat="false" ht="12.75" hidden="false" customHeight="false" outlineLevel="0" collapsed="false">
      <c r="A171" s="225"/>
      <c r="B171" s="2"/>
      <c r="C171" s="2"/>
      <c r="D171" s="64"/>
      <c r="E171" s="64"/>
    </row>
    <row r="172" customFormat="false" ht="12.75" hidden="false" customHeight="false" outlineLevel="0" collapsed="false">
      <c r="A172" s="225"/>
      <c r="B172" s="2"/>
      <c r="C172" s="2"/>
      <c r="D172" s="64"/>
      <c r="E172" s="64"/>
    </row>
    <row r="173" customFormat="false" ht="12.75" hidden="false" customHeight="false" outlineLevel="0" collapsed="false">
      <c r="A173" s="223"/>
      <c r="B173" s="2"/>
      <c r="C173" s="2"/>
      <c r="D173" s="64"/>
      <c r="E173" s="64"/>
    </row>
    <row r="174" customFormat="false" ht="12.75" hidden="false" customHeight="false" outlineLevel="0" collapsed="false">
      <c r="A174" s="223"/>
      <c r="B174" s="2"/>
      <c r="C174" s="2"/>
      <c r="D174" s="64"/>
      <c r="E174" s="64"/>
    </row>
    <row r="175" customFormat="false" ht="12.75" hidden="false" customHeight="false" outlineLevel="0" collapsed="false">
      <c r="A175" s="224"/>
      <c r="B175" s="2"/>
      <c r="C175" s="2"/>
      <c r="D175" s="64"/>
      <c r="E175" s="64"/>
    </row>
    <row r="176" customFormat="false" ht="12.75" hidden="false" customHeight="false" outlineLevel="0" collapsed="false">
      <c r="A176" s="217"/>
      <c r="B176" s="2"/>
      <c r="C176" s="2"/>
      <c r="D176" s="64"/>
      <c r="E176" s="64"/>
    </row>
    <row r="177" customFormat="false" ht="12.75" hidden="false" customHeight="false" outlineLevel="0" collapsed="false">
      <c r="A177" s="217"/>
      <c r="B177" s="2"/>
      <c r="C177" s="2"/>
      <c r="D177" s="64"/>
      <c r="E177" s="64"/>
    </row>
    <row r="178" customFormat="false" ht="12.75" hidden="false" customHeight="false" outlineLevel="0" collapsed="false">
      <c r="A178" s="217"/>
      <c r="B178" s="2"/>
      <c r="C178" s="2"/>
      <c r="D178" s="64"/>
      <c r="E178" s="64"/>
    </row>
    <row r="179" customFormat="false" ht="12.75" hidden="false" customHeight="false" outlineLevel="0" collapsed="false">
      <c r="A179" s="217"/>
      <c r="B179" s="2"/>
      <c r="C179" s="2"/>
      <c r="D179" s="64"/>
      <c r="E179" s="64"/>
    </row>
    <row r="180" customFormat="false" ht="12.75" hidden="false" customHeight="false" outlineLevel="0" collapsed="false">
      <c r="A180" s="217"/>
      <c r="B180" s="2"/>
      <c r="C180" s="2"/>
      <c r="D180" s="64"/>
      <c r="E180" s="64"/>
    </row>
    <row r="181" customFormat="false" ht="12.75" hidden="false" customHeight="false" outlineLevel="0" collapsed="false">
      <c r="A181" s="217"/>
      <c r="B181" s="2"/>
      <c r="C181" s="2"/>
      <c r="D181" s="64"/>
      <c r="E181" s="64"/>
    </row>
    <row r="182" customFormat="false" ht="12.75" hidden="false" customHeight="false" outlineLevel="0" collapsed="false">
      <c r="A182" s="217"/>
      <c r="B182" s="2"/>
      <c r="C182" s="2"/>
      <c r="D182" s="64"/>
      <c r="E182" s="64"/>
    </row>
    <row r="183" customFormat="false" ht="12.75" hidden="false" customHeight="false" outlineLevel="0" collapsed="false">
      <c r="A183" s="2"/>
      <c r="B183" s="2"/>
      <c r="C183" s="2"/>
      <c r="D183" s="64"/>
      <c r="E183" s="64"/>
    </row>
    <row r="184" customFormat="false" ht="12.75" hidden="false" customHeight="false" outlineLevel="0" collapsed="false">
      <c r="A184" s="2"/>
      <c r="B184" s="2"/>
      <c r="C184" s="2"/>
      <c r="D184" s="64"/>
      <c r="E184" s="64"/>
    </row>
    <row r="185" customFormat="false" ht="12.75" hidden="false" customHeight="false" outlineLevel="0" collapsed="false">
      <c r="A185" s="2"/>
      <c r="B185" s="2"/>
      <c r="C185" s="2"/>
      <c r="D185" s="2"/>
      <c r="E185" s="2"/>
    </row>
    <row r="186" customFormat="false" ht="18.75" hidden="false" customHeight="false" outlineLevel="0" collapsed="false">
      <c r="A186" s="227"/>
      <c r="B186" s="227"/>
      <c r="C186" s="2"/>
      <c r="D186" s="2"/>
      <c r="E186" s="2"/>
    </row>
    <row r="187" customFormat="false" ht="12.75" hidden="false" customHeight="false" outlineLevel="0" collapsed="false">
      <c r="A187" s="220"/>
      <c r="B187" s="220"/>
      <c r="C187" s="2"/>
      <c r="D187" s="2"/>
      <c r="E187" s="2"/>
    </row>
    <row r="188" customFormat="false" ht="12.75" hidden="false" customHeight="false" outlineLevel="0" collapsed="false">
      <c r="A188" s="220"/>
      <c r="B188" s="228"/>
      <c r="C188" s="2"/>
      <c r="D188" s="2"/>
      <c r="E188" s="2"/>
    </row>
    <row r="189" customFormat="false" ht="12.75" hidden="false" customHeight="false" outlineLevel="0" collapsed="false">
      <c r="A189" s="2"/>
      <c r="B189" s="2"/>
      <c r="C189" s="2"/>
      <c r="D189" s="2"/>
      <c r="E189" s="2"/>
    </row>
    <row r="190" customFormat="false" ht="12.75" hidden="false" customHeight="false" outlineLevel="0" collapsed="false">
      <c r="A190" s="221"/>
      <c r="B190" s="222"/>
      <c r="C190" s="222"/>
      <c r="D190" s="222"/>
      <c r="E190" s="222"/>
    </row>
    <row r="191" customFormat="false" ht="12.75" hidden="false" customHeight="false" outlineLevel="0" collapsed="false">
      <c r="A191" s="220"/>
      <c r="B191" s="220"/>
      <c r="C191" s="220"/>
      <c r="D191" s="2"/>
      <c r="E191" s="2"/>
    </row>
    <row r="192" customFormat="false" ht="12.75" hidden="false" customHeight="false" outlineLevel="0" collapsed="false">
      <c r="A192" s="229"/>
      <c r="B192" s="220"/>
      <c r="C192" s="220"/>
      <c r="D192" s="230"/>
      <c r="E192" s="230"/>
    </row>
    <row r="193" customFormat="false" ht="12.75" hidden="false" customHeight="false" outlineLevel="0" collapsed="false">
      <c r="A193" s="229"/>
      <c r="B193" s="220"/>
      <c r="C193" s="220"/>
      <c r="D193" s="230"/>
      <c r="E193" s="230"/>
    </row>
    <row r="194" customFormat="false" ht="12.75" hidden="false" customHeight="false" outlineLevel="0" collapsed="false">
      <c r="A194" s="229"/>
      <c r="B194" s="229"/>
      <c r="C194" s="229"/>
      <c r="D194" s="230"/>
      <c r="E194" s="230"/>
    </row>
    <row r="195" customFormat="false" ht="12.75" hidden="false" customHeight="false" outlineLevel="0" collapsed="false">
      <c r="A195" s="229"/>
      <c r="B195" s="229"/>
      <c r="C195" s="229"/>
      <c r="D195" s="230"/>
      <c r="E195" s="230"/>
    </row>
    <row r="196" customFormat="false" ht="12.75" hidden="false" customHeight="false" outlineLevel="0" collapsed="false">
      <c r="A196" s="229"/>
      <c r="B196" s="221"/>
      <c r="C196" s="221"/>
      <c r="D196" s="230"/>
      <c r="E196" s="230"/>
    </row>
    <row r="197" customFormat="false" ht="12.75" hidden="false" customHeight="false" outlineLevel="0" collapsed="false">
      <c r="A197" s="2"/>
      <c r="B197" s="2"/>
      <c r="C197" s="2"/>
      <c r="D197" s="230"/>
      <c r="E197" s="230"/>
    </row>
    <row r="198" customFormat="false" ht="12.75" hidden="false" customHeight="false" outlineLevel="0" collapsed="false">
      <c r="A198" s="220"/>
      <c r="B198" s="220"/>
      <c r="C198" s="220"/>
      <c r="D198" s="230"/>
      <c r="E198" s="230"/>
    </row>
    <row r="199" customFormat="false" ht="12.75" hidden="false" customHeight="false" outlineLevel="0" collapsed="false">
      <c r="A199" s="229"/>
      <c r="B199" s="220"/>
      <c r="C199" s="220"/>
      <c r="D199" s="230"/>
      <c r="E199" s="230"/>
    </row>
    <row r="200" customFormat="false" ht="12.75" hidden="false" customHeight="false" outlineLevel="0" collapsed="false">
      <c r="A200" s="229"/>
      <c r="B200" s="220"/>
      <c r="C200" s="220"/>
      <c r="D200" s="230"/>
      <c r="E200" s="230"/>
    </row>
    <row r="201" customFormat="false" ht="12.75" hidden="false" customHeight="false" outlineLevel="0" collapsed="false">
      <c r="A201" s="229"/>
      <c r="B201" s="220"/>
      <c r="C201" s="220"/>
      <c r="D201" s="230"/>
      <c r="E201" s="230"/>
    </row>
    <row r="202" customFormat="false" ht="12.75" hidden="false" customHeight="false" outlineLevel="0" collapsed="false">
      <c r="A202" s="229"/>
      <c r="B202" s="220"/>
      <c r="C202" s="220"/>
      <c r="D202" s="230"/>
      <c r="E202" s="230"/>
    </row>
    <row r="203" customFormat="false" ht="12.75" hidden="false" customHeight="false" outlineLevel="0" collapsed="false">
      <c r="A203" s="229"/>
      <c r="B203" s="220"/>
      <c r="C203" s="220"/>
      <c r="D203" s="230"/>
      <c r="E203" s="230"/>
    </row>
    <row r="204" customFormat="false" ht="12.75" hidden="false" customHeight="false" outlineLevel="0" collapsed="false">
      <c r="A204" s="229"/>
      <c r="B204" s="220"/>
      <c r="C204" s="220"/>
      <c r="D204" s="230"/>
      <c r="E204" s="230"/>
    </row>
    <row r="205" customFormat="false" ht="12.75" hidden="false" customHeight="false" outlineLevel="0" collapsed="false">
      <c r="A205" s="229"/>
      <c r="B205" s="220"/>
      <c r="C205" s="220"/>
      <c r="D205" s="230"/>
      <c r="E205" s="230"/>
    </row>
    <row r="206" customFormat="false" ht="12.75" hidden="false" customHeight="false" outlineLevel="0" collapsed="false">
      <c r="A206" s="229"/>
      <c r="B206" s="220"/>
      <c r="C206" s="220"/>
      <c r="D206" s="230"/>
      <c r="E206" s="230"/>
    </row>
    <row r="207" customFormat="false" ht="12.75" hidden="false" customHeight="false" outlineLevel="0" collapsed="false">
      <c r="A207" s="229"/>
      <c r="B207" s="220"/>
      <c r="C207" s="220"/>
      <c r="D207" s="230"/>
      <c r="E207" s="230"/>
    </row>
    <row r="208" customFormat="false" ht="12.75" hidden="false" customHeight="false" outlineLevel="0" collapsed="false">
      <c r="A208" s="229"/>
      <c r="B208" s="229"/>
      <c r="C208" s="229"/>
      <c r="D208" s="230"/>
      <c r="E208" s="230"/>
    </row>
    <row r="209" customFormat="false" ht="12.75" hidden="false" customHeight="false" outlineLevel="0" collapsed="false">
      <c r="A209" s="229"/>
      <c r="B209" s="229"/>
      <c r="C209" s="229"/>
      <c r="D209" s="230"/>
      <c r="E209" s="230"/>
    </row>
    <row r="210" customFormat="false" ht="12.75" hidden="false" customHeight="false" outlineLevel="0" collapsed="false">
      <c r="A210" s="220"/>
      <c r="B210" s="220"/>
      <c r="C210" s="220"/>
      <c r="D210" s="230"/>
      <c r="E210" s="230"/>
    </row>
    <row r="211" customFormat="false" ht="12.75" hidden="false" customHeight="false" outlineLevel="0" collapsed="false">
      <c r="A211" s="229"/>
      <c r="B211" s="229"/>
      <c r="C211" s="229"/>
      <c r="D211" s="230"/>
      <c r="E211" s="230"/>
    </row>
    <row r="212" customFormat="false" ht="12.75" hidden="false" customHeight="false" outlineLevel="0" collapsed="false">
      <c r="A212" s="229"/>
      <c r="B212" s="229"/>
      <c r="C212" s="229"/>
      <c r="D212" s="230"/>
      <c r="E212" s="230"/>
    </row>
    <row r="213" customFormat="false" ht="12.75" hidden="false" customHeight="false" outlineLevel="0" collapsed="false">
      <c r="A213" s="220"/>
      <c r="B213" s="220"/>
      <c r="C213" s="220"/>
      <c r="D213" s="230"/>
      <c r="E213" s="230"/>
    </row>
    <row r="214" customFormat="false" ht="12.75" hidden="false" customHeight="false" outlineLevel="0" collapsed="false">
      <c r="A214" s="220"/>
      <c r="B214" s="220"/>
      <c r="C214" s="220"/>
      <c r="D214" s="230"/>
      <c r="E214" s="230"/>
    </row>
    <row r="215" customFormat="false" ht="12.75" hidden="false" customHeight="false" outlineLevel="0" collapsed="false">
      <c r="A215" s="2"/>
      <c r="B215" s="220"/>
      <c r="C215" s="220"/>
      <c r="D215" s="230"/>
      <c r="E215" s="230"/>
    </row>
    <row r="216" customFormat="false" ht="12.75" hidden="false" customHeight="false" outlineLevel="0" collapsed="false">
      <c r="A216" s="2"/>
      <c r="B216" s="231"/>
      <c r="C216" s="231"/>
      <c r="D216" s="230"/>
      <c r="E216" s="230"/>
    </row>
    <row r="217" customFormat="false" ht="12.75" hidden="false" customHeight="false" outlineLevel="0" collapsed="false">
      <c r="A217" s="220"/>
      <c r="B217" s="231"/>
      <c r="C217" s="231"/>
      <c r="D217" s="230"/>
      <c r="E217" s="230"/>
    </row>
    <row r="218" customFormat="false" ht="12.75" hidden="false" customHeight="false" outlineLevel="0" collapsed="false">
      <c r="A218" s="229"/>
      <c r="B218" s="231"/>
      <c r="C218" s="231"/>
      <c r="D218" s="230"/>
      <c r="E218" s="230"/>
    </row>
    <row r="219" customFormat="false" ht="12.75" hidden="false" customHeight="false" outlineLevel="0" collapsed="false">
      <c r="A219" s="220"/>
      <c r="B219" s="220"/>
      <c r="C219" s="220"/>
      <c r="D219" s="230"/>
      <c r="E219" s="230"/>
    </row>
    <row r="220" customFormat="false" ht="12.75" hidden="false" customHeight="false" outlineLevel="0" collapsed="false">
      <c r="A220" s="2"/>
      <c r="B220" s="2"/>
      <c r="C220" s="2"/>
      <c r="D220" s="230"/>
      <c r="E220" s="230"/>
    </row>
    <row r="221" customFormat="false" ht="12.75" hidden="false" customHeight="false" outlineLevel="0" collapsed="false">
      <c r="A221" s="220"/>
      <c r="B221" s="220"/>
      <c r="C221" s="220"/>
      <c r="D221" s="230"/>
      <c r="E221" s="230"/>
    </row>
    <row r="222" customFormat="false" ht="12.75" hidden="false" customHeight="false" outlineLevel="0" collapsed="false">
      <c r="A222" s="229"/>
      <c r="B222" s="229"/>
      <c r="C222" s="229"/>
      <c r="D222" s="230"/>
      <c r="E222" s="230"/>
    </row>
    <row r="223" customFormat="false" ht="12.75" hidden="false" customHeight="false" outlineLevel="0" collapsed="false">
      <c r="A223" s="229"/>
      <c r="B223" s="229"/>
      <c r="C223" s="229"/>
      <c r="D223" s="230"/>
      <c r="E223" s="230"/>
    </row>
    <row r="224" customFormat="false" ht="12.75" hidden="false" customHeight="false" outlineLevel="0" collapsed="false">
      <c r="A224" s="229"/>
      <c r="B224" s="229"/>
      <c r="C224" s="229"/>
      <c r="D224" s="230"/>
      <c r="E224" s="230"/>
    </row>
    <row r="225" customFormat="false" ht="12.75" hidden="false" customHeight="false" outlineLevel="0" collapsed="false">
      <c r="A225" s="229"/>
      <c r="B225" s="229"/>
      <c r="C225" s="229"/>
      <c r="D225" s="230"/>
      <c r="E225" s="230"/>
    </row>
    <row r="226" customFormat="false" ht="12.75" hidden="false" customHeight="false" outlineLevel="0" collapsed="false">
      <c r="A226" s="229"/>
      <c r="B226" s="229"/>
      <c r="C226" s="229"/>
      <c r="D226" s="230"/>
      <c r="E226" s="230"/>
    </row>
    <row r="227" customFormat="false" ht="12.75" hidden="false" customHeight="false" outlineLevel="0" collapsed="false">
      <c r="A227" s="229"/>
      <c r="B227" s="2"/>
      <c r="C227" s="2"/>
      <c r="D227" s="230"/>
      <c r="E227" s="230"/>
    </row>
    <row r="228" customFormat="false" ht="12.75" hidden="false" customHeight="false" outlineLevel="0" collapsed="false">
      <c r="A228" s="220"/>
      <c r="B228" s="220"/>
      <c r="C228" s="220"/>
      <c r="D228" s="230"/>
      <c r="E228" s="230"/>
    </row>
    <row r="229" customFormat="false" ht="12.75" hidden="false" customHeight="false" outlineLevel="0" collapsed="false">
      <c r="A229" s="220"/>
      <c r="B229" s="220"/>
      <c r="C229" s="220"/>
      <c r="D229" s="230"/>
      <c r="E229" s="230"/>
    </row>
    <row r="230" customFormat="false" ht="12.75" hidden="false" customHeight="false" outlineLevel="0" collapsed="false">
      <c r="A230" s="2"/>
      <c r="B230" s="2"/>
      <c r="C230" s="2"/>
      <c r="D230" s="230"/>
      <c r="E230" s="230"/>
    </row>
    <row r="231" customFormat="false" ht="12.75" hidden="false" customHeight="false" outlineLevel="0" collapsed="false">
      <c r="A231" s="220"/>
      <c r="B231" s="232"/>
      <c r="C231" s="2"/>
      <c r="D231" s="230"/>
      <c r="E231" s="230"/>
    </row>
    <row r="232" customFormat="false" ht="12.75" hidden="false" customHeight="false" outlineLevel="0" collapsed="false">
      <c r="A232" s="220"/>
      <c r="B232" s="228"/>
      <c r="C232" s="228"/>
      <c r="D232" s="230"/>
      <c r="E232" s="230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20"/>
      <c r="B234" s="233"/>
      <c r="C234" s="2"/>
      <c r="D234" s="2"/>
      <c r="E234" s="2"/>
    </row>
    <row r="235" customFormat="false" ht="12.75" hidden="false" customHeight="false" outlineLevel="0" collapsed="false">
      <c r="A235" s="220"/>
      <c r="B235" s="2"/>
      <c r="C235" s="2"/>
      <c r="D235" s="2"/>
      <c r="E235" s="2"/>
    </row>
    <row r="236" customFormat="false" ht="12.75" hidden="false" customHeight="false" outlineLevel="0" collapsed="false">
      <c r="A236" s="220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8.75" hidden="false" customHeight="false" outlineLevel="0" collapsed="false">
      <c r="A239" s="219"/>
      <c r="B239" s="2"/>
      <c r="C239" s="2"/>
      <c r="D239" s="2"/>
      <c r="E239" s="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"/>
      <c r="C242" s="2"/>
      <c r="D242" s="2"/>
      <c r="E242" s="2"/>
    </row>
    <row r="243" customFormat="false" ht="12.75" hidden="false" customHeight="false" outlineLevel="0" collapsed="false">
      <c r="A243" s="234"/>
      <c r="B243" s="235"/>
      <c r="C243" s="235"/>
      <c r="D243" s="235"/>
      <c r="E243" s="235"/>
      <c r="F243" s="235"/>
      <c r="G243" s="235"/>
      <c r="H243" s="235"/>
      <c r="I243" s="235"/>
      <c r="J243" s="235"/>
      <c r="K243" s="235"/>
      <c r="L243" s="235"/>
      <c r="M243" s="235"/>
      <c r="N243" s="235"/>
      <c r="O243" s="235"/>
      <c r="P243" s="235"/>
      <c r="Q243" s="235"/>
      <c r="R243" s="235"/>
      <c r="S243" s="235"/>
      <c r="T243" s="235"/>
      <c r="U243" s="235"/>
      <c r="V243" s="235"/>
      <c r="W243" s="235"/>
      <c r="X243" s="235"/>
      <c r="Y243" s="235"/>
      <c r="Z243" s="235"/>
      <c r="AA243" s="235"/>
      <c r="AB243" s="235"/>
      <c r="AC243" s="235"/>
      <c r="AD243" s="235"/>
      <c r="AE243" s="235"/>
      <c r="AF243" s="235"/>
      <c r="AG243" s="235"/>
      <c r="AH243" s="235"/>
      <c r="AI243" s="235"/>
      <c r="AJ243" s="235"/>
      <c r="AK243" s="235"/>
      <c r="AL243" s="235"/>
      <c r="AM243" s="235"/>
      <c r="AN243" s="235"/>
      <c r="AO243" s="235"/>
      <c r="AP243" s="235"/>
      <c r="AQ243" s="235"/>
      <c r="AR243" s="235"/>
      <c r="AS243" s="235"/>
      <c r="AT243" s="235"/>
      <c r="AU243" s="235"/>
      <c r="AV243" s="235"/>
      <c r="AW243" s="235"/>
      <c r="AX243" s="235"/>
      <c r="AY243" s="235"/>
      <c r="AZ243" s="235"/>
      <c r="BA243" s="235"/>
      <c r="BB243" s="235"/>
      <c r="BC243" s="235"/>
      <c r="BD243" s="235"/>
      <c r="BE243" s="235"/>
      <c r="BF243" s="235"/>
      <c r="BG243" s="235"/>
      <c r="BH243" s="235"/>
      <c r="BI243" s="235"/>
      <c r="BJ243" s="235"/>
      <c r="BK243" s="235"/>
      <c r="BL243" s="235"/>
      <c r="BM243" s="235"/>
      <c r="BN243" s="235"/>
      <c r="BO243" s="235"/>
      <c r="BP243" s="235"/>
      <c r="BQ243" s="235"/>
      <c r="BR243" s="235"/>
      <c r="BS243" s="235"/>
      <c r="BT243" s="235"/>
      <c r="BU243" s="235"/>
      <c r="BV243" s="235"/>
      <c r="BW243" s="235"/>
      <c r="BX243" s="235"/>
      <c r="BY243" s="235"/>
      <c r="BZ243" s="235"/>
      <c r="CA243" s="235"/>
      <c r="CB243" s="235"/>
      <c r="CC243" s="235"/>
      <c r="CD243" s="235"/>
      <c r="CE243" s="235"/>
      <c r="CF243" s="235"/>
      <c r="CG243" s="235"/>
      <c r="CH243" s="235"/>
      <c r="CI243" s="235"/>
      <c r="CJ243" s="235"/>
      <c r="CK243" s="235"/>
      <c r="CL243" s="235"/>
      <c r="CM243" s="235"/>
      <c r="CN243" s="235"/>
      <c r="CO243" s="235"/>
      <c r="CP243" s="235"/>
      <c r="CQ243" s="235"/>
      <c r="CR243" s="235"/>
      <c r="CS243" s="235"/>
      <c r="CT243" s="235"/>
      <c r="CU243" s="235"/>
      <c r="CV243" s="235"/>
      <c r="CW243" s="235"/>
      <c r="CX243" s="235"/>
      <c r="CY243" s="235"/>
      <c r="CZ243" s="235"/>
      <c r="DA243" s="235"/>
      <c r="DB243" s="235"/>
      <c r="DC243" s="235"/>
      <c r="DD243" s="235"/>
      <c r="DE243" s="235"/>
      <c r="DF243" s="235"/>
      <c r="DG243" s="235"/>
      <c r="DH243" s="235"/>
      <c r="DI243" s="235"/>
      <c r="DJ243" s="235"/>
      <c r="DK243" s="235"/>
      <c r="DL243" s="235"/>
      <c r="DM243" s="235"/>
      <c r="DN243" s="235"/>
      <c r="DO243" s="235"/>
      <c r="DP243" s="235"/>
      <c r="DQ243" s="235"/>
      <c r="DR243" s="235"/>
      <c r="DS243" s="235"/>
      <c r="DT243" s="235"/>
      <c r="DU243" s="235"/>
      <c r="DV243" s="235"/>
      <c r="DW243" s="235"/>
      <c r="DX243" s="235"/>
      <c r="DY243" s="235"/>
      <c r="DZ243" s="235"/>
      <c r="EA243" s="235"/>
      <c r="EB243" s="235"/>
      <c r="EC243" s="235"/>
      <c r="ED243" s="235"/>
      <c r="EE243" s="235"/>
      <c r="EF243" s="235"/>
      <c r="EG243" s="235"/>
      <c r="EH243" s="235"/>
      <c r="EI243" s="235"/>
      <c r="EJ243" s="235"/>
      <c r="EK243" s="235"/>
      <c r="EL243" s="235"/>
      <c r="EM243" s="235"/>
      <c r="EN243" s="235"/>
      <c r="EO243" s="235"/>
      <c r="EP243" s="235"/>
      <c r="EQ243" s="235"/>
      <c r="ER243" s="235"/>
      <c r="ES243" s="235"/>
      <c r="ET243" s="235"/>
      <c r="EU243" s="235"/>
      <c r="EV243" s="235"/>
      <c r="EW243" s="235"/>
      <c r="EX243" s="235"/>
      <c r="EY243" s="235"/>
      <c r="EZ243" s="235"/>
      <c r="FA243" s="235"/>
      <c r="FB243" s="235"/>
      <c r="FC243" s="235"/>
      <c r="FD243" s="235"/>
      <c r="FE243" s="235"/>
      <c r="FF243" s="235"/>
      <c r="FG243" s="235"/>
      <c r="FH243" s="235"/>
      <c r="FI243" s="235"/>
      <c r="FJ243" s="235"/>
      <c r="FK243" s="235"/>
      <c r="FL243" s="235"/>
      <c r="FM243" s="235"/>
      <c r="FN243" s="235"/>
      <c r="FO243" s="235"/>
      <c r="FP243" s="235"/>
      <c r="FQ243" s="235"/>
      <c r="FR243" s="235"/>
      <c r="FS243" s="235"/>
      <c r="FT243" s="235"/>
      <c r="FU243" s="235"/>
      <c r="FV243" s="235"/>
      <c r="FW243" s="235"/>
      <c r="FX243" s="235"/>
      <c r="FY243" s="235"/>
      <c r="FZ243" s="235"/>
      <c r="GA243" s="235"/>
      <c r="GB243" s="235"/>
      <c r="GC243" s="235"/>
      <c r="GD243" s="235"/>
      <c r="GE243" s="235"/>
      <c r="GF243" s="235"/>
      <c r="GG243" s="235"/>
      <c r="GH243" s="235"/>
      <c r="GI243" s="235"/>
      <c r="GJ243" s="235"/>
      <c r="GK243" s="235"/>
      <c r="GL243" s="235"/>
      <c r="GM243" s="235"/>
      <c r="GN243" s="235"/>
      <c r="GO243" s="235"/>
      <c r="GP243" s="235"/>
      <c r="GQ243" s="235"/>
      <c r="GR243" s="235"/>
      <c r="GS243" s="235"/>
      <c r="GT243" s="235"/>
      <c r="GU243" s="235"/>
      <c r="GV243" s="235"/>
      <c r="GW243" s="235"/>
      <c r="GX243" s="235"/>
      <c r="GY243" s="235"/>
      <c r="GZ243" s="235"/>
      <c r="HA243" s="235"/>
      <c r="HB243" s="235"/>
      <c r="HC243" s="235"/>
      <c r="HD243" s="235"/>
      <c r="HE243" s="235"/>
      <c r="HF243" s="235"/>
      <c r="HG243" s="235"/>
      <c r="HH243" s="235"/>
      <c r="HI243" s="235"/>
      <c r="HJ243" s="235"/>
      <c r="HK243" s="235"/>
      <c r="HL243" s="235"/>
      <c r="HM243" s="235"/>
      <c r="HN243" s="235"/>
      <c r="HO243" s="235"/>
      <c r="HP243" s="235"/>
      <c r="HQ243" s="235"/>
      <c r="HR243" s="235"/>
      <c r="HS243" s="235"/>
      <c r="HT243" s="235"/>
      <c r="HU243" s="235"/>
      <c r="HV243" s="235"/>
      <c r="HW243" s="235"/>
      <c r="HX243" s="235"/>
      <c r="HY243" s="235"/>
      <c r="HZ243" s="235"/>
      <c r="IA243" s="235"/>
      <c r="IB243" s="235"/>
      <c r="IC243" s="235"/>
      <c r="ID243" s="235"/>
      <c r="IE243" s="235"/>
      <c r="IF243" s="235"/>
      <c r="IG243" s="235"/>
      <c r="IH243" s="235"/>
      <c r="II243" s="235"/>
      <c r="IJ243" s="235"/>
      <c r="IK243" s="235"/>
      <c r="IL243" s="235"/>
      <c r="IM243" s="235"/>
      <c r="IN243" s="235"/>
      <c r="IO243" s="235"/>
      <c r="IP243" s="235"/>
      <c r="IQ243" s="235"/>
      <c r="IR243" s="235"/>
      <c r="IS243" s="235"/>
      <c r="IT243" s="235"/>
      <c r="IU243" s="235"/>
      <c r="IV243" s="235"/>
      <c r="IW243" s="235"/>
    </row>
    <row r="244" customFormat="false" ht="12.75" hidden="false" customHeight="false" outlineLevel="0" collapsed="false">
      <c r="A244" s="220"/>
      <c r="B244" s="2"/>
      <c r="C244" s="2"/>
      <c r="D244" s="2"/>
      <c r="E244" s="2"/>
    </row>
    <row r="245" customFormat="false" ht="12.75" hidden="false" customHeight="false" outlineLevel="0" collapsed="false">
      <c r="A245" s="220"/>
      <c r="B245" s="2"/>
      <c r="C245" s="2"/>
      <c r="D245" s="2"/>
      <c r="E245" s="2"/>
    </row>
    <row r="246" customFormat="false" ht="12.75" hidden="false" customHeight="false" outlineLevel="0" collapsed="false">
      <c r="A246" s="220"/>
      <c r="B246" s="2"/>
      <c r="C246" s="2"/>
      <c r="D246" s="2"/>
      <c r="E246" s="2"/>
    </row>
    <row r="247" customFormat="false" ht="12.75" hidden="false" customHeight="false" outlineLevel="0" collapsed="false">
      <c r="A247" s="2"/>
      <c r="B247" s="236"/>
      <c r="C247" s="236"/>
      <c r="D247" s="2"/>
      <c r="E247" s="2"/>
    </row>
    <row r="248" customFormat="false" ht="12.75" hidden="false" customHeight="false" outlineLevel="0" collapsed="false">
      <c r="A248" s="220"/>
      <c r="B248" s="237"/>
      <c r="C248" s="237"/>
      <c r="D248" s="2"/>
      <c r="E248" s="2"/>
    </row>
    <row r="249" customFormat="false" ht="12.75" hidden="false" customHeight="false" outlineLevel="0" collapsed="false">
      <c r="A249" s="234"/>
      <c r="B249" s="2"/>
      <c r="C249" s="2"/>
      <c r="D249" s="2"/>
      <c r="E249" s="2"/>
    </row>
    <row r="250" customFormat="false" ht="12.75" hidden="false" customHeight="false" outlineLevel="0" collapsed="false">
      <c r="A250" s="238"/>
      <c r="B250" s="2"/>
      <c r="C250" s="2"/>
      <c r="D250" s="2"/>
      <c r="E250" s="2"/>
    </row>
    <row r="251" customFormat="false" ht="12.75" hidden="false" customHeight="false" outlineLevel="0" collapsed="false">
      <c r="A251" s="238"/>
      <c r="B251" s="2"/>
      <c r="C251" s="2"/>
      <c r="D251" s="2"/>
      <c r="E251" s="2"/>
    </row>
    <row r="252" customFormat="false" ht="12.75" hidden="false" customHeight="false" outlineLevel="0" collapsed="false">
      <c r="A252" s="238"/>
      <c r="B252" s="2"/>
      <c r="C252" s="2"/>
      <c r="D252" s="2"/>
      <c r="E252" s="2"/>
    </row>
    <row r="253" customFormat="false" ht="12.75" hidden="false" customHeight="false" outlineLevel="0" collapsed="false">
      <c r="A253" s="238"/>
      <c r="B253" s="2"/>
      <c r="C253" s="2"/>
      <c r="D253" s="2"/>
      <c r="E253" s="2"/>
    </row>
    <row r="254" customFormat="false" ht="12.75" hidden="false" customHeight="false" outlineLevel="0" collapsed="false">
      <c r="A254" s="238"/>
      <c r="B254" s="2"/>
      <c r="C254" s="2"/>
      <c r="D254" s="2"/>
      <c r="E254" s="2"/>
    </row>
    <row r="255" customFormat="false" ht="12.75" hidden="false" customHeight="false" outlineLevel="0" collapsed="false">
      <c r="A255" s="220"/>
      <c r="B255" s="2"/>
      <c r="C255" s="2"/>
      <c r="D255" s="2"/>
      <c r="E255" s="2"/>
    </row>
    <row r="256" customFormat="false" ht="12.75" hidden="false" customHeight="false" outlineLevel="0" collapsed="false">
      <c r="A256" s="238"/>
      <c r="B256" s="239"/>
      <c r="C256" s="239"/>
      <c r="D256" s="2"/>
      <c r="E256" s="2"/>
    </row>
    <row r="257" customFormat="false" ht="12.75" hidden="false" customHeight="false" outlineLevel="0" collapsed="false">
      <c r="A257" s="238"/>
      <c r="B257" s="2"/>
      <c r="C257" s="2"/>
      <c r="D257" s="2"/>
      <c r="E257" s="2"/>
    </row>
    <row r="258" customFormat="false" ht="12.75" hidden="false" customHeight="false" outlineLevel="0" collapsed="false">
      <c r="A258" s="238"/>
      <c r="B258" s="2"/>
      <c r="C258" s="2"/>
      <c r="D258" s="2"/>
      <c r="E258" s="2"/>
    </row>
    <row r="259" customFormat="false" ht="12.75" hidden="false" customHeight="false" outlineLevel="0" collapsed="false">
      <c r="A259" s="238"/>
      <c r="B259" s="2"/>
      <c r="C259" s="2"/>
      <c r="D259" s="2"/>
      <c r="E259" s="2"/>
    </row>
    <row r="260" customFormat="false" ht="12.75" hidden="false" customHeight="false" outlineLevel="0" collapsed="false">
      <c r="A260" s="238"/>
      <c r="B260" s="2"/>
      <c r="C260" s="2"/>
      <c r="D260" s="2"/>
      <c r="E260" s="2"/>
    </row>
    <row r="261" customFormat="false" ht="12.75" hidden="false" customHeight="false" outlineLevel="0" collapsed="false">
      <c r="A261" s="220"/>
      <c r="B261" s="2"/>
      <c r="C261" s="2"/>
      <c r="D261" s="2"/>
      <c r="E261" s="2"/>
    </row>
    <row r="262" customFormat="false" ht="12.75" hidden="false" customHeight="false" outlineLevel="0" collapsed="false">
      <c r="A262" s="2"/>
      <c r="B262" s="2"/>
      <c r="C262" s="2"/>
      <c r="D262" s="2"/>
      <c r="E262" s="2"/>
    </row>
    <row r="263" customFormat="false" ht="12.75" hidden="false" customHeight="false" outlineLevel="0" collapsed="false">
      <c r="A263" s="2"/>
      <c r="B263" s="2"/>
      <c r="C263" s="2"/>
      <c r="D263" s="2"/>
      <c r="E263" s="2"/>
    </row>
    <row r="264" customFormat="false" ht="12.75" hidden="false" customHeight="false" outlineLevel="0" collapsed="false">
      <c r="A264" s="2"/>
      <c r="B264" s="2"/>
      <c r="C264" s="2"/>
      <c r="D264" s="2"/>
      <c r="E264" s="2"/>
    </row>
    <row r="265" customFormat="false" ht="12.75" hidden="false" customHeight="false" outlineLevel="0" collapsed="false">
      <c r="A265" s="2"/>
      <c r="B265" s="2"/>
      <c r="C265" s="2"/>
      <c r="D265" s="240"/>
      <c r="E265" s="240"/>
    </row>
    <row r="266" customFormat="false" ht="12.75" hidden="false" customHeight="false" outlineLevel="0" collapsed="false">
      <c r="A266" s="2"/>
      <c r="B266" s="2"/>
      <c r="C266" s="2"/>
      <c r="D266" s="2"/>
      <c r="E266" s="2"/>
    </row>
    <row r="267" customFormat="false" ht="12.75" hidden="false" customHeight="false" outlineLevel="0" collapsed="false">
      <c r="A267" s="220"/>
      <c r="B267" s="2"/>
      <c r="C267" s="2"/>
      <c r="D267" s="2"/>
      <c r="E267" s="2"/>
    </row>
    <row r="268" customFormat="false" ht="12.75" hidden="false" customHeight="false" outlineLevel="0" collapsed="false">
      <c r="A268" s="2"/>
      <c r="B268" s="2"/>
      <c r="C268" s="2"/>
      <c r="D268" s="2"/>
      <c r="E268" s="2"/>
    </row>
    <row r="269" customFormat="false" ht="12.75" hidden="false" customHeight="false" outlineLevel="0" collapsed="false">
      <c r="A269" s="238"/>
      <c r="B269" s="2"/>
      <c r="C269" s="2"/>
      <c r="D269" s="2"/>
      <c r="E269" s="2"/>
    </row>
    <row r="270" customFormat="false" ht="12.75" hidden="false" customHeight="false" outlineLevel="0" collapsed="false">
      <c r="A270" s="238"/>
      <c r="B270" s="2"/>
      <c r="C270" s="2"/>
      <c r="D270" s="2"/>
      <c r="E270" s="2"/>
    </row>
    <row r="271" customFormat="false" ht="12.75" hidden="false" customHeight="false" outlineLevel="0" collapsed="false">
      <c r="A271" s="238"/>
      <c r="B271" s="2"/>
      <c r="C271" s="2"/>
      <c r="D271" s="240"/>
      <c r="E271" s="240"/>
    </row>
    <row r="272" customFormat="false" ht="12.75" hidden="false" customHeight="false" outlineLevel="0" collapsed="false">
      <c r="A272" s="2"/>
      <c r="B272" s="2"/>
      <c r="C272" s="2"/>
      <c r="D272" s="2"/>
      <c r="E272" s="2"/>
    </row>
    <row r="273" customFormat="false" ht="12.75" hidden="false" customHeight="false" outlineLevel="0" collapsed="false">
      <c r="A273" s="2"/>
      <c r="B273" s="2"/>
      <c r="C273" s="2"/>
      <c r="D273" s="2"/>
      <c r="E273" s="2"/>
    </row>
    <row r="274" customFormat="false" ht="12.75" hidden="false" customHeight="false" outlineLevel="0" collapsed="false">
      <c r="A274" s="2"/>
      <c r="B274" s="2"/>
      <c r="C274" s="2"/>
      <c r="D274" s="2"/>
      <c r="E274" s="2"/>
    </row>
    <row r="275" customFormat="false" ht="12.75" hidden="false" customHeight="false" outlineLevel="0" collapsed="false">
      <c r="A275" s="2"/>
      <c r="B275" s="2"/>
      <c r="C275" s="2"/>
      <c r="D275" s="2"/>
      <c r="E275" s="2"/>
    </row>
    <row r="276" customFormat="false" ht="12.75" hidden="false" customHeight="false" outlineLevel="0" collapsed="false">
      <c r="A276" s="2"/>
      <c r="B276" s="2"/>
      <c r="C276" s="2"/>
      <c r="D276" s="2"/>
      <c r="E276" s="2"/>
    </row>
    <row r="277" customFormat="false" ht="12.75" hidden="false" customHeight="false" outlineLevel="0" collapsed="false">
      <c r="A277" s="2"/>
      <c r="B277" s="2"/>
      <c r="C277" s="2"/>
      <c r="D277" s="2"/>
      <c r="E277" s="2"/>
    </row>
    <row r="278" customFormat="false" ht="12.75" hidden="false" customHeight="false" outlineLevel="0" collapsed="false">
      <c r="A278" s="2"/>
      <c r="B278" s="2"/>
      <c r="C278" s="2"/>
      <c r="D278" s="2"/>
      <c r="E278" s="2"/>
    </row>
    <row r="279" customFormat="false" ht="12.75" hidden="false" customHeight="false" outlineLevel="0" collapsed="false">
      <c r="A279" s="220"/>
      <c r="B279" s="2"/>
      <c r="C279" s="2"/>
      <c r="D279" s="100"/>
      <c r="E279" s="100"/>
    </row>
    <row r="280" customFormat="false" ht="12.75" hidden="false" customHeight="false" outlineLevel="0" collapsed="false">
      <c r="A280" s="220"/>
      <c r="B280" s="2"/>
      <c r="C280" s="239"/>
      <c r="D280" s="240"/>
      <c r="E280" s="240"/>
    </row>
    <row r="281" customFormat="false" ht="12.75" hidden="false" customHeight="false" outlineLevel="0" collapsed="false">
      <c r="A281" s="220"/>
      <c r="B281" s="2"/>
      <c r="C281" s="2"/>
      <c r="D281" s="100"/>
      <c r="E281" s="100"/>
    </row>
    <row r="282" customFormat="false" ht="12.75" hidden="false" customHeight="false" outlineLevel="0" collapsed="false">
      <c r="A282" s="220"/>
      <c r="B282" s="2"/>
      <c r="C282" s="2"/>
      <c r="D282" s="2"/>
      <c r="E282" s="2"/>
    </row>
    <row r="283" customFormat="false" ht="12.75" hidden="false" customHeight="false" outlineLevel="0" collapsed="false">
      <c r="A283" s="2"/>
      <c r="B283" s="2"/>
      <c r="C283" s="2"/>
      <c r="D283" s="2"/>
      <c r="E283" s="2"/>
    </row>
    <row r="284" customFormat="false" ht="12.75" hidden="false" customHeight="false" outlineLevel="0" collapsed="false">
      <c r="A284" s="220"/>
      <c r="B284" s="2"/>
      <c r="C284" s="2"/>
      <c r="D284" s="2"/>
      <c r="E284" s="2"/>
    </row>
    <row r="285" customFormat="false" ht="12.75" hidden="false" customHeight="false" outlineLevel="0" collapsed="false">
      <c r="A285" s="220"/>
      <c r="B285" s="2"/>
      <c r="C285" s="2"/>
      <c r="D285" s="2"/>
      <c r="E285" s="2"/>
    </row>
    <row r="286" customFormat="false" ht="12.75" hidden="false" customHeight="false" outlineLevel="0" collapsed="false">
      <c r="A286" s="2"/>
      <c r="B286" s="2"/>
      <c r="C286" s="2"/>
      <c r="D286" s="2"/>
      <c r="E286" s="2"/>
    </row>
    <row r="287" customFormat="false" ht="12.75" hidden="false" customHeight="false" outlineLevel="0" collapsed="false">
      <c r="A287" s="2"/>
      <c r="B287" s="2"/>
      <c r="C287" s="2"/>
      <c r="D287" s="2"/>
      <c r="E287" s="2"/>
    </row>
    <row r="288" customFormat="false" ht="12.75" hidden="false" customHeight="false" outlineLevel="0" collapsed="false">
      <c r="A288" s="2"/>
      <c r="B288" s="2"/>
      <c r="C288" s="2"/>
      <c r="D288" s="2"/>
      <c r="E288" s="2"/>
    </row>
    <row r="289" customFormat="false" ht="12.75" hidden="false" customHeight="false" outlineLevel="0" collapsed="false">
      <c r="A289" s="2"/>
      <c r="B289" s="2"/>
      <c r="C289" s="2"/>
      <c r="D289" s="2"/>
      <c r="E289" s="2"/>
    </row>
    <row r="290" customFormat="false" ht="12.75" hidden="false" customHeight="false" outlineLevel="0" collapsed="false">
      <c r="A290" s="2"/>
      <c r="B290" s="2"/>
      <c r="C290" s="2"/>
      <c r="D290" s="2"/>
      <c r="E290" s="2"/>
    </row>
    <row r="291" customFormat="false" ht="12.75" hidden="false" customHeight="false" outlineLevel="0" collapsed="false">
      <c r="A291" s="2"/>
      <c r="B291" s="2"/>
      <c r="C291" s="2"/>
      <c r="D291" s="2"/>
      <c r="E291" s="2"/>
    </row>
    <row r="292" customFormat="false" ht="12.75" hidden="false" customHeight="false" outlineLevel="0" collapsed="false">
      <c r="A292" s="2"/>
      <c r="B292" s="2"/>
      <c r="C292" s="2"/>
      <c r="D292" s="2"/>
      <c r="E292" s="2"/>
    </row>
    <row r="293" customFormat="false" ht="12.75" hidden="false" customHeight="false" outlineLevel="0" collapsed="false">
      <c r="A293" s="2"/>
      <c r="B293" s="2"/>
      <c r="C293" s="2"/>
      <c r="D293" s="2"/>
      <c r="E293" s="2"/>
    </row>
    <row r="294" customFormat="false" ht="18.75" hidden="false" customHeight="false" outlineLevel="0" collapsed="false">
      <c r="A294" s="219"/>
      <c r="B294" s="2"/>
      <c r="C294" s="2"/>
      <c r="D294" s="2"/>
      <c r="E294" s="2"/>
    </row>
    <row r="295" customFormat="false" ht="12.75" hidden="false" customHeight="false" outlineLevel="0" collapsed="false">
      <c r="A295" s="220"/>
      <c r="B295" s="2"/>
      <c r="C295" s="2"/>
      <c r="D295" s="2"/>
      <c r="E295" s="2"/>
    </row>
    <row r="296" customFormat="false" ht="12.75" hidden="false" customHeight="false" outlineLevel="0" collapsed="false">
      <c r="A296" s="2"/>
      <c r="B296" s="2"/>
      <c r="C296" s="2"/>
      <c r="D296" s="2"/>
      <c r="E296" s="2"/>
    </row>
    <row r="297" customFormat="false" ht="12.75" hidden="false" customHeight="false" outlineLevel="0" collapsed="false">
      <c r="A297" s="220"/>
      <c r="B297" s="222"/>
      <c r="C297" s="222"/>
      <c r="D297" s="142"/>
      <c r="E297" s="142"/>
    </row>
    <row r="298" customFormat="false" ht="12.75" hidden="false" customHeight="false" outlineLevel="0" collapsed="false">
      <c r="A298" s="220"/>
      <c r="B298" s="2"/>
      <c r="C298" s="2"/>
      <c r="D298" s="2"/>
      <c r="E298" s="2"/>
    </row>
    <row r="299" customFormat="false" ht="12.75" hidden="false" customHeight="false" outlineLevel="0" collapsed="false">
      <c r="A299" s="2"/>
      <c r="B299" s="2"/>
      <c r="C299" s="2"/>
      <c r="D299" s="2"/>
      <c r="E299" s="2"/>
    </row>
    <row r="300" customFormat="false" ht="12.75" hidden="false" customHeight="false" outlineLevel="0" collapsed="false">
      <c r="A300" s="2"/>
      <c r="B300" s="23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"/>
      <c r="D301" s="2"/>
      <c r="E301" s="2"/>
    </row>
    <row r="302" customFormat="false" ht="12.75" hidden="false" customHeight="false" outlineLevel="0" collapsed="false">
      <c r="A302" s="2"/>
      <c r="B302" s="100"/>
      <c r="C302" s="100"/>
      <c r="D302" s="100"/>
      <c r="E302" s="100"/>
    </row>
    <row r="303" customFormat="false" ht="12.75" hidden="false" customHeight="false" outlineLevel="0" collapsed="false">
      <c r="A303" s="2"/>
      <c r="B303" s="2"/>
      <c r="C303" s="2"/>
      <c r="D303" s="2"/>
      <c r="E303" s="2"/>
    </row>
    <row r="304" customFormat="false" ht="12.75" hidden="false" customHeight="false" outlineLevel="0" collapsed="false">
      <c r="A304" s="2"/>
      <c r="B304" s="230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30"/>
      <c r="C306" s="230"/>
      <c r="D306" s="230"/>
      <c r="E306" s="230"/>
    </row>
    <row r="307" customFormat="false" ht="12.75" hidden="false" customHeight="false" outlineLevel="0" collapsed="false">
      <c r="A307" s="2"/>
      <c r="B307" s="2"/>
      <c r="C307" s="2"/>
      <c r="D307" s="2"/>
      <c r="E307" s="2"/>
    </row>
    <row r="308" customFormat="false" ht="12.75" hidden="false" customHeight="false" outlineLevel="0" collapsed="false">
      <c r="A308" s="2"/>
      <c r="B308" s="230"/>
      <c r="C308" s="230"/>
      <c r="D308" s="230"/>
      <c r="E308" s="230"/>
    </row>
    <row r="309" customFormat="false" ht="12.75" hidden="false" customHeight="false" outlineLevel="0" collapsed="false">
      <c r="A309" s="2"/>
      <c r="B309" s="2"/>
      <c r="C309" s="2"/>
      <c r="D309" s="2"/>
      <c r="E309" s="2"/>
    </row>
    <row r="310" customFormat="false" ht="12.75" hidden="false" customHeight="false" outlineLevel="0" collapsed="false">
      <c r="A310" s="2"/>
      <c r="B310" s="230"/>
      <c r="C310" s="230"/>
      <c r="D310" s="230"/>
      <c r="E310" s="230"/>
    </row>
    <row r="311" customFormat="false" ht="12.75" hidden="false" customHeight="false" outlineLevel="0" collapsed="false">
      <c r="A311" s="2"/>
      <c r="B311" s="2"/>
      <c r="C311" s="2"/>
      <c r="D311" s="2"/>
      <c r="E311" s="2"/>
    </row>
    <row r="312" customFormat="false" ht="12.75" hidden="false" customHeight="false" outlineLevel="0" collapsed="false">
      <c r="A312" s="2"/>
      <c r="B312" s="2"/>
      <c r="C312" s="2"/>
      <c r="D312" s="2"/>
      <c r="E312" s="2"/>
    </row>
    <row r="313" customFormat="false" ht="12.75" hidden="false" customHeight="false" outlineLevel="0" collapsed="false">
      <c r="A313" s="2"/>
      <c r="B313" s="2"/>
      <c r="C313" s="2"/>
      <c r="D313" s="2"/>
      <c r="E313" s="2"/>
    </row>
    <row r="314" customFormat="false" ht="12.75" hidden="false" customHeight="false" outlineLevel="0" collapsed="false">
      <c r="A314" s="2"/>
      <c r="B314" s="2"/>
      <c r="C314" s="2"/>
      <c r="D314" s="2"/>
      <c r="E314" s="2"/>
    </row>
    <row r="315" customFormat="false" ht="18.75" hidden="false" customHeight="false" outlineLevel="0" collapsed="false">
      <c r="A315" s="227"/>
      <c r="B315" s="227"/>
      <c r="C315" s="2"/>
      <c r="D315" s="2"/>
      <c r="E315" s="2"/>
    </row>
    <row r="316" customFormat="false" ht="12.75" hidden="false" customHeight="false" outlineLevel="0" collapsed="false">
      <c r="A316" s="220"/>
      <c r="B316" s="220"/>
      <c r="C316" s="2"/>
      <c r="D316" s="2"/>
      <c r="E316" s="2"/>
    </row>
    <row r="317" customFormat="false" ht="12.75" hidden="false" customHeight="false" outlineLevel="0" collapsed="false">
      <c r="A317" s="220"/>
      <c r="B317" s="228"/>
      <c r="C317" s="2"/>
      <c r="D317" s="2"/>
      <c r="E317" s="2"/>
    </row>
    <row r="318" customFormat="false" ht="12.75" hidden="false" customHeight="false" outlineLevel="0" collapsed="false">
      <c r="A318" s="2"/>
      <c r="B318" s="2"/>
      <c r="C318" s="2"/>
      <c r="D318" s="2"/>
      <c r="E318" s="2"/>
    </row>
    <row r="319" customFormat="false" ht="12.75" hidden="false" customHeight="false" outlineLevel="0" collapsed="false">
      <c r="A319" s="221"/>
      <c r="B319" s="222"/>
      <c r="C319" s="222"/>
      <c r="D319" s="222"/>
      <c r="E319" s="222"/>
    </row>
    <row r="320" customFormat="false" ht="12.75" hidden="false" customHeight="false" outlineLevel="0" collapsed="false">
      <c r="A320" s="220"/>
      <c r="B320" s="220"/>
      <c r="C320" s="2"/>
      <c r="D320" s="2"/>
      <c r="E320" s="2"/>
    </row>
    <row r="321" customFormat="false" ht="12.75" hidden="false" customHeight="false" outlineLevel="0" collapsed="false">
      <c r="A321" s="229"/>
      <c r="B321" s="220"/>
      <c r="C321" s="230"/>
      <c r="D321" s="230"/>
      <c r="E321" s="230"/>
    </row>
    <row r="322" customFormat="false" ht="12.75" hidden="false" customHeight="false" outlineLevel="0" collapsed="false">
      <c r="A322" s="229"/>
      <c r="B322" s="220"/>
      <c r="C322" s="230"/>
      <c r="D322" s="230"/>
      <c r="E322" s="230"/>
    </row>
    <row r="323" customFormat="false" ht="12.75" hidden="false" customHeight="false" outlineLevel="0" collapsed="false">
      <c r="A323" s="229"/>
      <c r="B323" s="229"/>
      <c r="C323" s="230"/>
      <c r="D323" s="230"/>
      <c r="E323" s="230"/>
    </row>
    <row r="324" customFormat="false" ht="12.75" hidden="false" customHeight="false" outlineLevel="0" collapsed="false">
      <c r="A324" s="229"/>
      <c r="B324" s="229"/>
      <c r="C324" s="230"/>
      <c r="D324" s="230"/>
      <c r="E324" s="230"/>
    </row>
    <row r="325" customFormat="false" ht="12.75" hidden="false" customHeight="false" outlineLevel="0" collapsed="false">
      <c r="A325" s="229"/>
      <c r="B325" s="221"/>
      <c r="C325" s="230"/>
      <c r="D325" s="230"/>
      <c r="E325" s="230"/>
    </row>
    <row r="326" customFormat="false" ht="12.75" hidden="false" customHeight="false" outlineLevel="0" collapsed="false">
      <c r="A326" s="2"/>
      <c r="B326" s="2"/>
      <c r="C326" s="230"/>
      <c r="D326" s="230"/>
      <c r="E326" s="230"/>
    </row>
    <row r="327" customFormat="false" ht="12.75" hidden="false" customHeight="false" outlineLevel="0" collapsed="false">
      <c r="A327" s="220"/>
      <c r="B327" s="220"/>
      <c r="C327" s="230"/>
      <c r="D327" s="230"/>
      <c r="E327" s="230"/>
    </row>
    <row r="328" customFormat="false" ht="12.75" hidden="false" customHeight="false" outlineLevel="0" collapsed="false">
      <c r="A328" s="229"/>
      <c r="B328" s="220"/>
      <c r="C328" s="230"/>
      <c r="D328" s="230"/>
      <c r="E328" s="230"/>
    </row>
    <row r="329" customFormat="false" ht="12.75" hidden="false" customHeight="false" outlineLevel="0" collapsed="false">
      <c r="A329" s="229"/>
      <c r="B329" s="220"/>
      <c r="C329" s="230"/>
      <c r="D329" s="230"/>
      <c r="E329" s="230"/>
    </row>
    <row r="330" customFormat="false" ht="12.75" hidden="false" customHeight="false" outlineLevel="0" collapsed="false">
      <c r="A330" s="229"/>
      <c r="B330" s="220"/>
      <c r="C330" s="230"/>
      <c r="D330" s="230"/>
      <c r="E330" s="230"/>
    </row>
    <row r="331" customFormat="false" ht="12.75" hidden="false" customHeight="false" outlineLevel="0" collapsed="false">
      <c r="A331" s="229"/>
      <c r="B331" s="220"/>
      <c r="C331" s="230"/>
      <c r="D331" s="230"/>
      <c r="E331" s="230"/>
    </row>
    <row r="332" customFormat="false" ht="12.75" hidden="false" customHeight="false" outlineLevel="0" collapsed="false">
      <c r="A332" s="229"/>
      <c r="B332" s="220"/>
      <c r="C332" s="230"/>
      <c r="D332" s="230"/>
      <c r="E332" s="230"/>
    </row>
    <row r="333" customFormat="false" ht="12.75" hidden="false" customHeight="false" outlineLevel="0" collapsed="false">
      <c r="A333" s="229"/>
      <c r="B333" s="220"/>
      <c r="C333" s="230"/>
      <c r="D333" s="230"/>
      <c r="E333" s="230"/>
    </row>
    <row r="334" customFormat="false" ht="12.75" hidden="false" customHeight="false" outlineLevel="0" collapsed="false">
      <c r="A334" s="229"/>
      <c r="B334" s="220"/>
      <c r="C334" s="230"/>
      <c r="D334" s="230"/>
      <c r="E334" s="230"/>
    </row>
    <row r="335" customFormat="false" ht="12.75" hidden="false" customHeight="false" outlineLevel="0" collapsed="false">
      <c r="A335" s="229"/>
      <c r="B335" s="220"/>
      <c r="C335" s="230"/>
      <c r="D335" s="230"/>
      <c r="E335" s="230"/>
    </row>
    <row r="336" customFormat="false" ht="12.75" hidden="false" customHeight="false" outlineLevel="0" collapsed="false">
      <c r="A336" s="229"/>
      <c r="B336" s="220"/>
      <c r="C336" s="230"/>
      <c r="D336" s="230"/>
      <c r="E336" s="230"/>
    </row>
    <row r="337" customFormat="false" ht="12.75" hidden="false" customHeight="false" outlineLevel="0" collapsed="false">
      <c r="A337" s="229"/>
      <c r="B337" s="229"/>
      <c r="C337" s="230"/>
      <c r="D337" s="230"/>
      <c r="E337" s="230"/>
    </row>
    <row r="338" customFormat="false" ht="12.75" hidden="false" customHeight="false" outlineLevel="0" collapsed="false">
      <c r="A338" s="229"/>
      <c r="B338" s="229"/>
      <c r="C338" s="230"/>
      <c r="D338" s="230"/>
      <c r="E338" s="230"/>
    </row>
    <row r="339" customFormat="false" ht="12.75" hidden="false" customHeight="false" outlineLevel="0" collapsed="false">
      <c r="A339" s="220"/>
      <c r="B339" s="220"/>
      <c r="C339" s="230"/>
      <c r="D339" s="230"/>
      <c r="E339" s="230"/>
    </row>
    <row r="340" customFormat="false" ht="12.75" hidden="false" customHeight="false" outlineLevel="0" collapsed="false">
      <c r="A340" s="229"/>
      <c r="B340" s="229"/>
      <c r="C340" s="230"/>
      <c r="D340" s="230"/>
      <c r="E340" s="230"/>
    </row>
    <row r="341" customFormat="false" ht="12.75" hidden="false" customHeight="false" outlineLevel="0" collapsed="false">
      <c r="A341" s="220"/>
      <c r="B341" s="220"/>
      <c r="C341" s="230"/>
      <c r="D341" s="230"/>
      <c r="E341" s="230"/>
    </row>
    <row r="342" customFormat="false" ht="12.75" hidden="false" customHeight="false" outlineLevel="0" collapsed="false">
      <c r="A342" s="229"/>
      <c r="B342" s="231"/>
      <c r="C342" s="230"/>
      <c r="D342" s="230"/>
      <c r="E342" s="230"/>
    </row>
    <row r="343" customFormat="false" ht="12.75" hidden="false" customHeight="false" outlineLevel="0" collapsed="false">
      <c r="A343" s="220"/>
      <c r="B343" s="220"/>
      <c r="C343" s="230"/>
      <c r="D343" s="230"/>
      <c r="E343" s="230"/>
    </row>
    <row r="344" customFormat="false" ht="12.75" hidden="false" customHeight="false" outlineLevel="0" collapsed="false">
      <c r="A344" s="2"/>
      <c r="B344" s="2"/>
      <c r="C344" s="230"/>
      <c r="D344" s="230"/>
      <c r="E344" s="230"/>
    </row>
    <row r="345" customFormat="false" ht="12.75" hidden="false" customHeight="false" outlineLevel="0" collapsed="false">
      <c r="A345" s="220"/>
      <c r="B345" s="220"/>
      <c r="C345" s="230"/>
      <c r="D345" s="230"/>
      <c r="E345" s="230"/>
    </row>
    <row r="346" customFormat="false" ht="12.75" hidden="false" customHeight="false" outlineLevel="0" collapsed="false">
      <c r="A346" s="229"/>
      <c r="B346" s="229"/>
      <c r="C346" s="230"/>
      <c r="D346" s="230"/>
      <c r="E346" s="230"/>
    </row>
    <row r="347" customFormat="false" ht="12.75" hidden="false" customHeight="false" outlineLevel="0" collapsed="false">
      <c r="A347" s="229"/>
      <c r="B347" s="229"/>
      <c r="C347" s="230"/>
      <c r="D347" s="230"/>
      <c r="E347" s="230"/>
    </row>
    <row r="348" customFormat="false" ht="12.75" hidden="false" customHeight="false" outlineLevel="0" collapsed="false">
      <c r="A348" s="229"/>
      <c r="B348" s="229"/>
      <c r="C348" s="230"/>
      <c r="D348" s="230"/>
      <c r="E348" s="230"/>
    </row>
    <row r="349" customFormat="false" ht="12.75" hidden="false" customHeight="false" outlineLevel="0" collapsed="false">
      <c r="A349" s="229"/>
      <c r="B349" s="2"/>
      <c r="C349" s="230"/>
      <c r="D349" s="230"/>
      <c r="E349" s="230"/>
    </row>
    <row r="350" customFormat="false" ht="12.75" hidden="false" customHeight="false" outlineLevel="0" collapsed="false">
      <c r="A350" s="220"/>
      <c r="B350" s="220"/>
      <c r="C350" s="230"/>
      <c r="D350" s="230"/>
      <c r="E350" s="230"/>
    </row>
    <row r="351" customFormat="false" ht="12.75" hidden="false" customHeight="false" outlineLevel="0" collapsed="false">
      <c r="A351" s="220"/>
      <c r="B351" s="220"/>
      <c r="C351" s="230"/>
      <c r="D351" s="230"/>
      <c r="E351" s="230"/>
    </row>
    <row r="352" customFormat="false" ht="12.75" hidden="false" customHeight="false" outlineLevel="0" collapsed="false">
      <c r="A352" s="229"/>
      <c r="B352" s="220"/>
      <c r="C352" s="230"/>
      <c r="D352" s="230"/>
      <c r="E352" s="230"/>
    </row>
    <row r="353" customFormat="false" ht="12.75" hidden="false" customHeight="false" outlineLevel="0" collapsed="false">
      <c r="A353" s="229"/>
      <c r="B353" s="220"/>
      <c r="C353" s="230"/>
      <c r="D353" s="230"/>
      <c r="E353" s="230"/>
    </row>
    <row r="354" customFormat="false" ht="12.75" hidden="false" customHeight="false" outlineLevel="0" collapsed="false">
      <c r="A354" s="229"/>
      <c r="B354" s="220"/>
      <c r="C354" s="230"/>
      <c r="D354" s="230"/>
      <c r="E354" s="230"/>
    </row>
    <row r="355" customFormat="false" ht="12.75" hidden="false" customHeight="false" outlineLevel="0" collapsed="false">
      <c r="A355" s="229"/>
      <c r="B355" s="220"/>
      <c r="C355" s="230"/>
      <c r="D355" s="230"/>
      <c r="E355" s="230"/>
    </row>
    <row r="356" customFormat="false" ht="12.75" hidden="false" customHeight="false" outlineLevel="0" collapsed="false">
      <c r="A356" s="229"/>
      <c r="B356" s="220"/>
      <c r="C356" s="230"/>
      <c r="D356" s="230"/>
      <c r="E356" s="230"/>
    </row>
    <row r="357" customFormat="false" ht="12.75" hidden="false" customHeight="false" outlineLevel="0" collapsed="false">
      <c r="A357" s="221"/>
      <c r="B357" s="231"/>
      <c r="C357" s="230"/>
      <c r="D357" s="230"/>
      <c r="E357" s="230"/>
    </row>
    <row r="358" customFormat="false" ht="12.75" hidden="false" customHeight="false" outlineLevel="0" collapsed="false">
      <c r="A358" s="220"/>
      <c r="B358" s="220"/>
      <c r="C358" s="230"/>
      <c r="D358" s="230"/>
      <c r="E358" s="230"/>
    </row>
    <row r="359" customFormat="false" ht="12.75" hidden="false" customHeight="false" outlineLevel="0" collapsed="false">
      <c r="A359" s="2"/>
      <c r="B359" s="2"/>
      <c r="C359" s="230"/>
      <c r="D359" s="230"/>
      <c r="E359" s="230"/>
    </row>
    <row r="360" customFormat="false" ht="12.75" hidden="false" customHeight="false" outlineLevel="0" collapsed="false">
      <c r="A360" s="220"/>
      <c r="B360" s="228"/>
      <c r="C360" s="230"/>
      <c r="D360" s="230"/>
      <c r="E360" s="230"/>
    </row>
    <row r="361" customFormat="false" ht="12.75" hidden="false" customHeight="false" outlineLevel="0" collapsed="false">
      <c r="A361" s="220"/>
      <c r="B361" s="228"/>
      <c r="C361" s="230"/>
      <c r="D361" s="230"/>
      <c r="E361" s="230"/>
    </row>
    <row r="362" customFormat="false" ht="12.75" hidden="false" customHeight="false" outlineLevel="0" collapsed="false">
      <c r="A362" s="220"/>
      <c r="B362" s="228"/>
      <c r="C362" s="230"/>
      <c r="D362" s="230"/>
      <c r="E362" s="230"/>
    </row>
    <row r="363" customFormat="false" ht="12.75" hidden="false" customHeight="false" outlineLevel="0" collapsed="false">
      <c r="A363" s="2"/>
      <c r="B363" s="2"/>
      <c r="C363" s="2"/>
      <c r="D363" s="2"/>
      <c r="E363" s="2"/>
    </row>
    <row r="364" customFormat="false" ht="12.75" hidden="false" customHeight="false" outlineLevel="0" collapsed="false">
      <c r="A364" s="2"/>
      <c r="B364" s="2"/>
      <c r="C364" s="2"/>
      <c r="D364" s="2"/>
      <c r="E364" s="2"/>
    </row>
    <row r="365" customFormat="false" ht="18.75" hidden="false" customHeight="false" outlineLevel="0" collapsed="false">
      <c r="A365" s="227"/>
      <c r="B365" s="227"/>
      <c r="C365" s="2"/>
      <c r="D365" s="2"/>
      <c r="E365" s="2"/>
    </row>
    <row r="366" customFormat="false" ht="12.75" hidden="false" customHeight="false" outlineLevel="0" collapsed="false">
      <c r="A366" s="220"/>
      <c r="B366" s="220"/>
      <c r="C366" s="2"/>
      <c r="D366" s="2"/>
      <c r="E366" s="2"/>
    </row>
    <row r="367" customFormat="false" ht="12.75" hidden="false" customHeight="false" outlineLevel="0" collapsed="false">
      <c r="A367" s="220"/>
      <c r="B367" s="228"/>
      <c r="C367" s="2"/>
      <c r="D367" s="2"/>
      <c r="E367" s="2"/>
    </row>
    <row r="368" customFormat="false" ht="12.75" hidden="false" customHeight="false" outlineLevel="0" collapsed="false">
      <c r="A368" s="2"/>
      <c r="B368" s="2"/>
      <c r="C368" s="2"/>
      <c r="D368" s="2"/>
      <c r="E368" s="2"/>
    </row>
    <row r="369" customFormat="false" ht="12.75" hidden="false" customHeight="false" outlineLevel="0" collapsed="false">
      <c r="A369" s="221"/>
      <c r="B369" s="222"/>
      <c r="C369" s="222"/>
      <c r="D369" s="222"/>
      <c r="E369" s="222"/>
    </row>
    <row r="370" customFormat="false" ht="12.75" hidden="false" customHeight="false" outlineLevel="0" collapsed="false">
      <c r="A370" s="220"/>
      <c r="B370" s="220"/>
      <c r="C370" s="220"/>
      <c r="D370" s="2"/>
      <c r="E370" s="2"/>
    </row>
    <row r="371" customFormat="false" ht="12.75" hidden="false" customHeight="false" outlineLevel="0" collapsed="false">
      <c r="A371" s="229"/>
      <c r="B371" s="220"/>
      <c r="C371" s="220"/>
      <c r="D371" s="241"/>
      <c r="E371" s="241"/>
    </row>
    <row r="372" customFormat="false" ht="12.75" hidden="false" customHeight="false" outlineLevel="0" collapsed="false">
      <c r="A372" s="229"/>
      <c r="B372" s="220"/>
      <c r="C372" s="220"/>
      <c r="D372" s="241"/>
      <c r="E372" s="241"/>
    </row>
    <row r="373" customFormat="false" ht="12.75" hidden="false" customHeight="false" outlineLevel="0" collapsed="false">
      <c r="A373" s="229"/>
      <c r="B373" s="229"/>
      <c r="C373" s="229"/>
      <c r="D373" s="241"/>
      <c r="E373" s="241"/>
    </row>
    <row r="374" customFormat="false" ht="12.75" hidden="false" customHeight="false" outlineLevel="0" collapsed="false">
      <c r="A374" s="229"/>
      <c r="B374" s="229"/>
      <c r="C374" s="229"/>
      <c r="D374" s="241"/>
      <c r="E374" s="241"/>
    </row>
    <row r="375" customFormat="false" ht="12.75" hidden="false" customHeight="false" outlineLevel="0" collapsed="false">
      <c r="A375" s="229"/>
      <c r="B375" s="221"/>
      <c r="C375" s="221"/>
      <c r="D375" s="241"/>
      <c r="E375" s="241"/>
    </row>
    <row r="376" customFormat="false" ht="12.75" hidden="false" customHeight="false" outlineLevel="0" collapsed="false">
      <c r="A376" s="229"/>
      <c r="B376" s="221"/>
      <c r="C376" s="221"/>
      <c r="D376" s="241"/>
      <c r="E376" s="241"/>
    </row>
    <row r="377" customFormat="false" ht="12.75" hidden="false" customHeight="false" outlineLevel="0" collapsed="false">
      <c r="A377" s="220"/>
      <c r="B377" s="220"/>
      <c r="C377" s="220"/>
      <c r="D377" s="241"/>
      <c r="E377" s="241"/>
    </row>
    <row r="378" customFormat="false" ht="12.75" hidden="false" customHeight="false" outlineLevel="0" collapsed="false">
      <c r="A378" s="229"/>
      <c r="B378" s="220"/>
      <c r="C378" s="220"/>
      <c r="D378" s="241"/>
      <c r="E378" s="241"/>
    </row>
    <row r="379" customFormat="false" ht="12.75" hidden="false" customHeight="false" outlineLevel="0" collapsed="false">
      <c r="A379" s="229"/>
      <c r="B379" s="220"/>
      <c r="C379" s="220"/>
      <c r="D379" s="241"/>
      <c r="E379" s="241"/>
    </row>
    <row r="380" customFormat="false" ht="12.75" hidden="false" customHeight="false" outlineLevel="0" collapsed="false">
      <c r="A380" s="229"/>
      <c r="B380" s="220"/>
      <c r="C380" s="220"/>
      <c r="D380" s="241"/>
      <c r="E380" s="241"/>
    </row>
    <row r="381" customFormat="false" ht="12.75" hidden="false" customHeight="false" outlineLevel="0" collapsed="false">
      <c r="A381" s="229"/>
      <c r="B381" s="220"/>
      <c r="C381" s="220"/>
      <c r="D381" s="241"/>
      <c r="E381" s="241"/>
    </row>
    <row r="382" customFormat="false" ht="12.75" hidden="false" customHeight="false" outlineLevel="0" collapsed="false">
      <c r="A382" s="229"/>
      <c r="B382" s="220"/>
      <c r="C382" s="220"/>
      <c r="D382" s="241"/>
      <c r="E382" s="241"/>
    </row>
    <row r="383" customFormat="false" ht="12.75" hidden="false" customHeight="false" outlineLevel="0" collapsed="false">
      <c r="A383" s="229"/>
      <c r="B383" s="220"/>
      <c r="C383" s="220"/>
      <c r="D383" s="241"/>
      <c r="E383" s="241"/>
    </row>
    <row r="384" customFormat="false" ht="12.75" hidden="false" customHeight="false" outlineLevel="0" collapsed="false">
      <c r="A384" s="229"/>
      <c r="B384" s="220"/>
      <c r="C384" s="220"/>
      <c r="D384" s="241"/>
      <c r="E384" s="241"/>
    </row>
    <row r="385" customFormat="false" ht="12.75" hidden="false" customHeight="false" outlineLevel="0" collapsed="false">
      <c r="A385" s="229"/>
      <c r="B385" s="220"/>
      <c r="C385" s="220"/>
      <c r="D385" s="241"/>
      <c r="E385" s="241"/>
    </row>
    <row r="386" customFormat="false" ht="12.75" hidden="false" customHeight="false" outlineLevel="0" collapsed="false">
      <c r="A386" s="229"/>
      <c r="B386" s="220"/>
      <c r="C386" s="220"/>
      <c r="D386" s="241"/>
      <c r="E386" s="241"/>
    </row>
    <row r="387" customFormat="false" ht="12.75" hidden="false" customHeight="false" outlineLevel="0" collapsed="false">
      <c r="A387" s="229"/>
      <c r="B387" s="220"/>
      <c r="C387" s="220"/>
      <c r="D387" s="241"/>
      <c r="E387" s="241"/>
    </row>
    <row r="388" customFormat="false" ht="12.75" hidden="false" customHeight="false" outlineLevel="0" collapsed="false">
      <c r="A388" s="229"/>
      <c r="B388" s="229"/>
      <c r="C388" s="229"/>
      <c r="D388" s="241"/>
      <c r="E388" s="241"/>
    </row>
    <row r="389" customFormat="false" ht="12.75" hidden="false" customHeight="false" outlineLevel="0" collapsed="false">
      <c r="A389" s="229"/>
      <c r="B389" s="229"/>
      <c r="C389" s="229"/>
      <c r="D389" s="241"/>
      <c r="E389" s="241"/>
    </row>
    <row r="390" customFormat="false" ht="12.75" hidden="false" customHeight="false" outlineLevel="0" collapsed="false">
      <c r="A390" s="220"/>
      <c r="B390" s="220"/>
      <c r="C390" s="220"/>
      <c r="D390" s="241"/>
      <c r="E390" s="241"/>
    </row>
    <row r="391" customFormat="false" ht="12.75" hidden="false" customHeight="false" outlineLevel="0" collapsed="false">
      <c r="A391" s="2"/>
      <c r="B391" s="220"/>
      <c r="C391" s="220"/>
      <c r="D391" s="241"/>
      <c r="E391" s="241"/>
    </row>
    <row r="392" customFormat="false" ht="12.75" hidden="false" customHeight="false" outlineLevel="0" collapsed="false">
      <c r="A392" s="229"/>
      <c r="B392" s="229"/>
      <c r="C392" s="229"/>
      <c r="D392" s="241"/>
      <c r="E392" s="241"/>
    </row>
    <row r="393" customFormat="false" ht="12.75" hidden="false" customHeight="false" outlineLevel="0" collapsed="false">
      <c r="A393" s="220"/>
      <c r="B393" s="220"/>
      <c r="C393" s="220"/>
      <c r="D393" s="241"/>
      <c r="E393" s="241"/>
    </row>
    <row r="394" customFormat="false" ht="12.75" hidden="false" customHeight="false" outlineLevel="0" collapsed="false">
      <c r="A394" s="229"/>
      <c r="B394" s="231"/>
      <c r="C394" s="231"/>
      <c r="D394" s="241"/>
      <c r="E394" s="241"/>
    </row>
    <row r="395" customFormat="false" ht="12.75" hidden="false" customHeight="false" outlineLevel="0" collapsed="false">
      <c r="A395" s="220"/>
      <c r="B395" s="220"/>
      <c r="C395" s="220"/>
      <c r="D395" s="241"/>
      <c r="E395" s="241"/>
    </row>
    <row r="396" customFormat="false" ht="12.75" hidden="false" customHeight="false" outlineLevel="0" collapsed="false">
      <c r="A396" s="220"/>
      <c r="B396" s="220"/>
      <c r="C396" s="220"/>
      <c r="D396" s="241"/>
      <c r="E396" s="241"/>
    </row>
    <row r="397" customFormat="false" ht="12.75" hidden="false" customHeight="false" outlineLevel="0" collapsed="false">
      <c r="A397" s="220"/>
      <c r="B397" s="220"/>
      <c r="C397" s="220"/>
      <c r="D397" s="241"/>
      <c r="E397" s="241"/>
    </row>
    <row r="398" customFormat="false" ht="12.75" hidden="false" customHeight="false" outlineLevel="0" collapsed="false">
      <c r="A398" s="220"/>
      <c r="B398" s="228"/>
      <c r="C398" s="228"/>
      <c r="D398" s="241"/>
      <c r="E398" s="241"/>
    </row>
    <row r="399" customFormat="false" ht="12.75" hidden="false" customHeight="false" outlineLevel="0" collapsed="false">
      <c r="A399" s="220"/>
      <c r="B399" s="228"/>
      <c r="C399" s="228"/>
      <c r="D399" s="241"/>
      <c r="E399" s="241"/>
    </row>
    <row r="400" customFormat="false" ht="12.75" hidden="false" customHeight="false" outlineLevel="0" collapsed="false">
      <c r="A400" s="220"/>
      <c r="B400" s="228"/>
      <c r="C400" s="228"/>
      <c r="D400" s="241"/>
      <c r="E400" s="241"/>
    </row>
    <row r="401" customFormat="false" ht="12.75" hidden="false" customHeight="false" outlineLevel="0" collapsed="false">
      <c r="A401" s="220"/>
      <c r="B401" s="228"/>
      <c r="C401" s="228"/>
      <c r="D401" s="241"/>
      <c r="E401" s="241"/>
    </row>
    <row r="402" customFormat="false" ht="12.75" hidden="false" customHeight="false" outlineLevel="0" collapsed="false">
      <c r="A402" s="220"/>
      <c r="B402" s="228"/>
      <c r="C402" s="228"/>
      <c r="D402" s="241"/>
      <c r="E402" s="241"/>
    </row>
    <row r="403" customFormat="false" ht="12.75" hidden="false" customHeight="false" outlineLevel="0" collapsed="false">
      <c r="A403" s="2"/>
      <c r="B403" s="228"/>
      <c r="C403" s="228"/>
      <c r="D403" s="241"/>
      <c r="E403" s="241"/>
    </row>
    <row r="404" customFormat="false" ht="12.75" hidden="false" customHeight="false" outlineLevel="0" collapsed="false">
      <c r="A404" s="2"/>
      <c r="B404" s="241"/>
      <c r="C404" s="228"/>
      <c r="D404" s="241"/>
      <c r="E404" s="241"/>
    </row>
    <row r="405" customFormat="false" ht="12.75" hidden="false" customHeight="false" outlineLevel="0" collapsed="false">
      <c r="A405" s="2"/>
      <c r="B405" s="228"/>
      <c r="C405" s="228"/>
      <c r="D405" s="241"/>
      <c r="E405" s="241"/>
    </row>
    <row r="406" customFormat="false" ht="12.75" hidden="false" customHeight="false" outlineLevel="0" collapsed="false">
      <c r="A406" s="2"/>
      <c r="B406" s="228"/>
      <c r="C406" s="228"/>
      <c r="D406" s="241"/>
      <c r="E406" s="241"/>
    </row>
    <row r="407" customFormat="false" ht="12.75" hidden="false" customHeight="false" outlineLevel="0" collapsed="false">
      <c r="A407" s="2"/>
      <c r="B407" s="228"/>
      <c r="C407" s="228"/>
      <c r="D407" s="241"/>
      <c r="E407" s="241"/>
    </row>
    <row r="408" customFormat="false" ht="12.75" hidden="false" customHeight="false" outlineLevel="0" collapsed="false">
      <c r="A408" s="2"/>
      <c r="B408" s="228"/>
      <c r="C408" s="228"/>
      <c r="D408" s="241"/>
      <c r="E408" s="241"/>
    </row>
    <row r="409" customFormat="false" ht="12.75" hidden="false" customHeight="false" outlineLevel="0" collapsed="false">
      <c r="A409" s="220"/>
      <c r="B409" s="228"/>
      <c r="C409" s="228"/>
      <c r="D409" s="241"/>
      <c r="E409" s="241"/>
    </row>
    <row r="410" customFormat="false" ht="12.75" hidden="false" customHeight="false" outlineLevel="0" collapsed="false">
      <c r="A410" s="2"/>
      <c r="B410" s="228"/>
      <c r="C410" s="228"/>
      <c r="D410" s="241"/>
      <c r="E410" s="241"/>
    </row>
    <row r="411" customFormat="false" ht="12.75" hidden="false" customHeight="false" outlineLevel="0" collapsed="false">
      <c r="A411" s="2"/>
      <c r="B411" s="228"/>
      <c r="C411" s="228"/>
      <c r="D411" s="241"/>
      <c r="E411" s="241"/>
    </row>
    <row r="412" customFormat="false" ht="12.75" hidden="false" customHeight="false" outlineLevel="0" collapsed="false">
      <c r="A412" s="220"/>
      <c r="B412" s="228"/>
      <c r="C412" s="228"/>
      <c r="D412" s="241"/>
      <c r="E412" s="241"/>
    </row>
    <row r="413" customFormat="false" ht="12.75" hidden="false" customHeight="false" outlineLevel="0" collapsed="false">
      <c r="A413" s="220"/>
      <c r="B413" s="228"/>
      <c r="C413" s="228"/>
      <c r="D413" s="241"/>
      <c r="E413" s="241"/>
    </row>
    <row r="414" customFormat="false" ht="12.75" hidden="false" customHeight="false" outlineLevel="0" collapsed="false">
      <c r="A414" s="2"/>
      <c r="B414" s="228"/>
      <c r="C414" s="228"/>
      <c r="D414" s="241"/>
      <c r="E414" s="241"/>
    </row>
    <row r="415" customFormat="false" ht="12.75" hidden="false" customHeight="false" outlineLevel="0" collapsed="false">
      <c r="A415" s="2"/>
      <c r="B415" s="228"/>
      <c r="C415" s="228"/>
      <c r="D415" s="241"/>
      <c r="E415" s="241"/>
    </row>
    <row r="416" customFormat="false" ht="12.75" hidden="false" customHeight="false" outlineLevel="0" collapsed="false">
      <c r="A416" s="2"/>
      <c r="B416" s="228"/>
      <c r="C416" s="228"/>
      <c r="D416" s="241"/>
      <c r="E416" s="241"/>
    </row>
    <row r="417" customFormat="false" ht="12.75" hidden="false" customHeight="false" outlineLevel="0" collapsed="false">
      <c r="A417" s="2"/>
      <c r="B417" s="228"/>
      <c r="C417" s="228"/>
      <c r="D417" s="241"/>
      <c r="E417" s="241"/>
    </row>
    <row r="418" customFormat="false" ht="12.75" hidden="false" customHeight="false" outlineLevel="0" collapsed="false">
      <c r="A418" s="2"/>
      <c r="B418" s="228"/>
      <c r="C418" s="228"/>
      <c r="D418" s="241"/>
      <c r="E418" s="241"/>
    </row>
    <row r="419" customFormat="false" ht="12.75" hidden="false" customHeight="false" outlineLevel="0" collapsed="false">
      <c r="A419" s="2"/>
      <c r="B419" s="228"/>
      <c r="C419" s="228"/>
      <c r="D419" s="241"/>
      <c r="E419" s="241"/>
    </row>
    <row r="420" customFormat="false" ht="12.75" hidden="false" customHeight="false" outlineLevel="0" collapsed="false">
      <c r="A420" s="2"/>
      <c r="B420" s="228"/>
      <c r="C420" s="228"/>
      <c r="D420" s="241"/>
      <c r="E420" s="241"/>
    </row>
    <row r="421" customFormat="false" ht="12.75" hidden="false" customHeight="false" outlineLevel="0" collapsed="false">
      <c r="A421" s="2"/>
      <c r="B421" s="228"/>
      <c r="C421" s="228"/>
      <c r="D421" s="241"/>
      <c r="E421" s="241"/>
    </row>
    <row r="422" customFormat="false" ht="12.75" hidden="false" customHeight="false" outlineLevel="0" collapsed="false">
      <c r="A422" s="220"/>
      <c r="B422" s="228"/>
      <c r="C422" s="228"/>
      <c r="D422" s="241"/>
      <c r="E422" s="241"/>
    </row>
    <row r="423" customFormat="false" ht="12.75" hidden="false" customHeight="false" outlineLevel="0" collapsed="false">
      <c r="A423" s="220"/>
      <c r="B423" s="228"/>
      <c r="C423" s="228"/>
      <c r="D423" s="241"/>
      <c r="E423" s="241"/>
    </row>
    <row r="424" customFormat="false" ht="12.75" hidden="false" customHeight="false" outlineLevel="0" collapsed="false">
      <c r="A424" s="220"/>
      <c r="B424" s="228"/>
      <c r="C424" s="228"/>
      <c r="D424" s="241"/>
      <c r="E424" s="241"/>
    </row>
    <row r="425" customFormat="false" ht="12.75" hidden="false" customHeight="false" outlineLevel="0" collapsed="false">
      <c r="A425" s="220"/>
      <c r="B425" s="228"/>
      <c r="C425" s="228"/>
      <c r="D425" s="241"/>
      <c r="E425" s="241"/>
    </row>
    <row r="426" customFormat="false" ht="12.75" hidden="false" customHeight="false" outlineLevel="0" collapsed="false">
      <c r="A426" s="220"/>
      <c r="B426" s="228"/>
      <c r="C426" s="228"/>
      <c r="D426" s="242"/>
      <c r="E426" s="242"/>
    </row>
    <row r="427" customFormat="false" ht="12.75" hidden="false" customHeight="false" outlineLevel="0" collapsed="false">
      <c r="A427" s="2"/>
      <c r="B427" s="2"/>
      <c r="C427" s="2"/>
      <c r="D427" s="2"/>
      <c r="E427" s="2"/>
    </row>
    <row r="428" customFormat="false" ht="18.75" hidden="false" customHeight="false" outlineLevel="0" collapsed="false">
      <c r="A428" s="219"/>
      <c r="B428" s="2"/>
      <c r="C428" s="2"/>
      <c r="D428" s="2"/>
      <c r="E428" s="2"/>
    </row>
    <row r="429" customFormat="false" ht="12.75" hidden="false" customHeight="false" outlineLevel="0" collapsed="false">
      <c r="A429" s="220"/>
      <c r="B429" s="2"/>
      <c r="C429" s="2"/>
      <c r="D429" s="2"/>
      <c r="E429" s="2"/>
    </row>
    <row r="430" customFormat="false" ht="12.75" hidden="false" customHeight="false" outlineLevel="0" collapsed="false">
      <c r="A430" s="2"/>
      <c r="B430" s="2"/>
      <c r="C430" s="2"/>
      <c r="D430" s="2"/>
      <c r="E430" s="2"/>
    </row>
    <row r="431" customFormat="false" ht="12.75" hidden="false" customHeight="false" outlineLevel="0" collapsed="false">
      <c r="A431" s="2"/>
      <c r="B431" s="2"/>
      <c r="C431" s="2"/>
      <c r="D431" s="2"/>
      <c r="E431" s="2"/>
    </row>
    <row r="432" customFormat="false" ht="12.75" hidden="false" customHeight="false" outlineLevel="0" collapsed="false">
      <c r="A432" s="221"/>
      <c r="B432" s="222"/>
      <c r="C432" s="222"/>
      <c r="D432" s="222"/>
      <c r="E432" s="222"/>
    </row>
    <row r="433" customFormat="false" ht="12.75" hidden="false" customHeight="false" outlineLevel="0" collapsed="false">
      <c r="A433" s="2"/>
      <c r="B433" s="2"/>
      <c r="C433" s="2"/>
      <c r="D433" s="2"/>
      <c r="E433" s="2"/>
    </row>
    <row r="434" customFormat="false" ht="12.75" hidden="false" customHeight="false" outlineLevel="0" collapsed="false">
      <c r="A434" s="220"/>
      <c r="B434" s="2"/>
      <c r="C434" s="2"/>
      <c r="D434" s="2"/>
      <c r="E434" s="2"/>
    </row>
    <row r="435" customFormat="false" ht="12.75" hidden="false" customHeight="false" outlineLevel="0" collapsed="false">
      <c r="A435" s="2"/>
      <c r="B435" s="2"/>
      <c r="C435" s="2"/>
      <c r="D435" s="2"/>
      <c r="E435" s="2"/>
    </row>
    <row r="436" customFormat="false" ht="12.75" hidden="false" customHeight="false" outlineLevel="0" collapsed="false">
      <c r="A436" s="2"/>
      <c r="B436" s="2"/>
      <c r="C436" s="2"/>
      <c r="D436" s="2"/>
      <c r="E436" s="2"/>
    </row>
    <row r="437" customFormat="false" ht="12.75" hidden="false" customHeight="false" outlineLevel="0" collapsed="false">
      <c r="A437" s="2"/>
      <c r="B437" s="2"/>
      <c r="C437" s="2"/>
      <c r="D437" s="2"/>
      <c r="E437" s="2"/>
    </row>
    <row r="438" customFormat="false" ht="12.75" hidden="false" customHeight="false" outlineLevel="0" collapsed="false">
      <c r="A438" s="2"/>
      <c r="B438" s="2"/>
      <c r="C438" s="2"/>
      <c r="D438" s="2"/>
      <c r="E438" s="2"/>
    </row>
    <row r="439" customFormat="false" ht="12.75" hidden="false" customHeight="false" outlineLevel="0" collapsed="false">
      <c r="A439" s="238"/>
      <c r="B439" s="2"/>
      <c r="C439" s="2"/>
      <c r="D439" s="2"/>
      <c r="E439" s="2"/>
    </row>
    <row r="440" customFormat="false" ht="12.75" hidden="false" customHeight="false" outlineLevel="0" collapsed="false">
      <c r="A440" s="238"/>
      <c r="B440" s="2"/>
      <c r="C440" s="2"/>
      <c r="D440" s="2"/>
      <c r="E440" s="2"/>
    </row>
    <row r="441" customFormat="false" ht="12.75" hidden="false" customHeight="false" outlineLevel="0" collapsed="false">
      <c r="A441" s="220"/>
      <c r="B441" s="2"/>
      <c r="C441" s="2"/>
      <c r="D441" s="2"/>
      <c r="E441" s="2"/>
    </row>
    <row r="442" customFormat="false" ht="12.75" hidden="false" customHeight="false" outlineLevel="0" collapsed="false">
      <c r="A442" s="2"/>
      <c r="B442" s="2"/>
      <c r="C442" s="242"/>
      <c r="D442" s="242"/>
      <c r="E442" s="242"/>
    </row>
    <row r="443" customFormat="false" ht="12.75" hidden="false" customHeight="false" outlineLevel="0" collapsed="false">
      <c r="A443" s="2"/>
      <c r="B443" s="2"/>
      <c r="C443" s="2"/>
      <c r="D443" s="2"/>
      <c r="E443" s="2"/>
    </row>
    <row r="444" customFormat="false" ht="12.75" hidden="false" customHeight="false" outlineLevel="0" collapsed="false">
      <c r="A444" s="220"/>
      <c r="B444" s="2"/>
      <c r="C444" s="2"/>
      <c r="D444" s="2"/>
      <c r="E444" s="2"/>
    </row>
    <row r="445" customFormat="false" ht="12.75" hidden="false" customHeight="false" outlineLevel="0" collapsed="false">
      <c r="A445" s="2"/>
      <c r="B445" s="243"/>
      <c r="C445" s="2"/>
      <c r="D445" s="2"/>
      <c r="E445" s="2"/>
    </row>
    <row r="446" customFormat="false" ht="12.75" hidden="false" customHeight="false" outlineLevel="0" collapsed="false">
      <c r="A446" s="220"/>
      <c r="B446" s="2"/>
      <c r="C446" s="2"/>
      <c r="D446" s="2"/>
      <c r="E446" s="2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8.75" hidden="false" customHeight="false" outlineLevel="0" collapsed="false">
      <c r="A449" s="244"/>
      <c r="B449" s="245"/>
      <c r="C449" s="245"/>
      <c r="D449" s="245"/>
      <c r="E449" s="245"/>
      <c r="F449" s="246"/>
      <c r="G449" s="246"/>
      <c r="H449" s="246"/>
      <c r="I449" s="246"/>
      <c r="J449" s="246"/>
      <c r="K449" s="246"/>
      <c r="L449" s="246"/>
      <c r="M449" s="246"/>
      <c r="N449" s="246"/>
      <c r="O449" s="246"/>
      <c r="P449" s="246"/>
      <c r="Q449" s="246"/>
      <c r="R449" s="246"/>
      <c r="S449" s="246"/>
      <c r="T449" s="246"/>
      <c r="U449" s="246"/>
      <c r="V449" s="246"/>
      <c r="W449" s="246"/>
      <c r="X449" s="246"/>
      <c r="Y449" s="246"/>
      <c r="Z449" s="246"/>
      <c r="AA449" s="246"/>
      <c r="AB449" s="246"/>
      <c r="AC449" s="246"/>
      <c r="AD449" s="246"/>
      <c r="AE449" s="246"/>
      <c r="AF449" s="246"/>
      <c r="AG449" s="246"/>
      <c r="AH449" s="246"/>
      <c r="AI449" s="246"/>
      <c r="AJ449" s="246"/>
      <c r="AK449" s="246"/>
      <c r="AL449" s="246"/>
      <c r="AM449" s="246"/>
      <c r="AN449" s="246"/>
      <c r="AO449" s="246"/>
      <c r="AP449" s="246"/>
      <c r="AQ449" s="246"/>
      <c r="AR449" s="246"/>
      <c r="AS449" s="246"/>
      <c r="AT449" s="246"/>
      <c r="AU449" s="246"/>
      <c r="AV449" s="246"/>
      <c r="AW449" s="246"/>
      <c r="AX449" s="246"/>
      <c r="AY449" s="246"/>
      <c r="AZ449" s="246"/>
      <c r="BA449" s="246"/>
      <c r="BB449" s="246"/>
      <c r="BC449" s="246"/>
      <c r="BD449" s="246"/>
      <c r="BE449" s="246"/>
      <c r="BF449" s="246"/>
      <c r="BG449" s="246"/>
      <c r="BH449" s="246"/>
      <c r="BI449" s="246"/>
      <c r="BJ449" s="246"/>
      <c r="BK449" s="246"/>
      <c r="BL449" s="246"/>
      <c r="BM449" s="246"/>
      <c r="BN449" s="246"/>
      <c r="BO449" s="246"/>
      <c r="BP449" s="246"/>
      <c r="BQ449" s="246"/>
      <c r="BR449" s="246"/>
      <c r="BS449" s="246"/>
      <c r="BT449" s="246"/>
      <c r="BU449" s="246"/>
      <c r="BV449" s="246"/>
      <c r="BW449" s="246"/>
      <c r="BX449" s="246"/>
      <c r="BY449" s="246"/>
      <c r="BZ449" s="246"/>
      <c r="CA449" s="246"/>
      <c r="CB449" s="246"/>
      <c r="CC449" s="246"/>
      <c r="CD449" s="246"/>
      <c r="CE449" s="246"/>
      <c r="CF449" s="246"/>
      <c r="CG449" s="246"/>
      <c r="CH449" s="246"/>
      <c r="CI449" s="246"/>
      <c r="CJ449" s="246"/>
      <c r="CK449" s="246"/>
      <c r="CL449" s="246"/>
      <c r="CM449" s="246"/>
      <c r="CN449" s="246"/>
      <c r="CO449" s="246"/>
      <c r="CP449" s="246"/>
      <c r="CQ449" s="246"/>
      <c r="CR449" s="246"/>
      <c r="CS449" s="246"/>
      <c r="CT449" s="246"/>
      <c r="CU449" s="246"/>
      <c r="CV449" s="246"/>
      <c r="CW449" s="246"/>
      <c r="CX449" s="246"/>
      <c r="CY449" s="246"/>
      <c r="CZ449" s="246"/>
      <c r="DA449" s="246"/>
      <c r="DB449" s="246"/>
      <c r="DC449" s="246"/>
      <c r="DD449" s="246"/>
      <c r="DE449" s="246"/>
      <c r="DF449" s="246"/>
      <c r="DG449" s="246"/>
      <c r="DH449" s="246"/>
      <c r="DI449" s="246"/>
      <c r="DJ449" s="246"/>
      <c r="DK449" s="246"/>
      <c r="DL449" s="246"/>
      <c r="DM449" s="246"/>
      <c r="DN449" s="246"/>
      <c r="DO449" s="246"/>
      <c r="DP449" s="246"/>
      <c r="DQ449" s="246"/>
      <c r="DR449" s="246"/>
      <c r="DS449" s="246"/>
      <c r="DT449" s="246"/>
      <c r="DU449" s="246"/>
      <c r="DV449" s="246"/>
      <c r="DW449" s="246"/>
      <c r="DX449" s="246"/>
      <c r="DY449" s="246"/>
      <c r="DZ449" s="246"/>
      <c r="EA449" s="246"/>
      <c r="EB449" s="246"/>
      <c r="EC449" s="246"/>
      <c r="ED449" s="246"/>
      <c r="EE449" s="246"/>
      <c r="EF449" s="246"/>
      <c r="EG449" s="246"/>
      <c r="EH449" s="246"/>
      <c r="EI449" s="246"/>
      <c r="EJ449" s="246"/>
      <c r="EK449" s="246"/>
      <c r="EL449" s="246"/>
      <c r="EM449" s="246"/>
      <c r="EN449" s="246"/>
      <c r="EO449" s="246"/>
      <c r="EP449" s="246"/>
      <c r="EQ449" s="246"/>
      <c r="ER449" s="246"/>
      <c r="ES449" s="246"/>
      <c r="ET449" s="246"/>
      <c r="EU449" s="246"/>
      <c r="EV449" s="246"/>
      <c r="EW449" s="246"/>
      <c r="EX449" s="246"/>
      <c r="EY449" s="246"/>
      <c r="EZ449" s="246"/>
      <c r="FA449" s="246"/>
      <c r="FB449" s="246"/>
      <c r="FC449" s="246"/>
      <c r="FD449" s="246"/>
      <c r="FE449" s="246"/>
      <c r="FF449" s="246"/>
      <c r="FG449" s="246"/>
      <c r="FH449" s="246"/>
      <c r="FI449" s="246"/>
      <c r="FJ449" s="246"/>
      <c r="FK449" s="246"/>
      <c r="FL449" s="246"/>
      <c r="FM449" s="246"/>
      <c r="FN449" s="246"/>
      <c r="FO449" s="246"/>
      <c r="FP449" s="246"/>
      <c r="FQ449" s="246"/>
      <c r="FR449" s="246"/>
      <c r="FS449" s="246"/>
      <c r="FT449" s="246"/>
      <c r="FU449" s="246"/>
      <c r="FV449" s="246"/>
      <c r="FW449" s="246"/>
      <c r="FX449" s="246"/>
      <c r="FY449" s="246"/>
      <c r="FZ449" s="246"/>
      <c r="GA449" s="246"/>
      <c r="GB449" s="246"/>
      <c r="GC449" s="246"/>
      <c r="GD449" s="246"/>
      <c r="GE449" s="246"/>
      <c r="GF449" s="246"/>
      <c r="GG449" s="246"/>
      <c r="GH449" s="246"/>
      <c r="GI449" s="246"/>
      <c r="GJ449" s="246"/>
      <c r="GK449" s="246"/>
      <c r="GL449" s="246"/>
      <c r="GM449" s="246"/>
      <c r="GN449" s="246"/>
      <c r="GO449" s="246"/>
      <c r="GP449" s="246"/>
      <c r="GQ449" s="246"/>
      <c r="GR449" s="246"/>
      <c r="GS449" s="246"/>
      <c r="GT449" s="246"/>
      <c r="GU449" s="246"/>
      <c r="GV449" s="246"/>
      <c r="GW449" s="246"/>
      <c r="GX449" s="246"/>
      <c r="GY449" s="246"/>
      <c r="GZ449" s="246"/>
      <c r="HA449" s="246"/>
      <c r="HB449" s="246"/>
      <c r="HC449" s="246"/>
      <c r="HD449" s="246"/>
      <c r="HE449" s="246"/>
      <c r="HF449" s="246"/>
      <c r="HG449" s="246"/>
      <c r="HH449" s="246"/>
      <c r="HI449" s="246"/>
      <c r="HJ449" s="246"/>
      <c r="HK449" s="246"/>
      <c r="HL449" s="246"/>
      <c r="HM449" s="246"/>
      <c r="HN449" s="246"/>
      <c r="HO449" s="246"/>
      <c r="HP449" s="246"/>
      <c r="HQ449" s="246"/>
      <c r="HR449" s="246"/>
      <c r="HS449" s="246"/>
      <c r="HT449" s="246"/>
      <c r="HU449" s="246"/>
      <c r="HV449" s="246"/>
      <c r="HW449" s="246"/>
      <c r="HX449" s="246"/>
      <c r="HY449" s="246"/>
      <c r="HZ449" s="246"/>
      <c r="IA449" s="246"/>
      <c r="IB449" s="246"/>
      <c r="IC449" s="246"/>
      <c r="ID449" s="246"/>
      <c r="IE449" s="246"/>
      <c r="IF449" s="246"/>
      <c r="IG449" s="246"/>
      <c r="IH449" s="246"/>
      <c r="II449" s="246"/>
      <c r="IJ449" s="246"/>
      <c r="IK449" s="246"/>
      <c r="IL449" s="246"/>
      <c r="IM449" s="246"/>
      <c r="IN449" s="246"/>
      <c r="IO449" s="246"/>
      <c r="IP449" s="246"/>
      <c r="IQ449" s="246"/>
      <c r="IR449" s="246"/>
      <c r="IS449" s="246"/>
      <c r="IT449" s="246"/>
      <c r="IU449" s="246"/>
      <c r="IV449" s="246"/>
      <c r="IW449" s="246"/>
    </row>
    <row r="450" customFormat="false" ht="12.75" hidden="false" customHeight="false" outlineLevel="0" collapsed="false">
      <c r="A450" s="245"/>
      <c r="B450" s="245"/>
      <c r="C450" s="245"/>
      <c r="D450" s="247"/>
      <c r="E450" s="245"/>
      <c r="F450" s="246"/>
      <c r="G450" s="246"/>
      <c r="H450" s="246"/>
      <c r="I450" s="246"/>
      <c r="J450" s="246"/>
      <c r="K450" s="246"/>
      <c r="L450" s="246"/>
      <c r="M450" s="246"/>
      <c r="N450" s="246"/>
      <c r="O450" s="246"/>
      <c r="P450" s="246"/>
      <c r="Q450" s="246"/>
      <c r="R450" s="246"/>
      <c r="S450" s="246"/>
      <c r="T450" s="246"/>
      <c r="U450" s="246"/>
      <c r="V450" s="246"/>
      <c r="W450" s="246"/>
      <c r="X450" s="246"/>
      <c r="Y450" s="246"/>
      <c r="Z450" s="246"/>
      <c r="AA450" s="246"/>
      <c r="AB450" s="246"/>
      <c r="AC450" s="246"/>
      <c r="AD450" s="246"/>
      <c r="AE450" s="246"/>
      <c r="AF450" s="246"/>
      <c r="AG450" s="246"/>
      <c r="AH450" s="246"/>
      <c r="AI450" s="246"/>
      <c r="AJ450" s="246"/>
      <c r="AK450" s="246"/>
      <c r="AL450" s="246"/>
      <c r="AM450" s="246"/>
      <c r="AN450" s="246"/>
      <c r="AO450" s="246"/>
      <c r="AP450" s="246"/>
      <c r="AQ450" s="246"/>
      <c r="AR450" s="246"/>
      <c r="AS450" s="246"/>
      <c r="AT450" s="246"/>
      <c r="AU450" s="246"/>
      <c r="AV450" s="246"/>
      <c r="AW450" s="246"/>
      <c r="AX450" s="246"/>
      <c r="AY450" s="246"/>
      <c r="AZ450" s="246"/>
      <c r="BA450" s="246"/>
      <c r="BB450" s="246"/>
      <c r="BC450" s="246"/>
      <c r="BD450" s="246"/>
      <c r="BE450" s="246"/>
      <c r="BF450" s="246"/>
      <c r="BG450" s="246"/>
      <c r="BH450" s="246"/>
      <c r="BI450" s="246"/>
      <c r="BJ450" s="246"/>
      <c r="BK450" s="246"/>
      <c r="BL450" s="246"/>
      <c r="BM450" s="246"/>
      <c r="BN450" s="246"/>
      <c r="BO450" s="246"/>
      <c r="BP450" s="246"/>
      <c r="BQ450" s="246"/>
      <c r="BR450" s="246"/>
      <c r="BS450" s="246"/>
      <c r="BT450" s="246"/>
      <c r="BU450" s="246"/>
      <c r="BV450" s="246"/>
      <c r="BW450" s="246"/>
      <c r="BX450" s="246"/>
      <c r="BY450" s="246"/>
      <c r="BZ450" s="246"/>
      <c r="CA450" s="246"/>
      <c r="CB450" s="246"/>
      <c r="CC450" s="246"/>
      <c r="CD450" s="246"/>
      <c r="CE450" s="246"/>
      <c r="CF450" s="246"/>
      <c r="CG450" s="246"/>
      <c r="CH450" s="246"/>
      <c r="CI450" s="246"/>
      <c r="CJ450" s="246"/>
      <c r="CK450" s="246"/>
      <c r="CL450" s="246"/>
      <c r="CM450" s="246"/>
      <c r="CN450" s="246"/>
      <c r="CO450" s="246"/>
      <c r="CP450" s="246"/>
      <c r="CQ450" s="246"/>
      <c r="CR450" s="246"/>
      <c r="CS450" s="246"/>
      <c r="CT450" s="246"/>
      <c r="CU450" s="246"/>
      <c r="CV450" s="246"/>
      <c r="CW450" s="246"/>
      <c r="CX450" s="246"/>
      <c r="CY450" s="246"/>
      <c r="CZ450" s="246"/>
      <c r="DA450" s="246"/>
      <c r="DB450" s="246"/>
      <c r="DC450" s="246"/>
      <c r="DD450" s="246"/>
      <c r="DE450" s="246"/>
      <c r="DF450" s="246"/>
      <c r="DG450" s="246"/>
      <c r="DH450" s="246"/>
      <c r="DI450" s="246"/>
      <c r="DJ450" s="246"/>
      <c r="DK450" s="246"/>
      <c r="DL450" s="246"/>
      <c r="DM450" s="246"/>
      <c r="DN450" s="246"/>
      <c r="DO450" s="246"/>
      <c r="DP450" s="246"/>
      <c r="DQ450" s="246"/>
      <c r="DR450" s="246"/>
      <c r="DS450" s="246"/>
      <c r="DT450" s="246"/>
      <c r="DU450" s="246"/>
      <c r="DV450" s="246"/>
      <c r="DW450" s="246"/>
      <c r="DX450" s="246"/>
      <c r="DY450" s="246"/>
      <c r="DZ450" s="246"/>
      <c r="EA450" s="246"/>
      <c r="EB450" s="246"/>
      <c r="EC450" s="246"/>
      <c r="ED450" s="246"/>
      <c r="EE450" s="246"/>
      <c r="EF450" s="246"/>
      <c r="EG450" s="246"/>
      <c r="EH450" s="246"/>
      <c r="EI450" s="246"/>
      <c r="EJ450" s="246"/>
      <c r="EK450" s="246"/>
      <c r="EL450" s="246"/>
      <c r="EM450" s="246"/>
      <c r="EN450" s="246"/>
      <c r="EO450" s="246"/>
      <c r="EP450" s="246"/>
      <c r="EQ450" s="246"/>
      <c r="ER450" s="246"/>
      <c r="ES450" s="246"/>
      <c r="ET450" s="246"/>
      <c r="EU450" s="246"/>
      <c r="EV450" s="246"/>
      <c r="EW450" s="246"/>
      <c r="EX450" s="246"/>
      <c r="EY450" s="246"/>
      <c r="EZ450" s="246"/>
      <c r="FA450" s="246"/>
      <c r="FB450" s="246"/>
      <c r="FC450" s="246"/>
      <c r="FD450" s="246"/>
      <c r="FE450" s="246"/>
      <c r="FF450" s="246"/>
      <c r="FG450" s="246"/>
      <c r="FH450" s="246"/>
      <c r="FI450" s="246"/>
      <c r="FJ450" s="246"/>
      <c r="FK450" s="246"/>
      <c r="FL450" s="246"/>
      <c r="FM450" s="246"/>
      <c r="FN450" s="246"/>
      <c r="FO450" s="246"/>
      <c r="FP450" s="246"/>
      <c r="FQ450" s="246"/>
      <c r="FR450" s="246"/>
      <c r="FS450" s="246"/>
      <c r="FT450" s="246"/>
      <c r="FU450" s="246"/>
      <c r="FV450" s="246"/>
      <c r="FW450" s="246"/>
      <c r="FX450" s="246"/>
      <c r="FY450" s="246"/>
      <c r="FZ450" s="246"/>
      <c r="GA450" s="246"/>
      <c r="GB450" s="246"/>
      <c r="GC450" s="246"/>
      <c r="GD450" s="246"/>
      <c r="GE450" s="246"/>
      <c r="GF450" s="246"/>
      <c r="GG450" s="246"/>
      <c r="GH450" s="246"/>
      <c r="GI450" s="246"/>
      <c r="GJ450" s="246"/>
      <c r="GK450" s="246"/>
      <c r="GL450" s="246"/>
      <c r="GM450" s="246"/>
      <c r="GN450" s="246"/>
      <c r="GO450" s="246"/>
      <c r="GP450" s="246"/>
      <c r="GQ450" s="246"/>
      <c r="GR450" s="246"/>
      <c r="GS450" s="246"/>
      <c r="GT450" s="246"/>
      <c r="GU450" s="246"/>
      <c r="GV450" s="246"/>
      <c r="GW450" s="246"/>
      <c r="GX450" s="246"/>
      <c r="GY450" s="246"/>
      <c r="GZ450" s="246"/>
      <c r="HA450" s="246"/>
      <c r="HB450" s="246"/>
      <c r="HC450" s="246"/>
      <c r="HD450" s="246"/>
      <c r="HE450" s="246"/>
      <c r="HF450" s="246"/>
      <c r="HG450" s="246"/>
      <c r="HH450" s="246"/>
      <c r="HI450" s="246"/>
      <c r="HJ450" s="246"/>
      <c r="HK450" s="246"/>
      <c r="HL450" s="246"/>
      <c r="HM450" s="246"/>
      <c r="HN450" s="246"/>
      <c r="HO450" s="246"/>
      <c r="HP450" s="246"/>
      <c r="HQ450" s="246"/>
      <c r="HR450" s="246"/>
      <c r="HS450" s="246"/>
      <c r="HT450" s="246"/>
      <c r="HU450" s="246"/>
      <c r="HV450" s="246"/>
      <c r="HW450" s="246"/>
      <c r="HX450" s="246"/>
      <c r="HY450" s="246"/>
      <c r="HZ450" s="246"/>
      <c r="IA450" s="246"/>
      <c r="IB450" s="246"/>
      <c r="IC450" s="246"/>
      <c r="ID450" s="246"/>
      <c r="IE450" s="246"/>
      <c r="IF450" s="246"/>
      <c r="IG450" s="246"/>
      <c r="IH450" s="246"/>
      <c r="II450" s="246"/>
      <c r="IJ450" s="246"/>
      <c r="IK450" s="246"/>
      <c r="IL450" s="246"/>
      <c r="IM450" s="246"/>
      <c r="IN450" s="246"/>
      <c r="IO450" s="246"/>
      <c r="IP450" s="246"/>
      <c r="IQ450" s="246"/>
      <c r="IR450" s="246"/>
      <c r="IS450" s="246"/>
      <c r="IT450" s="246"/>
      <c r="IU450" s="246"/>
      <c r="IV450" s="246"/>
      <c r="IW450" s="246"/>
    </row>
    <row r="451" customFormat="false" ht="12.75" hidden="false" customHeight="false" outlineLevel="0" collapsed="false">
      <c r="A451" s="245"/>
      <c r="B451" s="248"/>
      <c r="C451" s="248"/>
      <c r="D451" s="249"/>
      <c r="E451" s="248"/>
      <c r="F451" s="246"/>
      <c r="G451" s="246"/>
      <c r="H451" s="246"/>
      <c r="I451" s="246"/>
      <c r="J451" s="246"/>
      <c r="K451" s="246"/>
      <c r="L451" s="246"/>
      <c r="M451" s="246"/>
      <c r="N451" s="246"/>
      <c r="O451" s="246"/>
      <c r="P451" s="246"/>
      <c r="Q451" s="246"/>
      <c r="R451" s="246"/>
      <c r="S451" s="246"/>
      <c r="T451" s="246"/>
      <c r="U451" s="246"/>
      <c r="V451" s="246"/>
      <c r="W451" s="246"/>
      <c r="X451" s="246"/>
      <c r="Y451" s="246"/>
      <c r="Z451" s="246"/>
      <c r="AA451" s="246"/>
      <c r="AB451" s="246"/>
      <c r="AC451" s="246"/>
      <c r="AD451" s="246"/>
      <c r="AE451" s="246"/>
      <c r="AF451" s="246"/>
      <c r="AG451" s="246"/>
      <c r="AH451" s="246"/>
      <c r="AI451" s="246"/>
      <c r="AJ451" s="246"/>
      <c r="AK451" s="246"/>
      <c r="AL451" s="246"/>
      <c r="AM451" s="246"/>
      <c r="AN451" s="246"/>
      <c r="AO451" s="246"/>
      <c r="AP451" s="246"/>
      <c r="AQ451" s="246"/>
      <c r="AR451" s="246"/>
      <c r="AS451" s="246"/>
      <c r="AT451" s="246"/>
      <c r="AU451" s="246"/>
      <c r="AV451" s="246"/>
      <c r="AW451" s="246"/>
      <c r="AX451" s="246"/>
      <c r="AY451" s="246"/>
      <c r="AZ451" s="246"/>
      <c r="BA451" s="246"/>
      <c r="BB451" s="246"/>
      <c r="BC451" s="246"/>
      <c r="BD451" s="246"/>
      <c r="BE451" s="246"/>
      <c r="BF451" s="246"/>
      <c r="BG451" s="246"/>
      <c r="BH451" s="246"/>
      <c r="BI451" s="246"/>
      <c r="BJ451" s="246"/>
      <c r="BK451" s="246"/>
      <c r="BL451" s="246"/>
      <c r="BM451" s="246"/>
      <c r="BN451" s="246"/>
      <c r="BO451" s="246"/>
      <c r="BP451" s="246"/>
      <c r="BQ451" s="246"/>
      <c r="BR451" s="246"/>
      <c r="BS451" s="246"/>
      <c r="BT451" s="246"/>
      <c r="BU451" s="246"/>
      <c r="BV451" s="246"/>
      <c r="BW451" s="246"/>
      <c r="BX451" s="246"/>
      <c r="BY451" s="246"/>
      <c r="BZ451" s="246"/>
      <c r="CA451" s="246"/>
      <c r="CB451" s="246"/>
      <c r="CC451" s="246"/>
      <c r="CD451" s="246"/>
      <c r="CE451" s="246"/>
      <c r="CF451" s="246"/>
      <c r="CG451" s="246"/>
      <c r="CH451" s="246"/>
      <c r="CI451" s="246"/>
      <c r="CJ451" s="246"/>
      <c r="CK451" s="246"/>
      <c r="CL451" s="246"/>
      <c r="CM451" s="246"/>
      <c r="CN451" s="246"/>
      <c r="CO451" s="246"/>
      <c r="CP451" s="246"/>
      <c r="CQ451" s="246"/>
      <c r="CR451" s="246"/>
      <c r="CS451" s="246"/>
      <c r="CT451" s="246"/>
      <c r="CU451" s="246"/>
      <c r="CV451" s="246"/>
      <c r="CW451" s="246"/>
      <c r="CX451" s="246"/>
      <c r="CY451" s="246"/>
      <c r="CZ451" s="246"/>
      <c r="DA451" s="246"/>
      <c r="DB451" s="246"/>
      <c r="DC451" s="246"/>
      <c r="DD451" s="246"/>
      <c r="DE451" s="246"/>
      <c r="DF451" s="246"/>
      <c r="DG451" s="246"/>
      <c r="DH451" s="246"/>
      <c r="DI451" s="246"/>
      <c r="DJ451" s="246"/>
      <c r="DK451" s="246"/>
      <c r="DL451" s="246"/>
      <c r="DM451" s="246"/>
      <c r="DN451" s="246"/>
      <c r="DO451" s="246"/>
      <c r="DP451" s="246"/>
      <c r="DQ451" s="246"/>
      <c r="DR451" s="246"/>
      <c r="DS451" s="246"/>
      <c r="DT451" s="246"/>
      <c r="DU451" s="246"/>
      <c r="DV451" s="246"/>
      <c r="DW451" s="246"/>
      <c r="DX451" s="246"/>
      <c r="DY451" s="246"/>
      <c r="DZ451" s="246"/>
      <c r="EA451" s="246"/>
      <c r="EB451" s="246"/>
      <c r="EC451" s="246"/>
      <c r="ED451" s="246"/>
      <c r="EE451" s="246"/>
      <c r="EF451" s="246"/>
      <c r="EG451" s="246"/>
      <c r="EH451" s="246"/>
      <c r="EI451" s="246"/>
      <c r="EJ451" s="246"/>
      <c r="EK451" s="246"/>
      <c r="EL451" s="246"/>
      <c r="EM451" s="246"/>
      <c r="EN451" s="246"/>
      <c r="EO451" s="246"/>
      <c r="EP451" s="246"/>
      <c r="EQ451" s="246"/>
      <c r="ER451" s="246"/>
      <c r="ES451" s="246"/>
      <c r="ET451" s="246"/>
      <c r="EU451" s="246"/>
      <c r="EV451" s="246"/>
      <c r="EW451" s="246"/>
      <c r="EX451" s="246"/>
      <c r="EY451" s="246"/>
      <c r="EZ451" s="246"/>
      <c r="FA451" s="246"/>
      <c r="FB451" s="246"/>
      <c r="FC451" s="246"/>
      <c r="FD451" s="246"/>
      <c r="FE451" s="246"/>
      <c r="FF451" s="246"/>
      <c r="FG451" s="246"/>
      <c r="FH451" s="246"/>
      <c r="FI451" s="246"/>
      <c r="FJ451" s="246"/>
      <c r="FK451" s="246"/>
      <c r="FL451" s="246"/>
      <c r="FM451" s="246"/>
      <c r="FN451" s="246"/>
      <c r="FO451" s="246"/>
      <c r="FP451" s="246"/>
      <c r="FQ451" s="246"/>
      <c r="FR451" s="246"/>
      <c r="FS451" s="246"/>
      <c r="FT451" s="246"/>
      <c r="FU451" s="246"/>
      <c r="FV451" s="246"/>
      <c r="FW451" s="246"/>
      <c r="FX451" s="246"/>
      <c r="FY451" s="246"/>
      <c r="FZ451" s="246"/>
      <c r="GA451" s="246"/>
      <c r="GB451" s="246"/>
      <c r="GC451" s="246"/>
      <c r="GD451" s="246"/>
      <c r="GE451" s="246"/>
      <c r="GF451" s="246"/>
      <c r="GG451" s="246"/>
      <c r="GH451" s="246"/>
      <c r="GI451" s="246"/>
      <c r="GJ451" s="246"/>
      <c r="GK451" s="246"/>
      <c r="GL451" s="246"/>
      <c r="GM451" s="246"/>
      <c r="GN451" s="246"/>
      <c r="GO451" s="246"/>
      <c r="GP451" s="246"/>
      <c r="GQ451" s="246"/>
      <c r="GR451" s="246"/>
      <c r="GS451" s="246"/>
      <c r="GT451" s="246"/>
      <c r="GU451" s="246"/>
      <c r="GV451" s="246"/>
      <c r="GW451" s="246"/>
      <c r="GX451" s="246"/>
      <c r="GY451" s="246"/>
      <c r="GZ451" s="246"/>
      <c r="HA451" s="246"/>
      <c r="HB451" s="246"/>
      <c r="HC451" s="246"/>
      <c r="HD451" s="246"/>
      <c r="HE451" s="246"/>
      <c r="HF451" s="246"/>
      <c r="HG451" s="246"/>
      <c r="HH451" s="246"/>
      <c r="HI451" s="246"/>
      <c r="HJ451" s="246"/>
      <c r="HK451" s="246"/>
      <c r="HL451" s="246"/>
      <c r="HM451" s="246"/>
      <c r="HN451" s="246"/>
      <c r="HO451" s="246"/>
      <c r="HP451" s="246"/>
      <c r="HQ451" s="246"/>
      <c r="HR451" s="246"/>
      <c r="HS451" s="246"/>
      <c r="HT451" s="246"/>
      <c r="HU451" s="246"/>
      <c r="HV451" s="246"/>
      <c r="HW451" s="246"/>
      <c r="HX451" s="246"/>
      <c r="HY451" s="246"/>
      <c r="HZ451" s="246"/>
      <c r="IA451" s="246"/>
      <c r="IB451" s="246"/>
      <c r="IC451" s="246"/>
      <c r="ID451" s="246"/>
      <c r="IE451" s="246"/>
      <c r="IF451" s="246"/>
      <c r="IG451" s="246"/>
      <c r="IH451" s="246"/>
      <c r="II451" s="246"/>
      <c r="IJ451" s="246"/>
      <c r="IK451" s="246"/>
      <c r="IL451" s="246"/>
      <c r="IM451" s="246"/>
      <c r="IN451" s="246"/>
      <c r="IO451" s="246"/>
      <c r="IP451" s="246"/>
      <c r="IQ451" s="246"/>
      <c r="IR451" s="246"/>
      <c r="IS451" s="246"/>
      <c r="IT451" s="246"/>
      <c r="IU451" s="246"/>
      <c r="IV451" s="246"/>
      <c r="IW451" s="246"/>
    </row>
    <row r="452" customFormat="false" ht="12.75" hidden="false" customHeight="false" outlineLevel="0" collapsed="false">
      <c r="A452" s="245"/>
      <c r="B452" s="232"/>
      <c r="C452" s="232"/>
      <c r="D452" s="232"/>
      <c r="E452" s="232"/>
      <c r="F452" s="246"/>
      <c r="G452" s="246"/>
      <c r="H452" s="246"/>
      <c r="I452" s="246"/>
      <c r="J452" s="246"/>
      <c r="K452" s="246"/>
      <c r="L452" s="246"/>
      <c r="M452" s="246"/>
      <c r="N452" s="246"/>
      <c r="O452" s="246"/>
      <c r="P452" s="246"/>
      <c r="Q452" s="246"/>
      <c r="R452" s="246"/>
      <c r="S452" s="246"/>
      <c r="T452" s="246"/>
      <c r="U452" s="246"/>
      <c r="V452" s="246"/>
      <c r="W452" s="246"/>
      <c r="X452" s="246"/>
      <c r="Y452" s="246"/>
      <c r="Z452" s="246"/>
      <c r="AA452" s="246"/>
      <c r="AB452" s="246"/>
      <c r="AC452" s="246"/>
      <c r="AD452" s="246"/>
      <c r="AE452" s="246"/>
      <c r="AF452" s="246"/>
      <c r="AG452" s="246"/>
      <c r="AH452" s="246"/>
      <c r="AI452" s="246"/>
      <c r="AJ452" s="246"/>
      <c r="AK452" s="246"/>
      <c r="AL452" s="246"/>
      <c r="AM452" s="246"/>
      <c r="AN452" s="246"/>
      <c r="AO452" s="246"/>
      <c r="AP452" s="246"/>
      <c r="AQ452" s="246"/>
      <c r="AR452" s="246"/>
      <c r="AS452" s="246"/>
      <c r="AT452" s="246"/>
      <c r="AU452" s="246"/>
      <c r="AV452" s="246"/>
      <c r="AW452" s="246"/>
      <c r="AX452" s="246"/>
      <c r="AY452" s="246"/>
      <c r="AZ452" s="246"/>
      <c r="BA452" s="246"/>
      <c r="BB452" s="246"/>
      <c r="BC452" s="246"/>
      <c r="BD452" s="246"/>
      <c r="BE452" s="246"/>
      <c r="BF452" s="246"/>
      <c r="BG452" s="246"/>
      <c r="BH452" s="246"/>
      <c r="BI452" s="246"/>
      <c r="BJ452" s="246"/>
      <c r="BK452" s="246"/>
      <c r="BL452" s="246"/>
      <c r="BM452" s="246"/>
      <c r="BN452" s="246"/>
      <c r="BO452" s="246"/>
      <c r="BP452" s="246"/>
      <c r="BQ452" s="246"/>
      <c r="BR452" s="246"/>
      <c r="BS452" s="246"/>
      <c r="BT452" s="246"/>
      <c r="BU452" s="246"/>
      <c r="BV452" s="246"/>
      <c r="BW452" s="246"/>
      <c r="BX452" s="246"/>
      <c r="BY452" s="246"/>
      <c r="BZ452" s="246"/>
      <c r="CA452" s="246"/>
      <c r="CB452" s="246"/>
      <c r="CC452" s="246"/>
      <c r="CD452" s="246"/>
      <c r="CE452" s="246"/>
      <c r="CF452" s="246"/>
      <c r="CG452" s="246"/>
      <c r="CH452" s="246"/>
      <c r="CI452" s="246"/>
      <c r="CJ452" s="246"/>
      <c r="CK452" s="246"/>
      <c r="CL452" s="246"/>
      <c r="CM452" s="246"/>
      <c r="CN452" s="246"/>
      <c r="CO452" s="246"/>
      <c r="CP452" s="246"/>
      <c r="CQ452" s="246"/>
      <c r="CR452" s="246"/>
      <c r="CS452" s="246"/>
      <c r="CT452" s="246"/>
      <c r="CU452" s="246"/>
      <c r="CV452" s="246"/>
      <c r="CW452" s="246"/>
      <c r="CX452" s="246"/>
      <c r="CY452" s="246"/>
      <c r="CZ452" s="246"/>
      <c r="DA452" s="246"/>
      <c r="DB452" s="246"/>
      <c r="DC452" s="246"/>
      <c r="DD452" s="246"/>
      <c r="DE452" s="246"/>
      <c r="DF452" s="246"/>
      <c r="DG452" s="246"/>
      <c r="DH452" s="246"/>
      <c r="DI452" s="246"/>
      <c r="DJ452" s="246"/>
      <c r="DK452" s="246"/>
      <c r="DL452" s="246"/>
      <c r="DM452" s="246"/>
      <c r="DN452" s="246"/>
      <c r="DO452" s="246"/>
      <c r="DP452" s="246"/>
      <c r="DQ452" s="246"/>
      <c r="DR452" s="246"/>
      <c r="DS452" s="246"/>
      <c r="DT452" s="246"/>
      <c r="DU452" s="246"/>
      <c r="DV452" s="246"/>
      <c r="DW452" s="246"/>
      <c r="DX452" s="246"/>
      <c r="DY452" s="246"/>
      <c r="DZ452" s="246"/>
      <c r="EA452" s="246"/>
      <c r="EB452" s="246"/>
      <c r="EC452" s="246"/>
      <c r="ED452" s="246"/>
      <c r="EE452" s="246"/>
      <c r="EF452" s="246"/>
      <c r="EG452" s="246"/>
      <c r="EH452" s="246"/>
      <c r="EI452" s="246"/>
      <c r="EJ452" s="246"/>
      <c r="EK452" s="246"/>
      <c r="EL452" s="246"/>
      <c r="EM452" s="246"/>
      <c r="EN452" s="246"/>
      <c r="EO452" s="246"/>
      <c r="EP452" s="246"/>
      <c r="EQ452" s="246"/>
      <c r="ER452" s="246"/>
      <c r="ES452" s="246"/>
      <c r="ET452" s="246"/>
      <c r="EU452" s="246"/>
      <c r="EV452" s="246"/>
      <c r="EW452" s="246"/>
      <c r="EX452" s="246"/>
      <c r="EY452" s="246"/>
      <c r="EZ452" s="246"/>
      <c r="FA452" s="246"/>
      <c r="FB452" s="246"/>
      <c r="FC452" s="246"/>
      <c r="FD452" s="246"/>
      <c r="FE452" s="246"/>
      <c r="FF452" s="246"/>
      <c r="FG452" s="246"/>
      <c r="FH452" s="246"/>
      <c r="FI452" s="246"/>
      <c r="FJ452" s="246"/>
      <c r="FK452" s="246"/>
      <c r="FL452" s="246"/>
      <c r="FM452" s="246"/>
      <c r="FN452" s="246"/>
      <c r="FO452" s="246"/>
      <c r="FP452" s="246"/>
      <c r="FQ452" s="246"/>
      <c r="FR452" s="246"/>
      <c r="FS452" s="246"/>
      <c r="FT452" s="246"/>
      <c r="FU452" s="246"/>
      <c r="FV452" s="246"/>
      <c r="FW452" s="246"/>
      <c r="FX452" s="246"/>
      <c r="FY452" s="246"/>
      <c r="FZ452" s="246"/>
      <c r="GA452" s="246"/>
      <c r="GB452" s="246"/>
      <c r="GC452" s="246"/>
      <c r="GD452" s="246"/>
      <c r="GE452" s="246"/>
      <c r="GF452" s="246"/>
      <c r="GG452" s="246"/>
      <c r="GH452" s="246"/>
      <c r="GI452" s="246"/>
      <c r="GJ452" s="246"/>
      <c r="GK452" s="246"/>
      <c r="GL452" s="246"/>
      <c r="GM452" s="246"/>
      <c r="GN452" s="246"/>
      <c r="GO452" s="246"/>
      <c r="GP452" s="246"/>
      <c r="GQ452" s="246"/>
      <c r="GR452" s="246"/>
      <c r="GS452" s="246"/>
      <c r="GT452" s="246"/>
      <c r="GU452" s="246"/>
      <c r="GV452" s="246"/>
      <c r="GW452" s="246"/>
      <c r="GX452" s="246"/>
      <c r="GY452" s="246"/>
      <c r="GZ452" s="246"/>
      <c r="HA452" s="246"/>
      <c r="HB452" s="246"/>
      <c r="HC452" s="246"/>
      <c r="HD452" s="246"/>
      <c r="HE452" s="246"/>
      <c r="HF452" s="246"/>
      <c r="HG452" s="246"/>
      <c r="HH452" s="246"/>
      <c r="HI452" s="246"/>
      <c r="HJ452" s="246"/>
      <c r="HK452" s="246"/>
      <c r="HL452" s="246"/>
      <c r="HM452" s="246"/>
      <c r="HN452" s="246"/>
      <c r="HO452" s="246"/>
      <c r="HP452" s="246"/>
      <c r="HQ452" s="246"/>
      <c r="HR452" s="246"/>
      <c r="HS452" s="246"/>
      <c r="HT452" s="246"/>
      <c r="HU452" s="246"/>
      <c r="HV452" s="246"/>
      <c r="HW452" s="246"/>
      <c r="HX452" s="246"/>
      <c r="HY452" s="246"/>
      <c r="HZ452" s="246"/>
      <c r="IA452" s="246"/>
      <c r="IB452" s="246"/>
      <c r="IC452" s="246"/>
      <c r="ID452" s="246"/>
      <c r="IE452" s="246"/>
      <c r="IF452" s="246"/>
      <c r="IG452" s="246"/>
      <c r="IH452" s="246"/>
      <c r="II452" s="246"/>
      <c r="IJ452" s="246"/>
      <c r="IK452" s="246"/>
      <c r="IL452" s="246"/>
      <c r="IM452" s="246"/>
      <c r="IN452" s="246"/>
      <c r="IO452" s="246"/>
      <c r="IP452" s="246"/>
      <c r="IQ452" s="246"/>
      <c r="IR452" s="246"/>
      <c r="IS452" s="246"/>
      <c r="IT452" s="246"/>
      <c r="IU452" s="246"/>
      <c r="IV452" s="246"/>
      <c r="IW452" s="246"/>
    </row>
    <row r="453" customFormat="false" ht="12.75" hidden="false" customHeight="false" outlineLevel="0" collapsed="false">
      <c r="A453" s="250"/>
      <c r="B453" s="247"/>
      <c r="C453" s="247"/>
      <c r="D453" s="247"/>
      <c r="E453" s="247"/>
      <c r="F453" s="246"/>
      <c r="G453" s="246"/>
      <c r="H453" s="246"/>
      <c r="I453" s="246"/>
      <c r="J453" s="246"/>
      <c r="K453" s="246"/>
      <c r="L453" s="246"/>
      <c r="M453" s="246"/>
      <c r="N453" s="246"/>
      <c r="O453" s="246"/>
      <c r="P453" s="246"/>
      <c r="Q453" s="246"/>
      <c r="R453" s="246"/>
      <c r="S453" s="246"/>
      <c r="T453" s="246"/>
      <c r="U453" s="246"/>
      <c r="V453" s="246"/>
      <c r="W453" s="246"/>
      <c r="X453" s="246"/>
      <c r="Y453" s="246"/>
      <c r="Z453" s="246"/>
      <c r="AA453" s="246"/>
      <c r="AB453" s="246"/>
      <c r="AC453" s="246"/>
      <c r="AD453" s="246"/>
      <c r="AE453" s="246"/>
      <c r="AF453" s="246"/>
      <c r="AG453" s="246"/>
      <c r="AH453" s="246"/>
      <c r="AI453" s="246"/>
      <c r="AJ453" s="246"/>
      <c r="AK453" s="246"/>
      <c r="AL453" s="246"/>
      <c r="AM453" s="246"/>
      <c r="AN453" s="246"/>
      <c r="AO453" s="246"/>
      <c r="AP453" s="246"/>
      <c r="AQ453" s="246"/>
      <c r="AR453" s="246"/>
      <c r="AS453" s="246"/>
      <c r="AT453" s="246"/>
      <c r="AU453" s="246"/>
      <c r="AV453" s="246"/>
      <c r="AW453" s="246"/>
      <c r="AX453" s="246"/>
      <c r="AY453" s="246"/>
      <c r="AZ453" s="246"/>
      <c r="BA453" s="246"/>
      <c r="BB453" s="246"/>
      <c r="BC453" s="246"/>
      <c r="BD453" s="246"/>
      <c r="BE453" s="246"/>
      <c r="BF453" s="246"/>
      <c r="BG453" s="246"/>
      <c r="BH453" s="246"/>
      <c r="BI453" s="246"/>
      <c r="BJ453" s="246"/>
      <c r="BK453" s="246"/>
      <c r="BL453" s="246"/>
      <c r="BM453" s="246"/>
      <c r="BN453" s="246"/>
      <c r="BO453" s="246"/>
      <c r="BP453" s="246"/>
      <c r="BQ453" s="246"/>
      <c r="BR453" s="246"/>
      <c r="BS453" s="246"/>
      <c r="BT453" s="246"/>
      <c r="BU453" s="246"/>
      <c r="BV453" s="246"/>
      <c r="BW453" s="246"/>
      <c r="BX453" s="246"/>
      <c r="BY453" s="246"/>
      <c r="BZ453" s="246"/>
      <c r="CA453" s="246"/>
      <c r="CB453" s="246"/>
      <c r="CC453" s="246"/>
      <c r="CD453" s="246"/>
      <c r="CE453" s="246"/>
      <c r="CF453" s="246"/>
      <c r="CG453" s="246"/>
      <c r="CH453" s="246"/>
      <c r="CI453" s="246"/>
      <c r="CJ453" s="246"/>
      <c r="CK453" s="246"/>
      <c r="CL453" s="246"/>
      <c r="CM453" s="246"/>
      <c r="CN453" s="246"/>
      <c r="CO453" s="246"/>
      <c r="CP453" s="246"/>
      <c r="CQ453" s="246"/>
      <c r="CR453" s="246"/>
      <c r="CS453" s="246"/>
      <c r="CT453" s="246"/>
      <c r="CU453" s="246"/>
      <c r="CV453" s="246"/>
      <c r="CW453" s="246"/>
      <c r="CX453" s="246"/>
      <c r="CY453" s="246"/>
      <c r="CZ453" s="246"/>
      <c r="DA453" s="246"/>
      <c r="DB453" s="246"/>
      <c r="DC453" s="246"/>
      <c r="DD453" s="246"/>
      <c r="DE453" s="246"/>
      <c r="DF453" s="246"/>
      <c r="DG453" s="246"/>
      <c r="DH453" s="246"/>
      <c r="DI453" s="246"/>
      <c r="DJ453" s="246"/>
      <c r="DK453" s="246"/>
      <c r="DL453" s="246"/>
      <c r="DM453" s="246"/>
      <c r="DN453" s="246"/>
      <c r="DO453" s="246"/>
      <c r="DP453" s="246"/>
      <c r="DQ453" s="246"/>
      <c r="DR453" s="246"/>
      <c r="DS453" s="246"/>
      <c r="DT453" s="246"/>
      <c r="DU453" s="246"/>
      <c r="DV453" s="246"/>
      <c r="DW453" s="246"/>
      <c r="DX453" s="246"/>
      <c r="DY453" s="246"/>
      <c r="DZ453" s="246"/>
      <c r="EA453" s="246"/>
      <c r="EB453" s="246"/>
      <c r="EC453" s="246"/>
      <c r="ED453" s="246"/>
      <c r="EE453" s="246"/>
      <c r="EF453" s="246"/>
      <c r="EG453" s="246"/>
      <c r="EH453" s="246"/>
      <c r="EI453" s="246"/>
      <c r="EJ453" s="246"/>
      <c r="EK453" s="246"/>
      <c r="EL453" s="246"/>
      <c r="EM453" s="246"/>
      <c r="EN453" s="246"/>
      <c r="EO453" s="246"/>
      <c r="EP453" s="246"/>
      <c r="EQ453" s="246"/>
      <c r="ER453" s="246"/>
      <c r="ES453" s="246"/>
      <c r="ET453" s="246"/>
      <c r="EU453" s="246"/>
      <c r="EV453" s="246"/>
      <c r="EW453" s="246"/>
      <c r="EX453" s="246"/>
      <c r="EY453" s="246"/>
      <c r="EZ453" s="246"/>
      <c r="FA453" s="246"/>
      <c r="FB453" s="246"/>
      <c r="FC453" s="246"/>
      <c r="FD453" s="246"/>
      <c r="FE453" s="246"/>
      <c r="FF453" s="246"/>
      <c r="FG453" s="246"/>
      <c r="FH453" s="246"/>
      <c r="FI453" s="246"/>
      <c r="FJ453" s="246"/>
      <c r="FK453" s="246"/>
      <c r="FL453" s="246"/>
      <c r="FM453" s="246"/>
      <c r="FN453" s="246"/>
      <c r="FO453" s="246"/>
      <c r="FP453" s="246"/>
      <c r="FQ453" s="246"/>
      <c r="FR453" s="246"/>
      <c r="FS453" s="246"/>
      <c r="FT453" s="246"/>
      <c r="FU453" s="246"/>
      <c r="FV453" s="246"/>
      <c r="FW453" s="246"/>
      <c r="FX453" s="246"/>
      <c r="FY453" s="246"/>
      <c r="FZ453" s="246"/>
      <c r="GA453" s="246"/>
      <c r="GB453" s="246"/>
      <c r="GC453" s="246"/>
      <c r="GD453" s="246"/>
      <c r="GE453" s="246"/>
      <c r="GF453" s="246"/>
      <c r="GG453" s="246"/>
      <c r="GH453" s="246"/>
      <c r="GI453" s="246"/>
      <c r="GJ453" s="246"/>
      <c r="GK453" s="246"/>
      <c r="GL453" s="246"/>
      <c r="GM453" s="246"/>
      <c r="GN453" s="246"/>
      <c r="GO453" s="246"/>
      <c r="GP453" s="246"/>
      <c r="GQ453" s="246"/>
      <c r="GR453" s="246"/>
      <c r="GS453" s="246"/>
      <c r="GT453" s="246"/>
      <c r="GU453" s="246"/>
      <c r="GV453" s="246"/>
      <c r="GW453" s="246"/>
      <c r="GX453" s="246"/>
      <c r="GY453" s="246"/>
      <c r="GZ453" s="246"/>
      <c r="HA453" s="246"/>
      <c r="HB453" s="246"/>
      <c r="HC453" s="246"/>
      <c r="HD453" s="246"/>
      <c r="HE453" s="246"/>
      <c r="HF453" s="246"/>
      <c r="HG453" s="246"/>
      <c r="HH453" s="246"/>
      <c r="HI453" s="246"/>
      <c r="HJ453" s="246"/>
      <c r="HK453" s="246"/>
      <c r="HL453" s="246"/>
      <c r="HM453" s="246"/>
      <c r="HN453" s="246"/>
      <c r="HO453" s="246"/>
      <c r="HP453" s="246"/>
      <c r="HQ453" s="246"/>
      <c r="HR453" s="246"/>
      <c r="HS453" s="246"/>
      <c r="HT453" s="246"/>
      <c r="HU453" s="246"/>
      <c r="HV453" s="246"/>
      <c r="HW453" s="246"/>
      <c r="HX453" s="246"/>
      <c r="HY453" s="246"/>
      <c r="HZ453" s="246"/>
      <c r="IA453" s="246"/>
      <c r="IB453" s="246"/>
      <c r="IC453" s="246"/>
      <c r="ID453" s="246"/>
      <c r="IE453" s="246"/>
      <c r="IF453" s="246"/>
      <c r="IG453" s="246"/>
      <c r="IH453" s="246"/>
      <c r="II453" s="246"/>
      <c r="IJ453" s="246"/>
      <c r="IK453" s="246"/>
      <c r="IL453" s="246"/>
      <c r="IM453" s="246"/>
      <c r="IN453" s="246"/>
      <c r="IO453" s="246"/>
      <c r="IP453" s="246"/>
      <c r="IQ453" s="246"/>
      <c r="IR453" s="246"/>
      <c r="IS453" s="246"/>
      <c r="IT453" s="246"/>
      <c r="IU453" s="246"/>
      <c r="IV453" s="246"/>
      <c r="IW453" s="246"/>
    </row>
    <row r="454" customFormat="false" ht="12.75" hidden="false" customHeight="false" outlineLevel="0" collapsed="false">
      <c r="A454" s="217"/>
      <c r="B454" s="245"/>
      <c r="C454" s="245"/>
      <c r="D454" s="245"/>
      <c r="E454" s="245"/>
      <c r="F454" s="246"/>
      <c r="G454" s="246"/>
      <c r="H454" s="246"/>
      <c r="I454" s="246"/>
      <c r="J454" s="246"/>
      <c r="K454" s="246"/>
      <c r="L454" s="246"/>
      <c r="M454" s="246"/>
      <c r="N454" s="246"/>
      <c r="O454" s="246"/>
      <c r="P454" s="246"/>
      <c r="Q454" s="246"/>
      <c r="R454" s="246"/>
      <c r="S454" s="246"/>
      <c r="T454" s="246"/>
      <c r="U454" s="246"/>
      <c r="V454" s="246"/>
      <c r="W454" s="246"/>
      <c r="X454" s="246"/>
      <c r="Y454" s="246"/>
      <c r="Z454" s="246"/>
      <c r="AA454" s="246"/>
      <c r="AB454" s="246"/>
      <c r="AC454" s="246"/>
      <c r="AD454" s="246"/>
      <c r="AE454" s="246"/>
      <c r="AF454" s="246"/>
      <c r="AG454" s="246"/>
      <c r="AH454" s="246"/>
      <c r="AI454" s="246"/>
      <c r="AJ454" s="246"/>
      <c r="AK454" s="246"/>
      <c r="AL454" s="246"/>
      <c r="AM454" s="246"/>
      <c r="AN454" s="246"/>
      <c r="AO454" s="246"/>
      <c r="AP454" s="246"/>
      <c r="AQ454" s="246"/>
      <c r="AR454" s="246"/>
      <c r="AS454" s="246"/>
      <c r="AT454" s="246"/>
      <c r="AU454" s="246"/>
      <c r="AV454" s="246"/>
      <c r="AW454" s="246"/>
      <c r="AX454" s="246"/>
      <c r="AY454" s="246"/>
      <c r="AZ454" s="246"/>
      <c r="BA454" s="246"/>
      <c r="BB454" s="246"/>
      <c r="BC454" s="246"/>
      <c r="BD454" s="246"/>
      <c r="BE454" s="246"/>
      <c r="BF454" s="246"/>
      <c r="BG454" s="246"/>
      <c r="BH454" s="246"/>
      <c r="BI454" s="246"/>
      <c r="BJ454" s="246"/>
      <c r="BK454" s="246"/>
      <c r="BL454" s="246"/>
      <c r="BM454" s="246"/>
      <c r="BN454" s="246"/>
      <c r="BO454" s="246"/>
      <c r="BP454" s="246"/>
      <c r="BQ454" s="246"/>
      <c r="BR454" s="246"/>
      <c r="BS454" s="246"/>
      <c r="BT454" s="246"/>
      <c r="BU454" s="246"/>
      <c r="BV454" s="246"/>
      <c r="BW454" s="246"/>
      <c r="BX454" s="246"/>
      <c r="BY454" s="246"/>
      <c r="BZ454" s="246"/>
      <c r="CA454" s="246"/>
      <c r="CB454" s="246"/>
      <c r="CC454" s="246"/>
      <c r="CD454" s="246"/>
      <c r="CE454" s="246"/>
      <c r="CF454" s="246"/>
      <c r="CG454" s="246"/>
      <c r="CH454" s="246"/>
      <c r="CI454" s="246"/>
      <c r="CJ454" s="246"/>
      <c r="CK454" s="246"/>
      <c r="CL454" s="246"/>
      <c r="CM454" s="246"/>
      <c r="CN454" s="246"/>
      <c r="CO454" s="246"/>
      <c r="CP454" s="246"/>
      <c r="CQ454" s="246"/>
      <c r="CR454" s="246"/>
      <c r="CS454" s="246"/>
      <c r="CT454" s="246"/>
      <c r="CU454" s="246"/>
      <c r="CV454" s="246"/>
      <c r="CW454" s="246"/>
      <c r="CX454" s="246"/>
      <c r="CY454" s="246"/>
      <c r="CZ454" s="246"/>
      <c r="DA454" s="246"/>
      <c r="DB454" s="246"/>
      <c r="DC454" s="246"/>
      <c r="DD454" s="246"/>
      <c r="DE454" s="246"/>
      <c r="DF454" s="246"/>
      <c r="DG454" s="246"/>
      <c r="DH454" s="246"/>
      <c r="DI454" s="246"/>
      <c r="DJ454" s="246"/>
      <c r="DK454" s="246"/>
      <c r="DL454" s="246"/>
      <c r="DM454" s="246"/>
      <c r="DN454" s="246"/>
      <c r="DO454" s="246"/>
      <c r="DP454" s="246"/>
      <c r="DQ454" s="246"/>
      <c r="DR454" s="246"/>
      <c r="DS454" s="246"/>
      <c r="DT454" s="246"/>
      <c r="DU454" s="246"/>
      <c r="DV454" s="246"/>
      <c r="DW454" s="246"/>
      <c r="DX454" s="246"/>
      <c r="DY454" s="246"/>
      <c r="DZ454" s="246"/>
      <c r="EA454" s="246"/>
      <c r="EB454" s="246"/>
      <c r="EC454" s="246"/>
      <c r="ED454" s="246"/>
      <c r="EE454" s="246"/>
      <c r="EF454" s="246"/>
      <c r="EG454" s="246"/>
      <c r="EH454" s="246"/>
      <c r="EI454" s="246"/>
      <c r="EJ454" s="246"/>
      <c r="EK454" s="246"/>
      <c r="EL454" s="246"/>
      <c r="EM454" s="246"/>
      <c r="EN454" s="246"/>
      <c r="EO454" s="246"/>
      <c r="EP454" s="246"/>
      <c r="EQ454" s="246"/>
      <c r="ER454" s="246"/>
      <c r="ES454" s="246"/>
      <c r="ET454" s="246"/>
      <c r="EU454" s="246"/>
      <c r="EV454" s="246"/>
      <c r="EW454" s="246"/>
      <c r="EX454" s="246"/>
      <c r="EY454" s="246"/>
      <c r="EZ454" s="246"/>
      <c r="FA454" s="246"/>
      <c r="FB454" s="246"/>
      <c r="FC454" s="246"/>
      <c r="FD454" s="246"/>
      <c r="FE454" s="246"/>
      <c r="FF454" s="246"/>
      <c r="FG454" s="246"/>
      <c r="FH454" s="246"/>
      <c r="FI454" s="246"/>
      <c r="FJ454" s="246"/>
      <c r="FK454" s="246"/>
      <c r="FL454" s="246"/>
      <c r="FM454" s="246"/>
      <c r="FN454" s="246"/>
      <c r="FO454" s="246"/>
      <c r="FP454" s="246"/>
      <c r="FQ454" s="246"/>
      <c r="FR454" s="246"/>
      <c r="FS454" s="246"/>
      <c r="FT454" s="246"/>
      <c r="FU454" s="246"/>
      <c r="FV454" s="246"/>
      <c r="FW454" s="246"/>
      <c r="FX454" s="246"/>
      <c r="FY454" s="246"/>
      <c r="FZ454" s="246"/>
      <c r="GA454" s="246"/>
      <c r="GB454" s="246"/>
      <c r="GC454" s="246"/>
      <c r="GD454" s="246"/>
      <c r="GE454" s="246"/>
      <c r="GF454" s="246"/>
      <c r="GG454" s="246"/>
      <c r="GH454" s="246"/>
      <c r="GI454" s="246"/>
      <c r="GJ454" s="246"/>
      <c r="GK454" s="246"/>
      <c r="GL454" s="246"/>
      <c r="GM454" s="246"/>
      <c r="GN454" s="246"/>
      <c r="GO454" s="246"/>
      <c r="GP454" s="246"/>
      <c r="GQ454" s="246"/>
      <c r="GR454" s="246"/>
      <c r="GS454" s="246"/>
      <c r="GT454" s="246"/>
      <c r="GU454" s="246"/>
      <c r="GV454" s="246"/>
      <c r="GW454" s="246"/>
      <c r="GX454" s="246"/>
      <c r="GY454" s="246"/>
      <c r="GZ454" s="246"/>
      <c r="HA454" s="246"/>
      <c r="HB454" s="246"/>
      <c r="HC454" s="246"/>
      <c r="HD454" s="246"/>
      <c r="HE454" s="246"/>
      <c r="HF454" s="246"/>
      <c r="HG454" s="246"/>
      <c r="HH454" s="246"/>
      <c r="HI454" s="246"/>
      <c r="HJ454" s="246"/>
      <c r="HK454" s="246"/>
      <c r="HL454" s="246"/>
      <c r="HM454" s="246"/>
      <c r="HN454" s="246"/>
      <c r="HO454" s="246"/>
      <c r="HP454" s="246"/>
      <c r="HQ454" s="246"/>
      <c r="HR454" s="246"/>
      <c r="HS454" s="246"/>
      <c r="HT454" s="246"/>
      <c r="HU454" s="246"/>
      <c r="HV454" s="246"/>
      <c r="HW454" s="246"/>
      <c r="HX454" s="246"/>
      <c r="HY454" s="246"/>
      <c r="HZ454" s="246"/>
      <c r="IA454" s="246"/>
      <c r="IB454" s="246"/>
      <c r="IC454" s="246"/>
      <c r="ID454" s="246"/>
      <c r="IE454" s="246"/>
      <c r="IF454" s="246"/>
      <c r="IG454" s="246"/>
      <c r="IH454" s="246"/>
      <c r="II454" s="246"/>
      <c r="IJ454" s="246"/>
      <c r="IK454" s="246"/>
      <c r="IL454" s="246"/>
      <c r="IM454" s="246"/>
      <c r="IN454" s="246"/>
      <c r="IO454" s="246"/>
      <c r="IP454" s="246"/>
      <c r="IQ454" s="246"/>
      <c r="IR454" s="246"/>
      <c r="IS454" s="246"/>
      <c r="IT454" s="246"/>
      <c r="IU454" s="246"/>
      <c r="IV454" s="246"/>
      <c r="IW454" s="246"/>
    </row>
    <row r="455" customFormat="false" ht="12.75" hidden="false" customHeight="false" outlineLevel="0" collapsed="false">
      <c r="A455" s="223"/>
      <c r="B455" s="245"/>
      <c r="C455" s="251"/>
      <c r="D455" s="251"/>
      <c r="E455" s="251"/>
      <c r="F455" s="246"/>
      <c r="G455" s="246"/>
      <c r="H455" s="246"/>
      <c r="I455" s="246"/>
      <c r="J455" s="246"/>
      <c r="K455" s="246"/>
      <c r="L455" s="246"/>
      <c r="M455" s="246"/>
      <c r="N455" s="246"/>
      <c r="O455" s="246"/>
      <c r="P455" s="246"/>
      <c r="Q455" s="246"/>
      <c r="R455" s="246"/>
      <c r="S455" s="246"/>
      <c r="T455" s="246"/>
      <c r="U455" s="246"/>
      <c r="V455" s="246"/>
      <c r="W455" s="246"/>
      <c r="X455" s="246"/>
      <c r="Y455" s="246"/>
      <c r="Z455" s="246"/>
      <c r="AA455" s="246"/>
      <c r="AB455" s="246"/>
      <c r="AC455" s="246"/>
      <c r="AD455" s="246"/>
      <c r="AE455" s="246"/>
      <c r="AF455" s="246"/>
      <c r="AG455" s="246"/>
      <c r="AH455" s="246"/>
      <c r="AI455" s="246"/>
      <c r="AJ455" s="246"/>
      <c r="AK455" s="246"/>
      <c r="AL455" s="246"/>
      <c r="AM455" s="246"/>
      <c r="AN455" s="246"/>
      <c r="AO455" s="246"/>
      <c r="AP455" s="246"/>
      <c r="AQ455" s="246"/>
      <c r="AR455" s="246"/>
      <c r="AS455" s="246"/>
      <c r="AT455" s="246"/>
      <c r="AU455" s="246"/>
      <c r="AV455" s="246"/>
      <c r="AW455" s="246"/>
      <c r="AX455" s="246"/>
      <c r="AY455" s="246"/>
      <c r="AZ455" s="246"/>
      <c r="BA455" s="246"/>
      <c r="BB455" s="246"/>
      <c r="BC455" s="246"/>
      <c r="BD455" s="246"/>
      <c r="BE455" s="246"/>
      <c r="BF455" s="246"/>
      <c r="BG455" s="246"/>
      <c r="BH455" s="246"/>
      <c r="BI455" s="246"/>
      <c r="BJ455" s="246"/>
      <c r="BK455" s="246"/>
      <c r="BL455" s="246"/>
      <c r="BM455" s="246"/>
      <c r="BN455" s="246"/>
      <c r="BO455" s="246"/>
      <c r="BP455" s="246"/>
      <c r="BQ455" s="246"/>
      <c r="BR455" s="246"/>
      <c r="BS455" s="246"/>
      <c r="BT455" s="246"/>
      <c r="BU455" s="246"/>
      <c r="BV455" s="246"/>
      <c r="BW455" s="246"/>
      <c r="BX455" s="246"/>
      <c r="BY455" s="246"/>
      <c r="BZ455" s="246"/>
      <c r="CA455" s="246"/>
      <c r="CB455" s="246"/>
      <c r="CC455" s="246"/>
      <c r="CD455" s="246"/>
      <c r="CE455" s="246"/>
      <c r="CF455" s="246"/>
      <c r="CG455" s="246"/>
      <c r="CH455" s="246"/>
      <c r="CI455" s="246"/>
      <c r="CJ455" s="246"/>
      <c r="CK455" s="246"/>
      <c r="CL455" s="246"/>
      <c r="CM455" s="246"/>
      <c r="CN455" s="246"/>
      <c r="CO455" s="246"/>
      <c r="CP455" s="246"/>
      <c r="CQ455" s="246"/>
      <c r="CR455" s="246"/>
      <c r="CS455" s="246"/>
      <c r="CT455" s="246"/>
      <c r="CU455" s="246"/>
      <c r="CV455" s="246"/>
      <c r="CW455" s="246"/>
      <c r="CX455" s="246"/>
      <c r="CY455" s="246"/>
      <c r="CZ455" s="246"/>
      <c r="DA455" s="246"/>
      <c r="DB455" s="246"/>
      <c r="DC455" s="246"/>
      <c r="DD455" s="246"/>
      <c r="DE455" s="246"/>
      <c r="DF455" s="246"/>
      <c r="DG455" s="246"/>
      <c r="DH455" s="246"/>
      <c r="DI455" s="246"/>
      <c r="DJ455" s="246"/>
      <c r="DK455" s="246"/>
      <c r="DL455" s="246"/>
      <c r="DM455" s="246"/>
      <c r="DN455" s="246"/>
      <c r="DO455" s="246"/>
      <c r="DP455" s="246"/>
      <c r="DQ455" s="246"/>
      <c r="DR455" s="246"/>
      <c r="DS455" s="246"/>
      <c r="DT455" s="246"/>
      <c r="DU455" s="246"/>
      <c r="DV455" s="246"/>
      <c r="DW455" s="246"/>
      <c r="DX455" s="246"/>
      <c r="DY455" s="246"/>
      <c r="DZ455" s="246"/>
      <c r="EA455" s="246"/>
      <c r="EB455" s="246"/>
      <c r="EC455" s="246"/>
      <c r="ED455" s="246"/>
      <c r="EE455" s="246"/>
      <c r="EF455" s="246"/>
      <c r="EG455" s="246"/>
      <c r="EH455" s="246"/>
      <c r="EI455" s="246"/>
      <c r="EJ455" s="246"/>
      <c r="EK455" s="246"/>
      <c r="EL455" s="246"/>
      <c r="EM455" s="246"/>
      <c r="EN455" s="246"/>
      <c r="EO455" s="246"/>
      <c r="EP455" s="246"/>
      <c r="EQ455" s="246"/>
      <c r="ER455" s="246"/>
      <c r="ES455" s="246"/>
      <c r="ET455" s="246"/>
      <c r="EU455" s="246"/>
      <c r="EV455" s="246"/>
      <c r="EW455" s="246"/>
      <c r="EX455" s="246"/>
      <c r="EY455" s="246"/>
      <c r="EZ455" s="246"/>
      <c r="FA455" s="246"/>
      <c r="FB455" s="246"/>
      <c r="FC455" s="246"/>
      <c r="FD455" s="246"/>
      <c r="FE455" s="246"/>
      <c r="FF455" s="246"/>
      <c r="FG455" s="246"/>
      <c r="FH455" s="246"/>
      <c r="FI455" s="246"/>
      <c r="FJ455" s="246"/>
      <c r="FK455" s="246"/>
      <c r="FL455" s="246"/>
      <c r="FM455" s="246"/>
      <c r="FN455" s="246"/>
      <c r="FO455" s="246"/>
      <c r="FP455" s="246"/>
      <c r="FQ455" s="246"/>
      <c r="FR455" s="246"/>
      <c r="FS455" s="246"/>
      <c r="FT455" s="246"/>
      <c r="FU455" s="246"/>
      <c r="FV455" s="246"/>
      <c r="FW455" s="246"/>
      <c r="FX455" s="246"/>
      <c r="FY455" s="246"/>
      <c r="FZ455" s="246"/>
      <c r="GA455" s="246"/>
      <c r="GB455" s="246"/>
      <c r="GC455" s="246"/>
      <c r="GD455" s="246"/>
      <c r="GE455" s="246"/>
      <c r="GF455" s="246"/>
      <c r="GG455" s="246"/>
      <c r="GH455" s="246"/>
      <c r="GI455" s="246"/>
      <c r="GJ455" s="246"/>
      <c r="GK455" s="246"/>
      <c r="GL455" s="246"/>
      <c r="GM455" s="246"/>
      <c r="GN455" s="246"/>
      <c r="GO455" s="246"/>
      <c r="GP455" s="246"/>
      <c r="GQ455" s="246"/>
      <c r="GR455" s="246"/>
      <c r="GS455" s="246"/>
      <c r="GT455" s="246"/>
      <c r="GU455" s="246"/>
      <c r="GV455" s="246"/>
      <c r="GW455" s="246"/>
      <c r="GX455" s="246"/>
      <c r="GY455" s="246"/>
      <c r="GZ455" s="246"/>
      <c r="HA455" s="246"/>
      <c r="HB455" s="246"/>
      <c r="HC455" s="246"/>
      <c r="HD455" s="246"/>
      <c r="HE455" s="246"/>
      <c r="HF455" s="246"/>
      <c r="HG455" s="246"/>
      <c r="HH455" s="246"/>
      <c r="HI455" s="246"/>
      <c r="HJ455" s="246"/>
      <c r="HK455" s="246"/>
      <c r="HL455" s="246"/>
      <c r="HM455" s="246"/>
      <c r="HN455" s="246"/>
      <c r="HO455" s="246"/>
      <c r="HP455" s="246"/>
      <c r="HQ455" s="246"/>
      <c r="HR455" s="246"/>
      <c r="HS455" s="246"/>
      <c r="HT455" s="246"/>
      <c r="HU455" s="246"/>
      <c r="HV455" s="246"/>
      <c r="HW455" s="246"/>
      <c r="HX455" s="246"/>
      <c r="HY455" s="246"/>
      <c r="HZ455" s="246"/>
      <c r="IA455" s="246"/>
      <c r="IB455" s="246"/>
      <c r="IC455" s="246"/>
      <c r="ID455" s="246"/>
      <c r="IE455" s="246"/>
      <c r="IF455" s="246"/>
      <c r="IG455" s="246"/>
      <c r="IH455" s="246"/>
      <c r="II455" s="246"/>
      <c r="IJ455" s="246"/>
      <c r="IK455" s="246"/>
      <c r="IL455" s="246"/>
      <c r="IM455" s="246"/>
      <c r="IN455" s="246"/>
      <c r="IO455" s="246"/>
      <c r="IP455" s="246"/>
      <c r="IQ455" s="246"/>
      <c r="IR455" s="246"/>
      <c r="IS455" s="246"/>
      <c r="IT455" s="246"/>
      <c r="IU455" s="246"/>
      <c r="IV455" s="246"/>
      <c r="IW455" s="246"/>
    </row>
    <row r="456" customFormat="false" ht="12.75" hidden="false" customHeight="false" outlineLevel="0" collapsed="false">
      <c r="A456" s="223"/>
      <c r="B456" s="252"/>
      <c r="C456" s="251"/>
      <c r="D456" s="251"/>
      <c r="E456" s="251"/>
      <c r="F456" s="246"/>
      <c r="G456" s="246"/>
      <c r="H456" s="246"/>
      <c r="I456" s="246"/>
      <c r="J456" s="246"/>
      <c r="K456" s="246"/>
      <c r="L456" s="246"/>
      <c r="M456" s="246"/>
      <c r="N456" s="246"/>
      <c r="O456" s="246"/>
      <c r="P456" s="246"/>
      <c r="Q456" s="246"/>
      <c r="R456" s="246"/>
      <c r="S456" s="246"/>
      <c r="T456" s="246"/>
      <c r="U456" s="246"/>
      <c r="V456" s="246"/>
      <c r="W456" s="246"/>
      <c r="X456" s="246"/>
      <c r="Y456" s="246"/>
      <c r="Z456" s="246"/>
      <c r="AA456" s="246"/>
      <c r="AB456" s="246"/>
      <c r="AC456" s="246"/>
      <c r="AD456" s="246"/>
      <c r="AE456" s="246"/>
      <c r="AF456" s="246"/>
      <c r="AG456" s="246"/>
      <c r="AH456" s="246"/>
      <c r="AI456" s="246"/>
      <c r="AJ456" s="246"/>
      <c r="AK456" s="246"/>
      <c r="AL456" s="246"/>
      <c r="AM456" s="246"/>
      <c r="AN456" s="246"/>
      <c r="AO456" s="246"/>
      <c r="AP456" s="246"/>
      <c r="AQ456" s="246"/>
      <c r="AR456" s="246"/>
      <c r="AS456" s="246"/>
      <c r="AT456" s="246"/>
      <c r="AU456" s="246"/>
      <c r="AV456" s="246"/>
      <c r="AW456" s="246"/>
      <c r="AX456" s="246"/>
      <c r="AY456" s="246"/>
      <c r="AZ456" s="246"/>
      <c r="BA456" s="246"/>
      <c r="BB456" s="246"/>
      <c r="BC456" s="246"/>
      <c r="BD456" s="246"/>
      <c r="BE456" s="246"/>
      <c r="BF456" s="246"/>
      <c r="BG456" s="246"/>
      <c r="BH456" s="246"/>
      <c r="BI456" s="246"/>
      <c r="BJ456" s="246"/>
      <c r="BK456" s="246"/>
      <c r="BL456" s="246"/>
      <c r="BM456" s="246"/>
      <c r="BN456" s="246"/>
      <c r="BO456" s="246"/>
      <c r="BP456" s="246"/>
      <c r="BQ456" s="246"/>
      <c r="BR456" s="246"/>
      <c r="BS456" s="246"/>
      <c r="BT456" s="246"/>
      <c r="BU456" s="246"/>
      <c r="BV456" s="246"/>
      <c r="BW456" s="246"/>
      <c r="BX456" s="246"/>
      <c r="BY456" s="246"/>
      <c r="BZ456" s="246"/>
      <c r="CA456" s="246"/>
      <c r="CB456" s="246"/>
      <c r="CC456" s="246"/>
      <c r="CD456" s="246"/>
      <c r="CE456" s="246"/>
      <c r="CF456" s="246"/>
      <c r="CG456" s="246"/>
      <c r="CH456" s="246"/>
      <c r="CI456" s="246"/>
      <c r="CJ456" s="246"/>
      <c r="CK456" s="246"/>
      <c r="CL456" s="246"/>
      <c r="CM456" s="246"/>
      <c r="CN456" s="246"/>
      <c r="CO456" s="246"/>
      <c r="CP456" s="246"/>
      <c r="CQ456" s="246"/>
      <c r="CR456" s="246"/>
      <c r="CS456" s="246"/>
      <c r="CT456" s="246"/>
      <c r="CU456" s="246"/>
      <c r="CV456" s="246"/>
      <c r="CW456" s="246"/>
      <c r="CX456" s="246"/>
      <c r="CY456" s="246"/>
      <c r="CZ456" s="246"/>
      <c r="DA456" s="246"/>
      <c r="DB456" s="246"/>
      <c r="DC456" s="246"/>
      <c r="DD456" s="246"/>
      <c r="DE456" s="246"/>
      <c r="DF456" s="246"/>
      <c r="DG456" s="246"/>
      <c r="DH456" s="246"/>
      <c r="DI456" s="246"/>
      <c r="DJ456" s="246"/>
      <c r="DK456" s="246"/>
      <c r="DL456" s="246"/>
      <c r="DM456" s="246"/>
      <c r="DN456" s="246"/>
      <c r="DO456" s="246"/>
      <c r="DP456" s="246"/>
      <c r="DQ456" s="246"/>
      <c r="DR456" s="246"/>
      <c r="DS456" s="246"/>
      <c r="DT456" s="246"/>
      <c r="DU456" s="246"/>
      <c r="DV456" s="246"/>
      <c r="DW456" s="246"/>
      <c r="DX456" s="246"/>
      <c r="DY456" s="246"/>
      <c r="DZ456" s="246"/>
      <c r="EA456" s="246"/>
      <c r="EB456" s="246"/>
      <c r="EC456" s="246"/>
      <c r="ED456" s="246"/>
      <c r="EE456" s="246"/>
      <c r="EF456" s="246"/>
      <c r="EG456" s="246"/>
      <c r="EH456" s="246"/>
      <c r="EI456" s="246"/>
      <c r="EJ456" s="246"/>
      <c r="EK456" s="246"/>
      <c r="EL456" s="246"/>
      <c r="EM456" s="246"/>
      <c r="EN456" s="246"/>
      <c r="EO456" s="246"/>
      <c r="EP456" s="246"/>
      <c r="EQ456" s="246"/>
      <c r="ER456" s="246"/>
      <c r="ES456" s="246"/>
      <c r="ET456" s="246"/>
      <c r="EU456" s="246"/>
      <c r="EV456" s="246"/>
      <c r="EW456" s="246"/>
      <c r="EX456" s="246"/>
      <c r="EY456" s="246"/>
      <c r="EZ456" s="246"/>
      <c r="FA456" s="246"/>
      <c r="FB456" s="246"/>
      <c r="FC456" s="246"/>
      <c r="FD456" s="246"/>
      <c r="FE456" s="246"/>
      <c r="FF456" s="246"/>
      <c r="FG456" s="246"/>
      <c r="FH456" s="246"/>
      <c r="FI456" s="246"/>
      <c r="FJ456" s="246"/>
      <c r="FK456" s="246"/>
      <c r="FL456" s="246"/>
      <c r="FM456" s="246"/>
      <c r="FN456" s="246"/>
      <c r="FO456" s="246"/>
      <c r="FP456" s="246"/>
      <c r="FQ456" s="246"/>
      <c r="FR456" s="246"/>
      <c r="FS456" s="246"/>
      <c r="FT456" s="246"/>
      <c r="FU456" s="246"/>
      <c r="FV456" s="246"/>
      <c r="FW456" s="246"/>
      <c r="FX456" s="246"/>
      <c r="FY456" s="246"/>
      <c r="FZ456" s="246"/>
      <c r="GA456" s="246"/>
      <c r="GB456" s="246"/>
      <c r="GC456" s="246"/>
      <c r="GD456" s="246"/>
      <c r="GE456" s="246"/>
      <c r="GF456" s="246"/>
      <c r="GG456" s="246"/>
      <c r="GH456" s="246"/>
      <c r="GI456" s="246"/>
      <c r="GJ456" s="246"/>
      <c r="GK456" s="246"/>
      <c r="GL456" s="246"/>
      <c r="GM456" s="246"/>
      <c r="GN456" s="246"/>
      <c r="GO456" s="246"/>
      <c r="GP456" s="246"/>
      <c r="GQ456" s="246"/>
      <c r="GR456" s="246"/>
      <c r="GS456" s="246"/>
      <c r="GT456" s="246"/>
      <c r="GU456" s="246"/>
      <c r="GV456" s="246"/>
      <c r="GW456" s="246"/>
      <c r="GX456" s="246"/>
      <c r="GY456" s="246"/>
      <c r="GZ456" s="246"/>
      <c r="HA456" s="246"/>
      <c r="HB456" s="246"/>
      <c r="HC456" s="246"/>
      <c r="HD456" s="246"/>
      <c r="HE456" s="246"/>
      <c r="HF456" s="246"/>
      <c r="HG456" s="246"/>
      <c r="HH456" s="246"/>
      <c r="HI456" s="246"/>
      <c r="HJ456" s="246"/>
      <c r="HK456" s="246"/>
      <c r="HL456" s="246"/>
      <c r="HM456" s="246"/>
      <c r="HN456" s="246"/>
      <c r="HO456" s="246"/>
      <c r="HP456" s="246"/>
      <c r="HQ456" s="246"/>
      <c r="HR456" s="246"/>
      <c r="HS456" s="246"/>
      <c r="HT456" s="246"/>
      <c r="HU456" s="246"/>
      <c r="HV456" s="246"/>
      <c r="HW456" s="246"/>
      <c r="HX456" s="246"/>
      <c r="HY456" s="246"/>
      <c r="HZ456" s="246"/>
      <c r="IA456" s="246"/>
      <c r="IB456" s="246"/>
      <c r="IC456" s="246"/>
      <c r="ID456" s="246"/>
      <c r="IE456" s="246"/>
      <c r="IF456" s="246"/>
      <c r="IG456" s="246"/>
      <c r="IH456" s="246"/>
      <c r="II456" s="246"/>
      <c r="IJ456" s="246"/>
      <c r="IK456" s="246"/>
      <c r="IL456" s="246"/>
      <c r="IM456" s="246"/>
      <c r="IN456" s="246"/>
      <c r="IO456" s="246"/>
      <c r="IP456" s="246"/>
      <c r="IQ456" s="246"/>
      <c r="IR456" s="246"/>
      <c r="IS456" s="246"/>
      <c r="IT456" s="246"/>
      <c r="IU456" s="246"/>
      <c r="IV456" s="246"/>
      <c r="IW456" s="246"/>
    </row>
    <row r="457" customFormat="false" ht="12.75" hidden="false" customHeight="false" outlineLevel="0" collapsed="false">
      <c r="A457" s="223"/>
      <c r="B457" s="253"/>
      <c r="C457" s="251"/>
      <c r="D457" s="251"/>
      <c r="E457" s="251"/>
      <c r="F457" s="246"/>
      <c r="G457" s="246"/>
      <c r="H457" s="246"/>
      <c r="I457" s="246"/>
      <c r="J457" s="246"/>
      <c r="K457" s="246"/>
      <c r="L457" s="246"/>
      <c r="M457" s="246"/>
      <c r="N457" s="246"/>
      <c r="O457" s="246"/>
      <c r="P457" s="246"/>
      <c r="Q457" s="246"/>
      <c r="R457" s="246"/>
      <c r="S457" s="246"/>
      <c r="T457" s="246"/>
      <c r="U457" s="246"/>
      <c r="V457" s="246"/>
      <c r="W457" s="246"/>
      <c r="X457" s="246"/>
      <c r="Y457" s="246"/>
      <c r="Z457" s="246"/>
      <c r="AA457" s="246"/>
      <c r="AB457" s="246"/>
      <c r="AC457" s="246"/>
      <c r="AD457" s="246"/>
      <c r="AE457" s="246"/>
      <c r="AF457" s="246"/>
      <c r="AG457" s="246"/>
      <c r="AH457" s="246"/>
      <c r="AI457" s="246"/>
      <c r="AJ457" s="246"/>
      <c r="AK457" s="246"/>
      <c r="AL457" s="246"/>
      <c r="AM457" s="246"/>
      <c r="AN457" s="246"/>
      <c r="AO457" s="246"/>
      <c r="AP457" s="246"/>
      <c r="AQ457" s="246"/>
      <c r="AR457" s="246"/>
      <c r="AS457" s="246"/>
      <c r="AT457" s="246"/>
      <c r="AU457" s="246"/>
      <c r="AV457" s="246"/>
      <c r="AW457" s="246"/>
      <c r="AX457" s="246"/>
      <c r="AY457" s="246"/>
      <c r="AZ457" s="246"/>
      <c r="BA457" s="246"/>
      <c r="BB457" s="246"/>
      <c r="BC457" s="246"/>
      <c r="BD457" s="246"/>
      <c r="BE457" s="246"/>
      <c r="BF457" s="246"/>
      <c r="BG457" s="246"/>
      <c r="BH457" s="246"/>
      <c r="BI457" s="246"/>
      <c r="BJ457" s="246"/>
      <c r="BK457" s="246"/>
      <c r="BL457" s="246"/>
      <c r="BM457" s="246"/>
      <c r="BN457" s="246"/>
      <c r="BO457" s="246"/>
      <c r="BP457" s="246"/>
      <c r="BQ457" s="246"/>
      <c r="BR457" s="246"/>
      <c r="BS457" s="246"/>
      <c r="BT457" s="246"/>
      <c r="BU457" s="246"/>
      <c r="BV457" s="246"/>
      <c r="BW457" s="246"/>
      <c r="BX457" s="246"/>
      <c r="BY457" s="246"/>
      <c r="BZ457" s="246"/>
      <c r="CA457" s="246"/>
      <c r="CB457" s="246"/>
      <c r="CC457" s="246"/>
      <c r="CD457" s="246"/>
      <c r="CE457" s="246"/>
      <c r="CF457" s="246"/>
      <c r="CG457" s="246"/>
      <c r="CH457" s="246"/>
      <c r="CI457" s="246"/>
      <c r="CJ457" s="246"/>
      <c r="CK457" s="246"/>
      <c r="CL457" s="246"/>
      <c r="CM457" s="246"/>
      <c r="CN457" s="246"/>
      <c r="CO457" s="246"/>
      <c r="CP457" s="246"/>
      <c r="CQ457" s="246"/>
      <c r="CR457" s="246"/>
      <c r="CS457" s="246"/>
      <c r="CT457" s="246"/>
      <c r="CU457" s="246"/>
      <c r="CV457" s="246"/>
      <c r="CW457" s="246"/>
      <c r="CX457" s="246"/>
      <c r="CY457" s="246"/>
      <c r="CZ457" s="246"/>
      <c r="DA457" s="246"/>
      <c r="DB457" s="246"/>
      <c r="DC457" s="246"/>
      <c r="DD457" s="246"/>
      <c r="DE457" s="246"/>
      <c r="DF457" s="246"/>
      <c r="DG457" s="246"/>
      <c r="DH457" s="246"/>
      <c r="DI457" s="246"/>
      <c r="DJ457" s="246"/>
      <c r="DK457" s="246"/>
      <c r="DL457" s="246"/>
      <c r="DM457" s="246"/>
      <c r="DN457" s="246"/>
      <c r="DO457" s="246"/>
      <c r="DP457" s="246"/>
      <c r="DQ457" s="246"/>
      <c r="DR457" s="246"/>
      <c r="DS457" s="246"/>
      <c r="DT457" s="246"/>
      <c r="DU457" s="246"/>
      <c r="DV457" s="246"/>
      <c r="DW457" s="246"/>
      <c r="DX457" s="246"/>
      <c r="DY457" s="246"/>
      <c r="DZ457" s="246"/>
      <c r="EA457" s="246"/>
      <c r="EB457" s="246"/>
      <c r="EC457" s="246"/>
      <c r="ED457" s="246"/>
      <c r="EE457" s="246"/>
      <c r="EF457" s="246"/>
      <c r="EG457" s="246"/>
      <c r="EH457" s="246"/>
      <c r="EI457" s="246"/>
      <c r="EJ457" s="246"/>
      <c r="EK457" s="246"/>
      <c r="EL457" s="246"/>
      <c r="EM457" s="246"/>
      <c r="EN457" s="246"/>
      <c r="EO457" s="246"/>
      <c r="EP457" s="246"/>
      <c r="EQ457" s="246"/>
      <c r="ER457" s="246"/>
      <c r="ES457" s="246"/>
      <c r="ET457" s="246"/>
      <c r="EU457" s="246"/>
      <c r="EV457" s="246"/>
      <c r="EW457" s="246"/>
      <c r="EX457" s="246"/>
      <c r="EY457" s="246"/>
      <c r="EZ457" s="246"/>
      <c r="FA457" s="246"/>
      <c r="FB457" s="246"/>
      <c r="FC457" s="246"/>
      <c r="FD457" s="246"/>
      <c r="FE457" s="246"/>
      <c r="FF457" s="246"/>
      <c r="FG457" s="246"/>
      <c r="FH457" s="246"/>
      <c r="FI457" s="246"/>
      <c r="FJ457" s="246"/>
      <c r="FK457" s="246"/>
      <c r="FL457" s="246"/>
      <c r="FM457" s="246"/>
      <c r="FN457" s="246"/>
      <c r="FO457" s="246"/>
      <c r="FP457" s="246"/>
      <c r="FQ457" s="246"/>
      <c r="FR457" s="246"/>
      <c r="FS457" s="246"/>
      <c r="FT457" s="246"/>
      <c r="FU457" s="246"/>
      <c r="FV457" s="246"/>
      <c r="FW457" s="246"/>
      <c r="FX457" s="246"/>
      <c r="FY457" s="246"/>
      <c r="FZ457" s="246"/>
      <c r="GA457" s="246"/>
      <c r="GB457" s="246"/>
      <c r="GC457" s="246"/>
      <c r="GD457" s="246"/>
      <c r="GE457" s="246"/>
      <c r="GF457" s="246"/>
      <c r="GG457" s="246"/>
      <c r="GH457" s="246"/>
      <c r="GI457" s="246"/>
      <c r="GJ457" s="246"/>
      <c r="GK457" s="246"/>
      <c r="GL457" s="246"/>
      <c r="GM457" s="246"/>
      <c r="GN457" s="246"/>
      <c r="GO457" s="246"/>
      <c r="GP457" s="246"/>
      <c r="GQ457" s="246"/>
      <c r="GR457" s="246"/>
      <c r="GS457" s="246"/>
      <c r="GT457" s="246"/>
      <c r="GU457" s="246"/>
      <c r="GV457" s="246"/>
      <c r="GW457" s="246"/>
      <c r="GX457" s="246"/>
      <c r="GY457" s="246"/>
      <c r="GZ457" s="246"/>
      <c r="HA457" s="246"/>
      <c r="HB457" s="246"/>
      <c r="HC457" s="246"/>
      <c r="HD457" s="246"/>
      <c r="HE457" s="246"/>
      <c r="HF457" s="246"/>
      <c r="HG457" s="246"/>
      <c r="HH457" s="246"/>
      <c r="HI457" s="246"/>
      <c r="HJ457" s="246"/>
      <c r="HK457" s="246"/>
      <c r="HL457" s="246"/>
      <c r="HM457" s="246"/>
      <c r="HN457" s="246"/>
      <c r="HO457" s="246"/>
      <c r="HP457" s="246"/>
      <c r="HQ457" s="246"/>
      <c r="HR457" s="246"/>
      <c r="HS457" s="246"/>
      <c r="HT457" s="246"/>
      <c r="HU457" s="246"/>
      <c r="HV457" s="246"/>
      <c r="HW457" s="246"/>
      <c r="HX457" s="246"/>
      <c r="HY457" s="246"/>
      <c r="HZ457" s="246"/>
      <c r="IA457" s="246"/>
      <c r="IB457" s="246"/>
      <c r="IC457" s="246"/>
      <c r="ID457" s="246"/>
      <c r="IE457" s="246"/>
      <c r="IF457" s="246"/>
      <c r="IG457" s="246"/>
      <c r="IH457" s="246"/>
      <c r="II457" s="246"/>
      <c r="IJ457" s="246"/>
      <c r="IK457" s="246"/>
      <c r="IL457" s="246"/>
      <c r="IM457" s="246"/>
      <c r="IN457" s="246"/>
      <c r="IO457" s="246"/>
      <c r="IP457" s="246"/>
      <c r="IQ457" s="246"/>
      <c r="IR457" s="246"/>
      <c r="IS457" s="246"/>
      <c r="IT457" s="246"/>
      <c r="IU457" s="246"/>
      <c r="IV457" s="246"/>
      <c r="IW457" s="246"/>
    </row>
    <row r="458" customFormat="false" ht="12.75" hidden="false" customHeight="false" outlineLevel="0" collapsed="false">
      <c r="A458" s="224"/>
      <c r="B458" s="250"/>
      <c r="C458" s="251"/>
      <c r="D458" s="251"/>
      <c r="E458" s="251"/>
      <c r="F458" s="246"/>
      <c r="G458" s="246"/>
      <c r="H458" s="246"/>
      <c r="I458" s="246"/>
      <c r="J458" s="246"/>
      <c r="K458" s="246"/>
      <c r="L458" s="246"/>
      <c r="M458" s="246"/>
      <c r="N458" s="246"/>
      <c r="O458" s="246"/>
      <c r="P458" s="246"/>
      <c r="Q458" s="246"/>
      <c r="R458" s="246"/>
      <c r="S458" s="246"/>
      <c r="T458" s="246"/>
      <c r="U458" s="246"/>
      <c r="V458" s="246"/>
      <c r="W458" s="246"/>
      <c r="X458" s="246"/>
      <c r="Y458" s="246"/>
      <c r="Z458" s="246"/>
      <c r="AA458" s="246"/>
      <c r="AB458" s="246"/>
      <c r="AC458" s="246"/>
      <c r="AD458" s="246"/>
      <c r="AE458" s="246"/>
      <c r="AF458" s="246"/>
      <c r="AG458" s="246"/>
      <c r="AH458" s="246"/>
      <c r="AI458" s="246"/>
      <c r="AJ458" s="246"/>
      <c r="AK458" s="246"/>
      <c r="AL458" s="246"/>
      <c r="AM458" s="246"/>
      <c r="AN458" s="246"/>
      <c r="AO458" s="246"/>
      <c r="AP458" s="246"/>
      <c r="AQ458" s="246"/>
      <c r="AR458" s="246"/>
      <c r="AS458" s="246"/>
      <c r="AT458" s="246"/>
      <c r="AU458" s="246"/>
      <c r="AV458" s="246"/>
      <c r="AW458" s="246"/>
      <c r="AX458" s="246"/>
      <c r="AY458" s="246"/>
      <c r="AZ458" s="246"/>
      <c r="BA458" s="246"/>
      <c r="BB458" s="246"/>
      <c r="BC458" s="246"/>
      <c r="BD458" s="246"/>
      <c r="BE458" s="246"/>
      <c r="BF458" s="246"/>
      <c r="BG458" s="246"/>
      <c r="BH458" s="246"/>
      <c r="BI458" s="246"/>
      <c r="BJ458" s="246"/>
      <c r="BK458" s="246"/>
      <c r="BL458" s="246"/>
      <c r="BM458" s="246"/>
      <c r="BN458" s="246"/>
      <c r="BO458" s="246"/>
      <c r="BP458" s="246"/>
      <c r="BQ458" s="246"/>
      <c r="BR458" s="246"/>
      <c r="BS458" s="246"/>
      <c r="BT458" s="246"/>
      <c r="BU458" s="246"/>
      <c r="BV458" s="246"/>
      <c r="BW458" s="246"/>
      <c r="BX458" s="246"/>
      <c r="BY458" s="246"/>
      <c r="BZ458" s="246"/>
      <c r="CA458" s="246"/>
      <c r="CB458" s="246"/>
      <c r="CC458" s="246"/>
      <c r="CD458" s="246"/>
      <c r="CE458" s="246"/>
      <c r="CF458" s="246"/>
      <c r="CG458" s="246"/>
      <c r="CH458" s="246"/>
      <c r="CI458" s="246"/>
      <c r="CJ458" s="246"/>
      <c r="CK458" s="246"/>
      <c r="CL458" s="246"/>
      <c r="CM458" s="246"/>
      <c r="CN458" s="246"/>
      <c r="CO458" s="246"/>
      <c r="CP458" s="246"/>
      <c r="CQ458" s="246"/>
      <c r="CR458" s="246"/>
      <c r="CS458" s="246"/>
      <c r="CT458" s="246"/>
      <c r="CU458" s="246"/>
      <c r="CV458" s="246"/>
      <c r="CW458" s="246"/>
      <c r="CX458" s="246"/>
      <c r="CY458" s="246"/>
      <c r="CZ458" s="246"/>
      <c r="DA458" s="246"/>
      <c r="DB458" s="246"/>
      <c r="DC458" s="246"/>
      <c r="DD458" s="246"/>
      <c r="DE458" s="246"/>
      <c r="DF458" s="246"/>
      <c r="DG458" s="246"/>
      <c r="DH458" s="246"/>
      <c r="DI458" s="246"/>
      <c r="DJ458" s="246"/>
      <c r="DK458" s="246"/>
      <c r="DL458" s="246"/>
      <c r="DM458" s="246"/>
      <c r="DN458" s="246"/>
      <c r="DO458" s="246"/>
      <c r="DP458" s="246"/>
      <c r="DQ458" s="246"/>
      <c r="DR458" s="246"/>
      <c r="DS458" s="246"/>
      <c r="DT458" s="246"/>
      <c r="DU458" s="246"/>
      <c r="DV458" s="246"/>
      <c r="DW458" s="246"/>
      <c r="DX458" s="246"/>
      <c r="DY458" s="246"/>
      <c r="DZ458" s="246"/>
      <c r="EA458" s="246"/>
      <c r="EB458" s="246"/>
      <c r="EC458" s="246"/>
      <c r="ED458" s="246"/>
      <c r="EE458" s="246"/>
      <c r="EF458" s="246"/>
      <c r="EG458" s="246"/>
      <c r="EH458" s="246"/>
      <c r="EI458" s="246"/>
      <c r="EJ458" s="246"/>
      <c r="EK458" s="246"/>
      <c r="EL458" s="246"/>
      <c r="EM458" s="246"/>
      <c r="EN458" s="246"/>
      <c r="EO458" s="246"/>
      <c r="EP458" s="246"/>
      <c r="EQ458" s="246"/>
      <c r="ER458" s="246"/>
      <c r="ES458" s="246"/>
      <c r="ET458" s="246"/>
      <c r="EU458" s="246"/>
      <c r="EV458" s="246"/>
      <c r="EW458" s="246"/>
      <c r="EX458" s="246"/>
      <c r="EY458" s="246"/>
      <c r="EZ458" s="246"/>
      <c r="FA458" s="246"/>
      <c r="FB458" s="246"/>
      <c r="FC458" s="246"/>
      <c r="FD458" s="246"/>
      <c r="FE458" s="246"/>
      <c r="FF458" s="246"/>
      <c r="FG458" s="246"/>
      <c r="FH458" s="246"/>
      <c r="FI458" s="246"/>
      <c r="FJ458" s="246"/>
      <c r="FK458" s="246"/>
      <c r="FL458" s="246"/>
      <c r="FM458" s="246"/>
      <c r="FN458" s="246"/>
      <c r="FO458" s="246"/>
      <c r="FP458" s="246"/>
      <c r="FQ458" s="246"/>
      <c r="FR458" s="246"/>
      <c r="FS458" s="246"/>
      <c r="FT458" s="246"/>
      <c r="FU458" s="246"/>
      <c r="FV458" s="246"/>
      <c r="FW458" s="246"/>
      <c r="FX458" s="246"/>
      <c r="FY458" s="246"/>
      <c r="FZ458" s="246"/>
      <c r="GA458" s="246"/>
      <c r="GB458" s="246"/>
      <c r="GC458" s="246"/>
      <c r="GD458" s="246"/>
      <c r="GE458" s="246"/>
      <c r="GF458" s="246"/>
      <c r="GG458" s="246"/>
      <c r="GH458" s="246"/>
      <c r="GI458" s="246"/>
      <c r="GJ458" s="246"/>
      <c r="GK458" s="246"/>
      <c r="GL458" s="246"/>
      <c r="GM458" s="246"/>
      <c r="GN458" s="246"/>
      <c r="GO458" s="246"/>
      <c r="GP458" s="246"/>
      <c r="GQ458" s="246"/>
      <c r="GR458" s="246"/>
      <c r="GS458" s="246"/>
      <c r="GT458" s="246"/>
      <c r="GU458" s="246"/>
      <c r="GV458" s="246"/>
      <c r="GW458" s="246"/>
      <c r="GX458" s="246"/>
      <c r="GY458" s="246"/>
      <c r="GZ458" s="246"/>
      <c r="HA458" s="246"/>
      <c r="HB458" s="246"/>
      <c r="HC458" s="246"/>
      <c r="HD458" s="246"/>
      <c r="HE458" s="246"/>
      <c r="HF458" s="246"/>
      <c r="HG458" s="246"/>
      <c r="HH458" s="246"/>
      <c r="HI458" s="246"/>
      <c r="HJ458" s="246"/>
      <c r="HK458" s="246"/>
      <c r="HL458" s="246"/>
      <c r="HM458" s="246"/>
      <c r="HN458" s="246"/>
      <c r="HO458" s="246"/>
      <c r="HP458" s="246"/>
      <c r="HQ458" s="246"/>
      <c r="HR458" s="246"/>
      <c r="HS458" s="246"/>
      <c r="HT458" s="246"/>
      <c r="HU458" s="246"/>
      <c r="HV458" s="246"/>
      <c r="HW458" s="246"/>
      <c r="HX458" s="246"/>
      <c r="HY458" s="246"/>
      <c r="HZ458" s="246"/>
      <c r="IA458" s="246"/>
      <c r="IB458" s="246"/>
      <c r="IC458" s="246"/>
      <c r="ID458" s="246"/>
      <c r="IE458" s="246"/>
      <c r="IF458" s="246"/>
      <c r="IG458" s="246"/>
      <c r="IH458" s="246"/>
      <c r="II458" s="246"/>
      <c r="IJ458" s="246"/>
      <c r="IK458" s="246"/>
      <c r="IL458" s="246"/>
      <c r="IM458" s="246"/>
      <c r="IN458" s="246"/>
      <c r="IO458" s="246"/>
      <c r="IP458" s="246"/>
      <c r="IQ458" s="246"/>
      <c r="IR458" s="246"/>
      <c r="IS458" s="246"/>
      <c r="IT458" s="246"/>
      <c r="IU458" s="246"/>
      <c r="IV458" s="246"/>
      <c r="IW458" s="246"/>
    </row>
    <row r="459" customFormat="false" ht="12.75" hidden="false" customHeight="false" outlineLevel="0" collapsed="false">
      <c r="A459" s="64"/>
      <c r="B459" s="246"/>
      <c r="C459" s="251"/>
      <c r="D459" s="251"/>
      <c r="E459" s="251"/>
      <c r="F459" s="246"/>
      <c r="G459" s="246"/>
      <c r="H459" s="246"/>
      <c r="I459" s="246"/>
      <c r="J459" s="246"/>
      <c r="K459" s="246"/>
      <c r="L459" s="246"/>
      <c r="M459" s="246"/>
      <c r="N459" s="246"/>
      <c r="O459" s="246"/>
      <c r="P459" s="246"/>
      <c r="Q459" s="246"/>
      <c r="R459" s="246"/>
      <c r="S459" s="246"/>
      <c r="T459" s="246"/>
      <c r="U459" s="246"/>
      <c r="V459" s="246"/>
      <c r="W459" s="246"/>
      <c r="X459" s="246"/>
      <c r="Y459" s="246"/>
      <c r="Z459" s="246"/>
      <c r="AA459" s="246"/>
      <c r="AB459" s="246"/>
      <c r="AC459" s="246"/>
      <c r="AD459" s="246"/>
      <c r="AE459" s="246"/>
      <c r="AF459" s="246"/>
      <c r="AG459" s="246"/>
      <c r="AH459" s="246"/>
      <c r="AI459" s="246"/>
      <c r="AJ459" s="246"/>
      <c r="AK459" s="246"/>
      <c r="AL459" s="246"/>
      <c r="AM459" s="246"/>
      <c r="AN459" s="246"/>
      <c r="AO459" s="246"/>
      <c r="AP459" s="246"/>
      <c r="AQ459" s="246"/>
      <c r="AR459" s="246"/>
      <c r="AS459" s="246"/>
      <c r="AT459" s="246"/>
      <c r="AU459" s="246"/>
      <c r="AV459" s="246"/>
      <c r="AW459" s="246"/>
      <c r="AX459" s="246"/>
      <c r="AY459" s="246"/>
      <c r="AZ459" s="246"/>
      <c r="BA459" s="246"/>
      <c r="BB459" s="246"/>
      <c r="BC459" s="246"/>
      <c r="BD459" s="246"/>
      <c r="BE459" s="246"/>
      <c r="BF459" s="246"/>
      <c r="BG459" s="246"/>
      <c r="BH459" s="246"/>
      <c r="BI459" s="246"/>
      <c r="BJ459" s="246"/>
      <c r="BK459" s="246"/>
      <c r="BL459" s="246"/>
      <c r="BM459" s="246"/>
      <c r="BN459" s="246"/>
      <c r="BO459" s="246"/>
      <c r="BP459" s="246"/>
      <c r="BQ459" s="246"/>
      <c r="BR459" s="246"/>
      <c r="BS459" s="246"/>
      <c r="BT459" s="246"/>
      <c r="BU459" s="246"/>
      <c r="BV459" s="246"/>
      <c r="BW459" s="246"/>
      <c r="BX459" s="246"/>
      <c r="BY459" s="246"/>
      <c r="BZ459" s="246"/>
      <c r="CA459" s="246"/>
      <c r="CB459" s="246"/>
      <c r="CC459" s="246"/>
      <c r="CD459" s="246"/>
      <c r="CE459" s="246"/>
      <c r="CF459" s="246"/>
      <c r="CG459" s="246"/>
      <c r="CH459" s="246"/>
      <c r="CI459" s="246"/>
      <c r="CJ459" s="246"/>
      <c r="CK459" s="246"/>
      <c r="CL459" s="246"/>
      <c r="CM459" s="246"/>
      <c r="CN459" s="246"/>
      <c r="CO459" s="246"/>
      <c r="CP459" s="246"/>
      <c r="CQ459" s="246"/>
      <c r="CR459" s="246"/>
      <c r="CS459" s="246"/>
      <c r="CT459" s="246"/>
      <c r="CU459" s="246"/>
      <c r="CV459" s="246"/>
      <c r="CW459" s="246"/>
      <c r="CX459" s="246"/>
      <c r="CY459" s="246"/>
      <c r="CZ459" s="246"/>
      <c r="DA459" s="246"/>
      <c r="DB459" s="246"/>
      <c r="DC459" s="246"/>
      <c r="DD459" s="246"/>
      <c r="DE459" s="246"/>
      <c r="DF459" s="246"/>
      <c r="DG459" s="246"/>
      <c r="DH459" s="246"/>
      <c r="DI459" s="246"/>
      <c r="DJ459" s="246"/>
      <c r="DK459" s="246"/>
      <c r="DL459" s="246"/>
      <c r="DM459" s="246"/>
      <c r="DN459" s="246"/>
      <c r="DO459" s="246"/>
      <c r="DP459" s="246"/>
      <c r="DQ459" s="246"/>
      <c r="DR459" s="246"/>
      <c r="DS459" s="246"/>
      <c r="DT459" s="246"/>
      <c r="DU459" s="246"/>
      <c r="DV459" s="246"/>
      <c r="DW459" s="246"/>
      <c r="DX459" s="246"/>
      <c r="DY459" s="246"/>
      <c r="DZ459" s="246"/>
      <c r="EA459" s="246"/>
      <c r="EB459" s="246"/>
      <c r="EC459" s="246"/>
      <c r="ED459" s="246"/>
      <c r="EE459" s="246"/>
      <c r="EF459" s="246"/>
      <c r="EG459" s="246"/>
      <c r="EH459" s="246"/>
      <c r="EI459" s="246"/>
      <c r="EJ459" s="246"/>
      <c r="EK459" s="246"/>
      <c r="EL459" s="246"/>
      <c r="EM459" s="246"/>
      <c r="EN459" s="246"/>
      <c r="EO459" s="246"/>
      <c r="EP459" s="246"/>
      <c r="EQ459" s="246"/>
      <c r="ER459" s="246"/>
      <c r="ES459" s="246"/>
      <c r="ET459" s="246"/>
      <c r="EU459" s="246"/>
      <c r="EV459" s="246"/>
      <c r="EW459" s="246"/>
      <c r="EX459" s="246"/>
      <c r="EY459" s="246"/>
      <c r="EZ459" s="246"/>
      <c r="FA459" s="246"/>
      <c r="FB459" s="246"/>
      <c r="FC459" s="246"/>
      <c r="FD459" s="246"/>
      <c r="FE459" s="246"/>
      <c r="FF459" s="246"/>
      <c r="FG459" s="246"/>
      <c r="FH459" s="246"/>
      <c r="FI459" s="246"/>
      <c r="FJ459" s="246"/>
      <c r="FK459" s="246"/>
      <c r="FL459" s="246"/>
      <c r="FM459" s="246"/>
      <c r="FN459" s="246"/>
      <c r="FO459" s="246"/>
      <c r="FP459" s="246"/>
      <c r="FQ459" s="246"/>
      <c r="FR459" s="246"/>
      <c r="FS459" s="246"/>
      <c r="FT459" s="246"/>
      <c r="FU459" s="246"/>
      <c r="FV459" s="246"/>
      <c r="FW459" s="246"/>
      <c r="FX459" s="246"/>
      <c r="FY459" s="246"/>
      <c r="FZ459" s="246"/>
      <c r="GA459" s="246"/>
      <c r="GB459" s="246"/>
      <c r="GC459" s="246"/>
      <c r="GD459" s="246"/>
      <c r="GE459" s="246"/>
      <c r="GF459" s="246"/>
      <c r="GG459" s="246"/>
      <c r="GH459" s="246"/>
      <c r="GI459" s="246"/>
      <c r="GJ459" s="246"/>
      <c r="GK459" s="246"/>
      <c r="GL459" s="246"/>
      <c r="GM459" s="246"/>
      <c r="GN459" s="246"/>
      <c r="GO459" s="246"/>
      <c r="GP459" s="246"/>
      <c r="GQ459" s="246"/>
      <c r="GR459" s="246"/>
      <c r="GS459" s="246"/>
      <c r="GT459" s="246"/>
      <c r="GU459" s="246"/>
      <c r="GV459" s="246"/>
      <c r="GW459" s="246"/>
      <c r="GX459" s="246"/>
      <c r="GY459" s="246"/>
      <c r="GZ459" s="246"/>
      <c r="HA459" s="246"/>
      <c r="HB459" s="246"/>
      <c r="HC459" s="246"/>
      <c r="HD459" s="246"/>
      <c r="HE459" s="246"/>
      <c r="HF459" s="246"/>
      <c r="HG459" s="246"/>
      <c r="HH459" s="246"/>
      <c r="HI459" s="246"/>
      <c r="HJ459" s="246"/>
      <c r="HK459" s="246"/>
      <c r="HL459" s="246"/>
      <c r="HM459" s="246"/>
      <c r="HN459" s="246"/>
      <c r="HO459" s="246"/>
      <c r="HP459" s="246"/>
      <c r="HQ459" s="246"/>
      <c r="HR459" s="246"/>
      <c r="HS459" s="246"/>
      <c r="HT459" s="246"/>
      <c r="HU459" s="246"/>
      <c r="HV459" s="246"/>
      <c r="HW459" s="246"/>
      <c r="HX459" s="246"/>
      <c r="HY459" s="246"/>
      <c r="HZ459" s="246"/>
      <c r="IA459" s="246"/>
      <c r="IB459" s="246"/>
      <c r="IC459" s="246"/>
      <c r="ID459" s="246"/>
      <c r="IE459" s="246"/>
      <c r="IF459" s="246"/>
      <c r="IG459" s="246"/>
      <c r="IH459" s="246"/>
      <c r="II459" s="246"/>
      <c r="IJ459" s="246"/>
      <c r="IK459" s="246"/>
      <c r="IL459" s="246"/>
      <c r="IM459" s="246"/>
      <c r="IN459" s="246"/>
      <c r="IO459" s="246"/>
      <c r="IP459" s="246"/>
      <c r="IQ459" s="246"/>
      <c r="IR459" s="246"/>
      <c r="IS459" s="246"/>
      <c r="IT459" s="246"/>
      <c r="IU459" s="246"/>
      <c r="IV459" s="246"/>
      <c r="IW459" s="246"/>
    </row>
    <row r="460" customFormat="false" ht="12.75" hidden="false" customHeight="false" outlineLevel="0" collapsed="false">
      <c r="A460" s="217"/>
      <c r="B460" s="245"/>
      <c r="C460" s="251"/>
      <c r="D460" s="251"/>
      <c r="E460" s="251"/>
      <c r="F460" s="246"/>
      <c r="G460" s="246"/>
      <c r="H460" s="246"/>
      <c r="I460" s="246"/>
      <c r="J460" s="246"/>
      <c r="K460" s="246"/>
      <c r="L460" s="246"/>
      <c r="M460" s="246"/>
      <c r="N460" s="246"/>
      <c r="O460" s="246"/>
      <c r="P460" s="246"/>
      <c r="Q460" s="246"/>
      <c r="R460" s="246"/>
      <c r="S460" s="246"/>
      <c r="T460" s="246"/>
      <c r="U460" s="246"/>
      <c r="V460" s="246"/>
      <c r="W460" s="246"/>
      <c r="X460" s="246"/>
      <c r="Y460" s="246"/>
      <c r="Z460" s="246"/>
      <c r="AA460" s="246"/>
      <c r="AB460" s="246"/>
      <c r="AC460" s="246"/>
      <c r="AD460" s="246"/>
      <c r="AE460" s="246"/>
      <c r="AF460" s="246"/>
      <c r="AG460" s="246"/>
      <c r="AH460" s="246"/>
      <c r="AI460" s="246"/>
      <c r="AJ460" s="246"/>
      <c r="AK460" s="246"/>
      <c r="AL460" s="246"/>
      <c r="AM460" s="246"/>
      <c r="AN460" s="246"/>
      <c r="AO460" s="246"/>
      <c r="AP460" s="246"/>
      <c r="AQ460" s="246"/>
      <c r="AR460" s="246"/>
      <c r="AS460" s="246"/>
      <c r="AT460" s="246"/>
      <c r="AU460" s="246"/>
      <c r="AV460" s="246"/>
      <c r="AW460" s="246"/>
      <c r="AX460" s="246"/>
      <c r="AY460" s="246"/>
      <c r="AZ460" s="246"/>
      <c r="BA460" s="246"/>
      <c r="BB460" s="246"/>
      <c r="BC460" s="246"/>
      <c r="BD460" s="246"/>
      <c r="BE460" s="246"/>
      <c r="BF460" s="246"/>
      <c r="BG460" s="246"/>
      <c r="BH460" s="246"/>
      <c r="BI460" s="246"/>
      <c r="BJ460" s="246"/>
      <c r="BK460" s="246"/>
      <c r="BL460" s="246"/>
      <c r="BM460" s="246"/>
      <c r="BN460" s="246"/>
      <c r="BO460" s="246"/>
      <c r="BP460" s="246"/>
      <c r="BQ460" s="246"/>
      <c r="BR460" s="246"/>
      <c r="BS460" s="246"/>
      <c r="BT460" s="246"/>
      <c r="BU460" s="246"/>
      <c r="BV460" s="246"/>
      <c r="BW460" s="246"/>
      <c r="BX460" s="246"/>
      <c r="BY460" s="246"/>
      <c r="BZ460" s="246"/>
      <c r="CA460" s="246"/>
      <c r="CB460" s="246"/>
      <c r="CC460" s="246"/>
      <c r="CD460" s="246"/>
      <c r="CE460" s="246"/>
      <c r="CF460" s="246"/>
      <c r="CG460" s="246"/>
      <c r="CH460" s="246"/>
      <c r="CI460" s="246"/>
      <c r="CJ460" s="246"/>
      <c r="CK460" s="246"/>
      <c r="CL460" s="246"/>
      <c r="CM460" s="246"/>
      <c r="CN460" s="246"/>
      <c r="CO460" s="246"/>
      <c r="CP460" s="246"/>
      <c r="CQ460" s="246"/>
      <c r="CR460" s="246"/>
      <c r="CS460" s="246"/>
      <c r="CT460" s="246"/>
      <c r="CU460" s="246"/>
      <c r="CV460" s="246"/>
      <c r="CW460" s="246"/>
      <c r="CX460" s="246"/>
      <c r="CY460" s="246"/>
      <c r="CZ460" s="246"/>
      <c r="DA460" s="246"/>
      <c r="DB460" s="246"/>
      <c r="DC460" s="246"/>
      <c r="DD460" s="246"/>
      <c r="DE460" s="246"/>
      <c r="DF460" s="246"/>
      <c r="DG460" s="246"/>
      <c r="DH460" s="246"/>
      <c r="DI460" s="246"/>
      <c r="DJ460" s="246"/>
      <c r="DK460" s="246"/>
      <c r="DL460" s="246"/>
      <c r="DM460" s="246"/>
      <c r="DN460" s="246"/>
      <c r="DO460" s="246"/>
      <c r="DP460" s="246"/>
      <c r="DQ460" s="246"/>
      <c r="DR460" s="246"/>
      <c r="DS460" s="246"/>
      <c r="DT460" s="246"/>
      <c r="DU460" s="246"/>
      <c r="DV460" s="246"/>
      <c r="DW460" s="246"/>
      <c r="DX460" s="246"/>
      <c r="DY460" s="246"/>
      <c r="DZ460" s="246"/>
      <c r="EA460" s="246"/>
      <c r="EB460" s="246"/>
      <c r="EC460" s="246"/>
      <c r="ED460" s="246"/>
      <c r="EE460" s="246"/>
      <c r="EF460" s="246"/>
      <c r="EG460" s="246"/>
      <c r="EH460" s="246"/>
      <c r="EI460" s="246"/>
      <c r="EJ460" s="246"/>
      <c r="EK460" s="246"/>
      <c r="EL460" s="246"/>
      <c r="EM460" s="246"/>
      <c r="EN460" s="246"/>
      <c r="EO460" s="246"/>
      <c r="EP460" s="246"/>
      <c r="EQ460" s="246"/>
      <c r="ER460" s="246"/>
      <c r="ES460" s="246"/>
      <c r="ET460" s="246"/>
      <c r="EU460" s="246"/>
      <c r="EV460" s="246"/>
      <c r="EW460" s="246"/>
      <c r="EX460" s="246"/>
      <c r="EY460" s="246"/>
      <c r="EZ460" s="246"/>
      <c r="FA460" s="246"/>
      <c r="FB460" s="246"/>
      <c r="FC460" s="246"/>
      <c r="FD460" s="246"/>
      <c r="FE460" s="246"/>
      <c r="FF460" s="246"/>
      <c r="FG460" s="246"/>
      <c r="FH460" s="246"/>
      <c r="FI460" s="246"/>
      <c r="FJ460" s="246"/>
      <c r="FK460" s="246"/>
      <c r="FL460" s="246"/>
      <c r="FM460" s="246"/>
      <c r="FN460" s="246"/>
      <c r="FO460" s="246"/>
      <c r="FP460" s="246"/>
      <c r="FQ460" s="246"/>
      <c r="FR460" s="246"/>
      <c r="FS460" s="246"/>
      <c r="FT460" s="246"/>
      <c r="FU460" s="246"/>
      <c r="FV460" s="246"/>
      <c r="FW460" s="246"/>
      <c r="FX460" s="246"/>
      <c r="FY460" s="246"/>
      <c r="FZ460" s="246"/>
      <c r="GA460" s="246"/>
      <c r="GB460" s="246"/>
      <c r="GC460" s="246"/>
      <c r="GD460" s="246"/>
      <c r="GE460" s="246"/>
      <c r="GF460" s="246"/>
      <c r="GG460" s="246"/>
      <c r="GH460" s="246"/>
      <c r="GI460" s="246"/>
      <c r="GJ460" s="246"/>
      <c r="GK460" s="246"/>
      <c r="GL460" s="246"/>
      <c r="GM460" s="246"/>
      <c r="GN460" s="246"/>
      <c r="GO460" s="246"/>
      <c r="GP460" s="246"/>
      <c r="GQ460" s="246"/>
      <c r="GR460" s="246"/>
      <c r="GS460" s="246"/>
      <c r="GT460" s="246"/>
      <c r="GU460" s="246"/>
      <c r="GV460" s="246"/>
      <c r="GW460" s="246"/>
      <c r="GX460" s="246"/>
      <c r="GY460" s="246"/>
      <c r="GZ460" s="246"/>
      <c r="HA460" s="246"/>
      <c r="HB460" s="246"/>
      <c r="HC460" s="246"/>
      <c r="HD460" s="246"/>
      <c r="HE460" s="246"/>
      <c r="HF460" s="246"/>
      <c r="HG460" s="246"/>
      <c r="HH460" s="246"/>
      <c r="HI460" s="246"/>
      <c r="HJ460" s="246"/>
      <c r="HK460" s="246"/>
      <c r="HL460" s="246"/>
      <c r="HM460" s="246"/>
      <c r="HN460" s="246"/>
      <c r="HO460" s="246"/>
      <c r="HP460" s="246"/>
      <c r="HQ460" s="246"/>
      <c r="HR460" s="246"/>
      <c r="HS460" s="246"/>
      <c r="HT460" s="246"/>
      <c r="HU460" s="246"/>
      <c r="HV460" s="246"/>
      <c r="HW460" s="246"/>
      <c r="HX460" s="246"/>
      <c r="HY460" s="246"/>
      <c r="HZ460" s="246"/>
      <c r="IA460" s="246"/>
      <c r="IB460" s="246"/>
      <c r="IC460" s="246"/>
      <c r="ID460" s="246"/>
      <c r="IE460" s="246"/>
      <c r="IF460" s="246"/>
      <c r="IG460" s="246"/>
      <c r="IH460" s="246"/>
      <c r="II460" s="246"/>
      <c r="IJ460" s="246"/>
      <c r="IK460" s="246"/>
      <c r="IL460" s="246"/>
      <c r="IM460" s="246"/>
      <c r="IN460" s="246"/>
      <c r="IO460" s="246"/>
      <c r="IP460" s="246"/>
      <c r="IQ460" s="246"/>
      <c r="IR460" s="246"/>
      <c r="IS460" s="246"/>
      <c r="IT460" s="246"/>
      <c r="IU460" s="246"/>
      <c r="IV460" s="246"/>
      <c r="IW460" s="246"/>
    </row>
    <row r="461" customFormat="false" ht="12.75" hidden="false" customHeight="false" outlineLevel="0" collapsed="false">
      <c r="A461" s="254"/>
      <c r="B461" s="255"/>
      <c r="C461" s="251"/>
      <c r="D461" s="251"/>
      <c r="E461" s="251"/>
      <c r="F461" s="246"/>
      <c r="G461" s="246"/>
      <c r="H461" s="246"/>
      <c r="I461" s="246"/>
      <c r="J461" s="246"/>
      <c r="K461" s="246"/>
      <c r="L461" s="246"/>
      <c r="M461" s="246"/>
      <c r="N461" s="246"/>
      <c r="O461" s="246"/>
      <c r="P461" s="246"/>
      <c r="Q461" s="246"/>
      <c r="R461" s="246"/>
      <c r="S461" s="246"/>
      <c r="T461" s="246"/>
      <c r="U461" s="246"/>
      <c r="V461" s="246"/>
      <c r="W461" s="246"/>
      <c r="X461" s="246"/>
      <c r="Y461" s="246"/>
      <c r="Z461" s="246"/>
      <c r="AA461" s="246"/>
      <c r="AB461" s="246"/>
      <c r="AC461" s="246"/>
      <c r="AD461" s="246"/>
      <c r="AE461" s="246"/>
      <c r="AF461" s="246"/>
      <c r="AG461" s="246"/>
      <c r="AH461" s="246"/>
      <c r="AI461" s="246"/>
      <c r="AJ461" s="246"/>
      <c r="AK461" s="246"/>
      <c r="AL461" s="246"/>
      <c r="AM461" s="246"/>
      <c r="AN461" s="246"/>
      <c r="AO461" s="246"/>
      <c r="AP461" s="246"/>
      <c r="AQ461" s="246"/>
      <c r="AR461" s="246"/>
      <c r="AS461" s="246"/>
      <c r="AT461" s="246"/>
      <c r="AU461" s="246"/>
      <c r="AV461" s="246"/>
      <c r="AW461" s="246"/>
      <c r="AX461" s="246"/>
      <c r="AY461" s="246"/>
      <c r="AZ461" s="246"/>
      <c r="BA461" s="246"/>
      <c r="BB461" s="246"/>
      <c r="BC461" s="246"/>
      <c r="BD461" s="246"/>
      <c r="BE461" s="246"/>
      <c r="BF461" s="246"/>
      <c r="BG461" s="246"/>
      <c r="BH461" s="246"/>
      <c r="BI461" s="246"/>
      <c r="BJ461" s="246"/>
      <c r="BK461" s="246"/>
      <c r="BL461" s="246"/>
      <c r="BM461" s="246"/>
      <c r="BN461" s="246"/>
      <c r="BO461" s="246"/>
      <c r="BP461" s="246"/>
      <c r="BQ461" s="246"/>
      <c r="BR461" s="246"/>
      <c r="BS461" s="246"/>
      <c r="BT461" s="246"/>
      <c r="BU461" s="246"/>
      <c r="BV461" s="246"/>
      <c r="BW461" s="246"/>
      <c r="BX461" s="246"/>
      <c r="BY461" s="246"/>
      <c r="BZ461" s="246"/>
      <c r="CA461" s="246"/>
      <c r="CB461" s="246"/>
      <c r="CC461" s="246"/>
      <c r="CD461" s="246"/>
      <c r="CE461" s="246"/>
      <c r="CF461" s="246"/>
      <c r="CG461" s="246"/>
      <c r="CH461" s="246"/>
      <c r="CI461" s="246"/>
      <c r="CJ461" s="246"/>
      <c r="CK461" s="246"/>
      <c r="CL461" s="246"/>
      <c r="CM461" s="246"/>
      <c r="CN461" s="246"/>
      <c r="CO461" s="246"/>
      <c r="CP461" s="246"/>
      <c r="CQ461" s="246"/>
      <c r="CR461" s="246"/>
      <c r="CS461" s="246"/>
      <c r="CT461" s="246"/>
      <c r="CU461" s="246"/>
      <c r="CV461" s="246"/>
      <c r="CW461" s="246"/>
      <c r="CX461" s="246"/>
      <c r="CY461" s="246"/>
      <c r="CZ461" s="246"/>
      <c r="DA461" s="246"/>
      <c r="DB461" s="246"/>
      <c r="DC461" s="246"/>
      <c r="DD461" s="246"/>
      <c r="DE461" s="246"/>
      <c r="DF461" s="246"/>
      <c r="DG461" s="246"/>
      <c r="DH461" s="246"/>
      <c r="DI461" s="246"/>
      <c r="DJ461" s="246"/>
      <c r="DK461" s="246"/>
      <c r="DL461" s="246"/>
      <c r="DM461" s="246"/>
      <c r="DN461" s="246"/>
      <c r="DO461" s="246"/>
      <c r="DP461" s="246"/>
      <c r="DQ461" s="246"/>
      <c r="DR461" s="246"/>
      <c r="DS461" s="246"/>
      <c r="DT461" s="246"/>
      <c r="DU461" s="246"/>
      <c r="DV461" s="246"/>
      <c r="DW461" s="246"/>
      <c r="DX461" s="246"/>
      <c r="DY461" s="246"/>
      <c r="DZ461" s="246"/>
      <c r="EA461" s="246"/>
      <c r="EB461" s="246"/>
      <c r="EC461" s="246"/>
      <c r="ED461" s="246"/>
      <c r="EE461" s="246"/>
      <c r="EF461" s="246"/>
      <c r="EG461" s="246"/>
      <c r="EH461" s="246"/>
      <c r="EI461" s="246"/>
      <c r="EJ461" s="246"/>
      <c r="EK461" s="246"/>
      <c r="EL461" s="246"/>
      <c r="EM461" s="246"/>
      <c r="EN461" s="246"/>
      <c r="EO461" s="246"/>
      <c r="EP461" s="246"/>
      <c r="EQ461" s="246"/>
      <c r="ER461" s="246"/>
      <c r="ES461" s="246"/>
      <c r="ET461" s="246"/>
      <c r="EU461" s="246"/>
      <c r="EV461" s="246"/>
      <c r="EW461" s="246"/>
      <c r="EX461" s="246"/>
      <c r="EY461" s="246"/>
      <c r="EZ461" s="246"/>
      <c r="FA461" s="246"/>
      <c r="FB461" s="246"/>
      <c r="FC461" s="246"/>
      <c r="FD461" s="246"/>
      <c r="FE461" s="246"/>
      <c r="FF461" s="246"/>
      <c r="FG461" s="246"/>
      <c r="FH461" s="246"/>
      <c r="FI461" s="246"/>
      <c r="FJ461" s="246"/>
      <c r="FK461" s="246"/>
      <c r="FL461" s="246"/>
      <c r="FM461" s="246"/>
      <c r="FN461" s="246"/>
      <c r="FO461" s="246"/>
      <c r="FP461" s="246"/>
      <c r="FQ461" s="246"/>
      <c r="FR461" s="246"/>
      <c r="FS461" s="246"/>
      <c r="FT461" s="246"/>
      <c r="FU461" s="246"/>
      <c r="FV461" s="246"/>
      <c r="FW461" s="246"/>
      <c r="FX461" s="246"/>
      <c r="FY461" s="246"/>
      <c r="FZ461" s="246"/>
      <c r="GA461" s="246"/>
      <c r="GB461" s="246"/>
      <c r="GC461" s="246"/>
      <c r="GD461" s="246"/>
      <c r="GE461" s="246"/>
      <c r="GF461" s="246"/>
      <c r="GG461" s="246"/>
      <c r="GH461" s="246"/>
      <c r="GI461" s="246"/>
      <c r="GJ461" s="246"/>
      <c r="GK461" s="246"/>
      <c r="GL461" s="246"/>
      <c r="GM461" s="246"/>
      <c r="GN461" s="246"/>
      <c r="GO461" s="246"/>
      <c r="GP461" s="246"/>
      <c r="GQ461" s="246"/>
      <c r="GR461" s="246"/>
      <c r="GS461" s="246"/>
      <c r="GT461" s="246"/>
      <c r="GU461" s="246"/>
      <c r="GV461" s="246"/>
      <c r="GW461" s="246"/>
      <c r="GX461" s="246"/>
      <c r="GY461" s="246"/>
      <c r="GZ461" s="246"/>
      <c r="HA461" s="246"/>
      <c r="HB461" s="246"/>
      <c r="HC461" s="246"/>
      <c r="HD461" s="246"/>
      <c r="HE461" s="246"/>
      <c r="HF461" s="246"/>
      <c r="HG461" s="246"/>
      <c r="HH461" s="246"/>
      <c r="HI461" s="246"/>
      <c r="HJ461" s="246"/>
      <c r="HK461" s="246"/>
      <c r="HL461" s="246"/>
      <c r="HM461" s="246"/>
      <c r="HN461" s="246"/>
      <c r="HO461" s="246"/>
      <c r="HP461" s="246"/>
      <c r="HQ461" s="246"/>
      <c r="HR461" s="246"/>
      <c r="HS461" s="246"/>
      <c r="HT461" s="246"/>
      <c r="HU461" s="246"/>
      <c r="HV461" s="246"/>
      <c r="HW461" s="246"/>
      <c r="HX461" s="246"/>
      <c r="HY461" s="246"/>
      <c r="HZ461" s="246"/>
      <c r="IA461" s="246"/>
      <c r="IB461" s="246"/>
      <c r="IC461" s="246"/>
      <c r="ID461" s="246"/>
      <c r="IE461" s="246"/>
      <c r="IF461" s="246"/>
      <c r="IG461" s="246"/>
      <c r="IH461" s="246"/>
      <c r="II461" s="246"/>
      <c r="IJ461" s="246"/>
      <c r="IK461" s="246"/>
      <c r="IL461" s="246"/>
      <c r="IM461" s="246"/>
      <c r="IN461" s="246"/>
      <c r="IO461" s="246"/>
      <c r="IP461" s="246"/>
      <c r="IQ461" s="246"/>
      <c r="IR461" s="246"/>
      <c r="IS461" s="246"/>
      <c r="IT461" s="246"/>
      <c r="IU461" s="246"/>
      <c r="IV461" s="246"/>
      <c r="IW461" s="246"/>
    </row>
    <row r="462" customFormat="false" ht="12.75" hidden="false" customHeight="false" outlineLevel="0" collapsed="false">
      <c r="A462" s="254"/>
      <c r="B462" s="255"/>
      <c r="C462" s="251"/>
      <c r="D462" s="251"/>
      <c r="E462" s="251"/>
      <c r="F462" s="246"/>
      <c r="G462" s="246"/>
      <c r="H462" s="246"/>
      <c r="I462" s="246"/>
      <c r="J462" s="246"/>
      <c r="K462" s="246"/>
      <c r="L462" s="246"/>
      <c r="M462" s="246"/>
      <c r="N462" s="246"/>
      <c r="O462" s="246"/>
      <c r="P462" s="246"/>
      <c r="Q462" s="246"/>
      <c r="R462" s="246"/>
      <c r="S462" s="246"/>
      <c r="T462" s="246"/>
      <c r="U462" s="246"/>
      <c r="V462" s="246"/>
      <c r="W462" s="246"/>
      <c r="X462" s="246"/>
      <c r="Y462" s="246"/>
      <c r="Z462" s="246"/>
      <c r="AA462" s="246"/>
      <c r="AB462" s="246"/>
      <c r="AC462" s="246"/>
      <c r="AD462" s="246"/>
      <c r="AE462" s="246"/>
      <c r="AF462" s="246"/>
      <c r="AG462" s="246"/>
      <c r="AH462" s="246"/>
      <c r="AI462" s="246"/>
      <c r="AJ462" s="246"/>
      <c r="AK462" s="246"/>
      <c r="AL462" s="246"/>
      <c r="AM462" s="246"/>
      <c r="AN462" s="246"/>
      <c r="AO462" s="246"/>
      <c r="AP462" s="246"/>
      <c r="AQ462" s="246"/>
      <c r="AR462" s="246"/>
      <c r="AS462" s="246"/>
      <c r="AT462" s="246"/>
      <c r="AU462" s="246"/>
      <c r="AV462" s="246"/>
      <c r="AW462" s="246"/>
      <c r="AX462" s="246"/>
      <c r="AY462" s="246"/>
      <c r="AZ462" s="246"/>
      <c r="BA462" s="246"/>
      <c r="BB462" s="246"/>
      <c r="BC462" s="246"/>
      <c r="BD462" s="246"/>
      <c r="BE462" s="246"/>
      <c r="BF462" s="246"/>
      <c r="BG462" s="246"/>
      <c r="BH462" s="246"/>
      <c r="BI462" s="246"/>
      <c r="BJ462" s="246"/>
      <c r="BK462" s="246"/>
      <c r="BL462" s="246"/>
      <c r="BM462" s="246"/>
      <c r="BN462" s="246"/>
      <c r="BO462" s="246"/>
      <c r="BP462" s="246"/>
      <c r="BQ462" s="246"/>
      <c r="BR462" s="246"/>
      <c r="BS462" s="246"/>
      <c r="BT462" s="246"/>
      <c r="BU462" s="246"/>
      <c r="BV462" s="246"/>
      <c r="BW462" s="246"/>
      <c r="BX462" s="246"/>
      <c r="BY462" s="246"/>
      <c r="BZ462" s="246"/>
      <c r="CA462" s="246"/>
      <c r="CB462" s="246"/>
      <c r="CC462" s="246"/>
      <c r="CD462" s="246"/>
      <c r="CE462" s="246"/>
      <c r="CF462" s="246"/>
      <c r="CG462" s="246"/>
      <c r="CH462" s="246"/>
      <c r="CI462" s="246"/>
      <c r="CJ462" s="246"/>
      <c r="CK462" s="246"/>
      <c r="CL462" s="246"/>
      <c r="CM462" s="246"/>
      <c r="CN462" s="246"/>
      <c r="CO462" s="246"/>
      <c r="CP462" s="246"/>
      <c r="CQ462" s="246"/>
      <c r="CR462" s="246"/>
      <c r="CS462" s="246"/>
      <c r="CT462" s="246"/>
      <c r="CU462" s="246"/>
      <c r="CV462" s="246"/>
      <c r="CW462" s="246"/>
      <c r="CX462" s="246"/>
      <c r="CY462" s="246"/>
      <c r="CZ462" s="246"/>
      <c r="DA462" s="246"/>
      <c r="DB462" s="246"/>
      <c r="DC462" s="246"/>
      <c r="DD462" s="246"/>
      <c r="DE462" s="246"/>
      <c r="DF462" s="246"/>
      <c r="DG462" s="246"/>
      <c r="DH462" s="246"/>
      <c r="DI462" s="246"/>
      <c r="DJ462" s="246"/>
      <c r="DK462" s="246"/>
      <c r="DL462" s="246"/>
      <c r="DM462" s="246"/>
      <c r="DN462" s="246"/>
      <c r="DO462" s="246"/>
      <c r="DP462" s="246"/>
      <c r="DQ462" s="246"/>
      <c r="DR462" s="246"/>
      <c r="DS462" s="246"/>
      <c r="DT462" s="246"/>
      <c r="DU462" s="246"/>
      <c r="DV462" s="246"/>
      <c r="DW462" s="246"/>
      <c r="DX462" s="246"/>
      <c r="DY462" s="246"/>
      <c r="DZ462" s="246"/>
      <c r="EA462" s="246"/>
      <c r="EB462" s="246"/>
      <c r="EC462" s="246"/>
      <c r="ED462" s="246"/>
      <c r="EE462" s="246"/>
      <c r="EF462" s="246"/>
      <c r="EG462" s="246"/>
      <c r="EH462" s="246"/>
      <c r="EI462" s="246"/>
      <c r="EJ462" s="246"/>
      <c r="EK462" s="246"/>
      <c r="EL462" s="246"/>
      <c r="EM462" s="246"/>
      <c r="EN462" s="246"/>
      <c r="EO462" s="246"/>
      <c r="EP462" s="246"/>
      <c r="EQ462" s="246"/>
      <c r="ER462" s="246"/>
      <c r="ES462" s="246"/>
      <c r="ET462" s="246"/>
      <c r="EU462" s="246"/>
      <c r="EV462" s="246"/>
      <c r="EW462" s="246"/>
      <c r="EX462" s="246"/>
      <c r="EY462" s="246"/>
      <c r="EZ462" s="246"/>
      <c r="FA462" s="246"/>
      <c r="FB462" s="246"/>
      <c r="FC462" s="246"/>
      <c r="FD462" s="246"/>
      <c r="FE462" s="246"/>
      <c r="FF462" s="246"/>
      <c r="FG462" s="246"/>
      <c r="FH462" s="246"/>
      <c r="FI462" s="246"/>
      <c r="FJ462" s="246"/>
      <c r="FK462" s="246"/>
      <c r="FL462" s="246"/>
      <c r="FM462" s="246"/>
      <c r="FN462" s="246"/>
      <c r="FO462" s="246"/>
      <c r="FP462" s="246"/>
      <c r="FQ462" s="246"/>
      <c r="FR462" s="246"/>
      <c r="FS462" s="246"/>
      <c r="FT462" s="246"/>
      <c r="FU462" s="246"/>
      <c r="FV462" s="246"/>
      <c r="FW462" s="246"/>
      <c r="FX462" s="246"/>
      <c r="FY462" s="246"/>
      <c r="FZ462" s="246"/>
      <c r="GA462" s="246"/>
      <c r="GB462" s="246"/>
      <c r="GC462" s="246"/>
      <c r="GD462" s="246"/>
      <c r="GE462" s="246"/>
      <c r="GF462" s="246"/>
      <c r="GG462" s="246"/>
      <c r="GH462" s="246"/>
      <c r="GI462" s="246"/>
      <c r="GJ462" s="246"/>
      <c r="GK462" s="246"/>
      <c r="GL462" s="246"/>
      <c r="GM462" s="246"/>
      <c r="GN462" s="246"/>
      <c r="GO462" s="246"/>
      <c r="GP462" s="246"/>
      <c r="GQ462" s="246"/>
      <c r="GR462" s="246"/>
      <c r="GS462" s="246"/>
      <c r="GT462" s="246"/>
      <c r="GU462" s="246"/>
      <c r="GV462" s="246"/>
      <c r="GW462" s="246"/>
      <c r="GX462" s="246"/>
      <c r="GY462" s="246"/>
      <c r="GZ462" s="246"/>
      <c r="HA462" s="246"/>
      <c r="HB462" s="246"/>
      <c r="HC462" s="246"/>
      <c r="HD462" s="246"/>
      <c r="HE462" s="246"/>
      <c r="HF462" s="246"/>
      <c r="HG462" s="246"/>
      <c r="HH462" s="246"/>
      <c r="HI462" s="246"/>
      <c r="HJ462" s="246"/>
      <c r="HK462" s="246"/>
      <c r="HL462" s="246"/>
      <c r="HM462" s="246"/>
      <c r="HN462" s="246"/>
      <c r="HO462" s="246"/>
      <c r="HP462" s="246"/>
      <c r="HQ462" s="246"/>
      <c r="HR462" s="246"/>
      <c r="HS462" s="246"/>
      <c r="HT462" s="246"/>
      <c r="HU462" s="246"/>
      <c r="HV462" s="246"/>
      <c r="HW462" s="246"/>
      <c r="HX462" s="246"/>
      <c r="HY462" s="246"/>
      <c r="HZ462" s="246"/>
      <c r="IA462" s="246"/>
      <c r="IB462" s="246"/>
      <c r="IC462" s="246"/>
      <c r="ID462" s="246"/>
      <c r="IE462" s="246"/>
      <c r="IF462" s="246"/>
      <c r="IG462" s="246"/>
      <c r="IH462" s="246"/>
      <c r="II462" s="246"/>
      <c r="IJ462" s="246"/>
      <c r="IK462" s="246"/>
      <c r="IL462" s="246"/>
      <c r="IM462" s="246"/>
      <c r="IN462" s="246"/>
      <c r="IO462" s="246"/>
      <c r="IP462" s="246"/>
      <c r="IQ462" s="246"/>
      <c r="IR462" s="246"/>
      <c r="IS462" s="246"/>
      <c r="IT462" s="246"/>
      <c r="IU462" s="246"/>
      <c r="IV462" s="246"/>
      <c r="IW462" s="246"/>
    </row>
    <row r="463" customFormat="false" ht="12.75" hidden="false" customHeight="false" outlineLevel="0" collapsed="false">
      <c r="A463" s="254"/>
      <c r="B463" s="255"/>
      <c r="C463" s="251"/>
      <c r="D463" s="251"/>
      <c r="E463" s="251"/>
      <c r="F463" s="246"/>
      <c r="G463" s="246"/>
      <c r="H463" s="246"/>
      <c r="I463" s="246"/>
      <c r="J463" s="246"/>
      <c r="K463" s="246"/>
      <c r="L463" s="246"/>
      <c r="M463" s="246"/>
      <c r="N463" s="246"/>
      <c r="O463" s="246"/>
      <c r="P463" s="246"/>
      <c r="Q463" s="246"/>
      <c r="R463" s="246"/>
      <c r="S463" s="246"/>
      <c r="T463" s="246"/>
      <c r="U463" s="246"/>
      <c r="V463" s="246"/>
      <c r="W463" s="246"/>
      <c r="X463" s="246"/>
      <c r="Y463" s="246"/>
      <c r="Z463" s="246"/>
      <c r="AA463" s="246"/>
      <c r="AB463" s="246"/>
      <c r="AC463" s="246"/>
      <c r="AD463" s="246"/>
      <c r="AE463" s="246"/>
      <c r="AF463" s="246"/>
      <c r="AG463" s="246"/>
      <c r="AH463" s="246"/>
      <c r="AI463" s="246"/>
      <c r="AJ463" s="246"/>
      <c r="AK463" s="246"/>
      <c r="AL463" s="246"/>
      <c r="AM463" s="246"/>
      <c r="AN463" s="246"/>
      <c r="AO463" s="246"/>
      <c r="AP463" s="246"/>
      <c r="AQ463" s="246"/>
      <c r="AR463" s="246"/>
      <c r="AS463" s="246"/>
      <c r="AT463" s="246"/>
      <c r="AU463" s="246"/>
      <c r="AV463" s="246"/>
      <c r="AW463" s="246"/>
      <c r="AX463" s="246"/>
      <c r="AY463" s="246"/>
      <c r="AZ463" s="246"/>
      <c r="BA463" s="246"/>
      <c r="BB463" s="246"/>
      <c r="BC463" s="246"/>
      <c r="BD463" s="246"/>
      <c r="BE463" s="246"/>
      <c r="BF463" s="246"/>
      <c r="BG463" s="246"/>
      <c r="BH463" s="246"/>
      <c r="BI463" s="246"/>
      <c r="BJ463" s="246"/>
      <c r="BK463" s="246"/>
      <c r="BL463" s="246"/>
      <c r="BM463" s="246"/>
      <c r="BN463" s="246"/>
      <c r="BO463" s="246"/>
      <c r="BP463" s="246"/>
      <c r="BQ463" s="246"/>
      <c r="BR463" s="246"/>
      <c r="BS463" s="246"/>
      <c r="BT463" s="246"/>
      <c r="BU463" s="246"/>
      <c r="BV463" s="246"/>
      <c r="BW463" s="246"/>
      <c r="BX463" s="246"/>
      <c r="BY463" s="246"/>
      <c r="BZ463" s="246"/>
      <c r="CA463" s="246"/>
      <c r="CB463" s="246"/>
      <c r="CC463" s="246"/>
      <c r="CD463" s="246"/>
      <c r="CE463" s="246"/>
      <c r="CF463" s="246"/>
      <c r="CG463" s="246"/>
      <c r="CH463" s="246"/>
      <c r="CI463" s="246"/>
      <c r="CJ463" s="246"/>
      <c r="CK463" s="246"/>
      <c r="CL463" s="246"/>
      <c r="CM463" s="246"/>
      <c r="CN463" s="246"/>
      <c r="CO463" s="246"/>
      <c r="CP463" s="246"/>
      <c r="CQ463" s="246"/>
      <c r="CR463" s="246"/>
      <c r="CS463" s="246"/>
      <c r="CT463" s="246"/>
      <c r="CU463" s="246"/>
      <c r="CV463" s="246"/>
      <c r="CW463" s="246"/>
      <c r="CX463" s="246"/>
      <c r="CY463" s="246"/>
      <c r="CZ463" s="246"/>
      <c r="DA463" s="246"/>
      <c r="DB463" s="246"/>
      <c r="DC463" s="246"/>
      <c r="DD463" s="246"/>
      <c r="DE463" s="246"/>
      <c r="DF463" s="246"/>
      <c r="DG463" s="246"/>
      <c r="DH463" s="246"/>
      <c r="DI463" s="246"/>
      <c r="DJ463" s="246"/>
      <c r="DK463" s="246"/>
      <c r="DL463" s="246"/>
      <c r="DM463" s="246"/>
      <c r="DN463" s="246"/>
      <c r="DO463" s="246"/>
      <c r="DP463" s="246"/>
      <c r="DQ463" s="246"/>
      <c r="DR463" s="246"/>
      <c r="DS463" s="246"/>
      <c r="DT463" s="246"/>
      <c r="DU463" s="246"/>
      <c r="DV463" s="246"/>
      <c r="DW463" s="246"/>
      <c r="DX463" s="246"/>
      <c r="DY463" s="246"/>
      <c r="DZ463" s="246"/>
      <c r="EA463" s="246"/>
      <c r="EB463" s="246"/>
      <c r="EC463" s="246"/>
      <c r="ED463" s="246"/>
      <c r="EE463" s="246"/>
      <c r="EF463" s="246"/>
      <c r="EG463" s="246"/>
      <c r="EH463" s="246"/>
      <c r="EI463" s="246"/>
      <c r="EJ463" s="246"/>
      <c r="EK463" s="246"/>
      <c r="EL463" s="246"/>
      <c r="EM463" s="246"/>
      <c r="EN463" s="246"/>
      <c r="EO463" s="246"/>
      <c r="EP463" s="246"/>
      <c r="EQ463" s="246"/>
      <c r="ER463" s="246"/>
      <c r="ES463" s="246"/>
      <c r="ET463" s="246"/>
      <c r="EU463" s="246"/>
      <c r="EV463" s="246"/>
      <c r="EW463" s="246"/>
      <c r="EX463" s="246"/>
      <c r="EY463" s="246"/>
      <c r="EZ463" s="246"/>
      <c r="FA463" s="246"/>
      <c r="FB463" s="246"/>
      <c r="FC463" s="246"/>
      <c r="FD463" s="246"/>
      <c r="FE463" s="246"/>
      <c r="FF463" s="246"/>
      <c r="FG463" s="246"/>
      <c r="FH463" s="246"/>
      <c r="FI463" s="246"/>
      <c r="FJ463" s="246"/>
      <c r="FK463" s="246"/>
      <c r="FL463" s="246"/>
      <c r="FM463" s="246"/>
      <c r="FN463" s="246"/>
      <c r="FO463" s="246"/>
      <c r="FP463" s="246"/>
      <c r="FQ463" s="246"/>
      <c r="FR463" s="246"/>
      <c r="FS463" s="246"/>
      <c r="FT463" s="246"/>
      <c r="FU463" s="246"/>
      <c r="FV463" s="246"/>
      <c r="FW463" s="246"/>
      <c r="FX463" s="246"/>
      <c r="FY463" s="246"/>
      <c r="FZ463" s="246"/>
      <c r="GA463" s="246"/>
      <c r="GB463" s="246"/>
      <c r="GC463" s="246"/>
      <c r="GD463" s="246"/>
      <c r="GE463" s="246"/>
      <c r="GF463" s="246"/>
      <c r="GG463" s="246"/>
      <c r="GH463" s="246"/>
      <c r="GI463" s="246"/>
      <c r="GJ463" s="246"/>
      <c r="GK463" s="246"/>
      <c r="GL463" s="246"/>
      <c r="GM463" s="246"/>
      <c r="GN463" s="246"/>
      <c r="GO463" s="246"/>
      <c r="GP463" s="246"/>
      <c r="GQ463" s="246"/>
      <c r="GR463" s="246"/>
      <c r="GS463" s="246"/>
      <c r="GT463" s="246"/>
      <c r="GU463" s="246"/>
      <c r="GV463" s="246"/>
      <c r="GW463" s="246"/>
      <c r="GX463" s="246"/>
      <c r="GY463" s="246"/>
      <c r="GZ463" s="246"/>
      <c r="HA463" s="246"/>
      <c r="HB463" s="246"/>
      <c r="HC463" s="246"/>
      <c r="HD463" s="246"/>
      <c r="HE463" s="246"/>
      <c r="HF463" s="246"/>
      <c r="HG463" s="246"/>
      <c r="HH463" s="246"/>
      <c r="HI463" s="246"/>
      <c r="HJ463" s="246"/>
      <c r="HK463" s="246"/>
      <c r="HL463" s="246"/>
      <c r="HM463" s="246"/>
      <c r="HN463" s="246"/>
      <c r="HO463" s="246"/>
      <c r="HP463" s="246"/>
      <c r="HQ463" s="246"/>
      <c r="HR463" s="246"/>
      <c r="HS463" s="246"/>
      <c r="HT463" s="246"/>
      <c r="HU463" s="246"/>
      <c r="HV463" s="246"/>
      <c r="HW463" s="246"/>
      <c r="HX463" s="246"/>
      <c r="HY463" s="246"/>
      <c r="HZ463" s="246"/>
      <c r="IA463" s="246"/>
      <c r="IB463" s="246"/>
      <c r="IC463" s="246"/>
      <c r="ID463" s="246"/>
      <c r="IE463" s="246"/>
      <c r="IF463" s="246"/>
      <c r="IG463" s="246"/>
      <c r="IH463" s="246"/>
      <c r="II463" s="246"/>
      <c r="IJ463" s="246"/>
      <c r="IK463" s="246"/>
      <c r="IL463" s="246"/>
      <c r="IM463" s="246"/>
      <c r="IN463" s="246"/>
      <c r="IO463" s="246"/>
      <c r="IP463" s="246"/>
      <c r="IQ463" s="246"/>
      <c r="IR463" s="246"/>
      <c r="IS463" s="246"/>
      <c r="IT463" s="246"/>
      <c r="IU463" s="246"/>
      <c r="IV463" s="246"/>
      <c r="IW463" s="246"/>
    </row>
    <row r="464" customFormat="false" ht="12.75" hidden="false" customHeight="false" outlineLevel="0" collapsed="false">
      <c r="A464" s="254"/>
      <c r="B464" s="255"/>
      <c r="C464" s="251"/>
      <c r="D464" s="251"/>
      <c r="E464" s="251"/>
      <c r="F464" s="246"/>
      <c r="G464" s="246"/>
      <c r="H464" s="246"/>
      <c r="I464" s="246"/>
      <c r="J464" s="246"/>
      <c r="K464" s="246"/>
      <c r="L464" s="246"/>
      <c r="M464" s="246"/>
      <c r="N464" s="246"/>
      <c r="O464" s="246"/>
      <c r="P464" s="246"/>
      <c r="Q464" s="246"/>
      <c r="R464" s="246"/>
      <c r="S464" s="246"/>
      <c r="T464" s="246"/>
      <c r="U464" s="246"/>
      <c r="V464" s="246"/>
      <c r="W464" s="246"/>
      <c r="X464" s="246"/>
      <c r="Y464" s="246"/>
      <c r="Z464" s="246"/>
      <c r="AA464" s="246"/>
      <c r="AB464" s="246"/>
      <c r="AC464" s="246"/>
      <c r="AD464" s="246"/>
      <c r="AE464" s="246"/>
      <c r="AF464" s="246"/>
      <c r="AG464" s="246"/>
      <c r="AH464" s="246"/>
      <c r="AI464" s="246"/>
      <c r="AJ464" s="246"/>
      <c r="AK464" s="246"/>
      <c r="AL464" s="246"/>
      <c r="AM464" s="246"/>
      <c r="AN464" s="246"/>
      <c r="AO464" s="246"/>
      <c r="AP464" s="246"/>
      <c r="AQ464" s="246"/>
      <c r="AR464" s="246"/>
      <c r="AS464" s="246"/>
      <c r="AT464" s="246"/>
      <c r="AU464" s="246"/>
      <c r="AV464" s="246"/>
      <c r="AW464" s="246"/>
      <c r="AX464" s="246"/>
      <c r="AY464" s="246"/>
      <c r="AZ464" s="246"/>
      <c r="BA464" s="246"/>
      <c r="BB464" s="246"/>
      <c r="BC464" s="246"/>
      <c r="BD464" s="246"/>
      <c r="BE464" s="246"/>
      <c r="BF464" s="246"/>
      <c r="BG464" s="246"/>
      <c r="BH464" s="246"/>
      <c r="BI464" s="246"/>
      <c r="BJ464" s="246"/>
      <c r="BK464" s="246"/>
      <c r="BL464" s="246"/>
      <c r="BM464" s="246"/>
      <c r="BN464" s="246"/>
      <c r="BO464" s="246"/>
      <c r="BP464" s="246"/>
      <c r="BQ464" s="246"/>
      <c r="BR464" s="246"/>
      <c r="BS464" s="246"/>
      <c r="BT464" s="246"/>
      <c r="BU464" s="246"/>
      <c r="BV464" s="246"/>
      <c r="BW464" s="246"/>
      <c r="BX464" s="246"/>
      <c r="BY464" s="246"/>
      <c r="BZ464" s="246"/>
      <c r="CA464" s="246"/>
      <c r="CB464" s="246"/>
      <c r="CC464" s="246"/>
      <c r="CD464" s="246"/>
      <c r="CE464" s="246"/>
      <c r="CF464" s="246"/>
      <c r="CG464" s="246"/>
      <c r="CH464" s="246"/>
      <c r="CI464" s="246"/>
      <c r="CJ464" s="246"/>
      <c r="CK464" s="246"/>
      <c r="CL464" s="246"/>
      <c r="CM464" s="246"/>
      <c r="CN464" s="246"/>
      <c r="CO464" s="246"/>
      <c r="CP464" s="246"/>
      <c r="CQ464" s="246"/>
      <c r="CR464" s="246"/>
      <c r="CS464" s="246"/>
      <c r="CT464" s="246"/>
      <c r="CU464" s="246"/>
      <c r="CV464" s="246"/>
      <c r="CW464" s="246"/>
      <c r="CX464" s="246"/>
      <c r="CY464" s="246"/>
      <c r="CZ464" s="246"/>
      <c r="DA464" s="246"/>
      <c r="DB464" s="246"/>
      <c r="DC464" s="246"/>
      <c r="DD464" s="246"/>
      <c r="DE464" s="246"/>
      <c r="DF464" s="246"/>
      <c r="DG464" s="246"/>
      <c r="DH464" s="246"/>
      <c r="DI464" s="246"/>
      <c r="DJ464" s="246"/>
      <c r="DK464" s="246"/>
      <c r="DL464" s="246"/>
      <c r="DM464" s="246"/>
      <c r="DN464" s="246"/>
      <c r="DO464" s="246"/>
      <c r="DP464" s="246"/>
      <c r="DQ464" s="246"/>
      <c r="DR464" s="246"/>
      <c r="DS464" s="246"/>
      <c r="DT464" s="246"/>
      <c r="DU464" s="246"/>
      <c r="DV464" s="246"/>
      <c r="DW464" s="246"/>
      <c r="DX464" s="246"/>
      <c r="DY464" s="246"/>
      <c r="DZ464" s="246"/>
      <c r="EA464" s="246"/>
      <c r="EB464" s="246"/>
      <c r="EC464" s="246"/>
      <c r="ED464" s="246"/>
      <c r="EE464" s="246"/>
      <c r="EF464" s="246"/>
      <c r="EG464" s="246"/>
      <c r="EH464" s="246"/>
      <c r="EI464" s="246"/>
      <c r="EJ464" s="246"/>
      <c r="EK464" s="246"/>
      <c r="EL464" s="246"/>
      <c r="EM464" s="246"/>
      <c r="EN464" s="246"/>
      <c r="EO464" s="246"/>
      <c r="EP464" s="246"/>
      <c r="EQ464" s="246"/>
      <c r="ER464" s="246"/>
      <c r="ES464" s="246"/>
      <c r="ET464" s="246"/>
      <c r="EU464" s="246"/>
      <c r="EV464" s="246"/>
      <c r="EW464" s="246"/>
      <c r="EX464" s="246"/>
      <c r="EY464" s="246"/>
      <c r="EZ464" s="246"/>
      <c r="FA464" s="246"/>
      <c r="FB464" s="246"/>
      <c r="FC464" s="246"/>
      <c r="FD464" s="246"/>
      <c r="FE464" s="246"/>
      <c r="FF464" s="246"/>
      <c r="FG464" s="246"/>
      <c r="FH464" s="246"/>
      <c r="FI464" s="246"/>
      <c r="FJ464" s="246"/>
      <c r="FK464" s="246"/>
      <c r="FL464" s="246"/>
      <c r="FM464" s="246"/>
      <c r="FN464" s="246"/>
      <c r="FO464" s="246"/>
      <c r="FP464" s="246"/>
      <c r="FQ464" s="246"/>
      <c r="FR464" s="246"/>
      <c r="FS464" s="246"/>
      <c r="FT464" s="246"/>
      <c r="FU464" s="246"/>
      <c r="FV464" s="246"/>
      <c r="FW464" s="246"/>
      <c r="FX464" s="246"/>
      <c r="FY464" s="246"/>
      <c r="FZ464" s="246"/>
      <c r="GA464" s="246"/>
      <c r="GB464" s="246"/>
      <c r="GC464" s="246"/>
      <c r="GD464" s="246"/>
      <c r="GE464" s="246"/>
      <c r="GF464" s="246"/>
      <c r="GG464" s="246"/>
      <c r="GH464" s="246"/>
      <c r="GI464" s="246"/>
      <c r="GJ464" s="246"/>
      <c r="GK464" s="246"/>
      <c r="GL464" s="246"/>
      <c r="GM464" s="246"/>
      <c r="GN464" s="246"/>
      <c r="GO464" s="246"/>
      <c r="GP464" s="246"/>
      <c r="GQ464" s="246"/>
      <c r="GR464" s="246"/>
      <c r="GS464" s="246"/>
      <c r="GT464" s="246"/>
      <c r="GU464" s="246"/>
      <c r="GV464" s="246"/>
      <c r="GW464" s="246"/>
      <c r="GX464" s="246"/>
      <c r="GY464" s="246"/>
      <c r="GZ464" s="246"/>
      <c r="HA464" s="246"/>
      <c r="HB464" s="246"/>
      <c r="HC464" s="246"/>
      <c r="HD464" s="246"/>
      <c r="HE464" s="246"/>
      <c r="HF464" s="246"/>
      <c r="HG464" s="246"/>
      <c r="HH464" s="246"/>
      <c r="HI464" s="246"/>
      <c r="HJ464" s="246"/>
      <c r="HK464" s="246"/>
      <c r="HL464" s="246"/>
      <c r="HM464" s="246"/>
      <c r="HN464" s="246"/>
      <c r="HO464" s="246"/>
      <c r="HP464" s="246"/>
      <c r="HQ464" s="246"/>
      <c r="HR464" s="246"/>
      <c r="HS464" s="246"/>
      <c r="HT464" s="246"/>
      <c r="HU464" s="246"/>
      <c r="HV464" s="246"/>
      <c r="HW464" s="246"/>
      <c r="HX464" s="246"/>
      <c r="HY464" s="246"/>
      <c r="HZ464" s="246"/>
      <c r="IA464" s="246"/>
      <c r="IB464" s="246"/>
      <c r="IC464" s="246"/>
      <c r="ID464" s="246"/>
      <c r="IE464" s="246"/>
      <c r="IF464" s="246"/>
      <c r="IG464" s="246"/>
      <c r="IH464" s="246"/>
      <c r="II464" s="246"/>
      <c r="IJ464" s="246"/>
      <c r="IK464" s="246"/>
      <c r="IL464" s="246"/>
      <c r="IM464" s="246"/>
      <c r="IN464" s="246"/>
      <c r="IO464" s="246"/>
      <c r="IP464" s="246"/>
      <c r="IQ464" s="246"/>
      <c r="IR464" s="246"/>
      <c r="IS464" s="246"/>
      <c r="IT464" s="246"/>
      <c r="IU464" s="246"/>
      <c r="IV464" s="246"/>
      <c r="IW464" s="246"/>
    </row>
    <row r="465" customFormat="false" ht="12.75" hidden="false" customHeight="false" outlineLevel="0" collapsed="false">
      <c r="A465" s="254"/>
      <c r="B465" s="255"/>
      <c r="C465" s="251"/>
      <c r="D465" s="251"/>
      <c r="E465" s="251"/>
      <c r="F465" s="246"/>
      <c r="G465" s="246"/>
      <c r="H465" s="246"/>
      <c r="I465" s="246"/>
      <c r="J465" s="246"/>
      <c r="K465" s="246"/>
      <c r="L465" s="246"/>
      <c r="M465" s="246"/>
      <c r="N465" s="246"/>
      <c r="O465" s="246"/>
      <c r="P465" s="246"/>
      <c r="Q465" s="246"/>
      <c r="R465" s="246"/>
      <c r="S465" s="246"/>
      <c r="T465" s="246"/>
      <c r="U465" s="246"/>
      <c r="V465" s="246"/>
      <c r="W465" s="246"/>
      <c r="X465" s="246"/>
      <c r="Y465" s="246"/>
      <c r="Z465" s="246"/>
      <c r="AA465" s="246"/>
      <c r="AB465" s="246"/>
      <c r="AC465" s="246"/>
      <c r="AD465" s="246"/>
      <c r="AE465" s="246"/>
      <c r="AF465" s="246"/>
      <c r="AG465" s="246"/>
      <c r="AH465" s="246"/>
      <c r="AI465" s="246"/>
      <c r="AJ465" s="246"/>
      <c r="AK465" s="246"/>
      <c r="AL465" s="246"/>
      <c r="AM465" s="246"/>
      <c r="AN465" s="246"/>
      <c r="AO465" s="246"/>
      <c r="AP465" s="246"/>
      <c r="AQ465" s="246"/>
      <c r="AR465" s="246"/>
      <c r="AS465" s="246"/>
      <c r="AT465" s="246"/>
      <c r="AU465" s="246"/>
      <c r="AV465" s="246"/>
      <c r="AW465" s="246"/>
      <c r="AX465" s="246"/>
      <c r="AY465" s="246"/>
      <c r="AZ465" s="246"/>
      <c r="BA465" s="246"/>
      <c r="BB465" s="246"/>
      <c r="BC465" s="246"/>
      <c r="BD465" s="246"/>
      <c r="BE465" s="246"/>
      <c r="BF465" s="246"/>
      <c r="BG465" s="246"/>
      <c r="BH465" s="246"/>
      <c r="BI465" s="246"/>
      <c r="BJ465" s="246"/>
      <c r="BK465" s="246"/>
      <c r="BL465" s="246"/>
      <c r="BM465" s="246"/>
      <c r="BN465" s="246"/>
      <c r="BO465" s="246"/>
      <c r="BP465" s="246"/>
      <c r="BQ465" s="246"/>
      <c r="BR465" s="246"/>
      <c r="BS465" s="246"/>
      <c r="BT465" s="246"/>
      <c r="BU465" s="246"/>
      <c r="BV465" s="246"/>
      <c r="BW465" s="246"/>
      <c r="BX465" s="246"/>
      <c r="BY465" s="246"/>
      <c r="BZ465" s="246"/>
      <c r="CA465" s="246"/>
      <c r="CB465" s="246"/>
      <c r="CC465" s="246"/>
      <c r="CD465" s="246"/>
      <c r="CE465" s="246"/>
      <c r="CF465" s="246"/>
      <c r="CG465" s="246"/>
      <c r="CH465" s="246"/>
      <c r="CI465" s="246"/>
      <c r="CJ465" s="246"/>
      <c r="CK465" s="246"/>
      <c r="CL465" s="246"/>
      <c r="CM465" s="246"/>
      <c r="CN465" s="246"/>
      <c r="CO465" s="246"/>
      <c r="CP465" s="246"/>
      <c r="CQ465" s="246"/>
      <c r="CR465" s="246"/>
      <c r="CS465" s="246"/>
      <c r="CT465" s="246"/>
      <c r="CU465" s="246"/>
      <c r="CV465" s="246"/>
      <c r="CW465" s="246"/>
      <c r="CX465" s="246"/>
      <c r="CY465" s="246"/>
      <c r="CZ465" s="246"/>
      <c r="DA465" s="246"/>
      <c r="DB465" s="246"/>
      <c r="DC465" s="246"/>
      <c r="DD465" s="246"/>
      <c r="DE465" s="246"/>
      <c r="DF465" s="246"/>
      <c r="DG465" s="246"/>
      <c r="DH465" s="246"/>
      <c r="DI465" s="246"/>
      <c r="DJ465" s="246"/>
      <c r="DK465" s="246"/>
      <c r="DL465" s="246"/>
      <c r="DM465" s="246"/>
      <c r="DN465" s="246"/>
      <c r="DO465" s="246"/>
      <c r="DP465" s="246"/>
      <c r="DQ465" s="246"/>
      <c r="DR465" s="246"/>
      <c r="DS465" s="246"/>
      <c r="DT465" s="246"/>
      <c r="DU465" s="246"/>
      <c r="DV465" s="246"/>
      <c r="DW465" s="246"/>
      <c r="DX465" s="246"/>
      <c r="DY465" s="246"/>
      <c r="DZ465" s="246"/>
      <c r="EA465" s="246"/>
      <c r="EB465" s="246"/>
      <c r="EC465" s="246"/>
      <c r="ED465" s="246"/>
      <c r="EE465" s="246"/>
      <c r="EF465" s="246"/>
      <c r="EG465" s="246"/>
      <c r="EH465" s="246"/>
      <c r="EI465" s="246"/>
      <c r="EJ465" s="246"/>
      <c r="EK465" s="246"/>
      <c r="EL465" s="246"/>
      <c r="EM465" s="246"/>
      <c r="EN465" s="246"/>
      <c r="EO465" s="246"/>
      <c r="EP465" s="246"/>
      <c r="EQ465" s="246"/>
      <c r="ER465" s="246"/>
      <c r="ES465" s="246"/>
      <c r="ET465" s="246"/>
      <c r="EU465" s="246"/>
      <c r="EV465" s="246"/>
      <c r="EW465" s="246"/>
      <c r="EX465" s="246"/>
      <c r="EY465" s="246"/>
      <c r="EZ465" s="246"/>
      <c r="FA465" s="246"/>
      <c r="FB465" s="246"/>
      <c r="FC465" s="246"/>
      <c r="FD465" s="246"/>
      <c r="FE465" s="246"/>
      <c r="FF465" s="246"/>
      <c r="FG465" s="246"/>
      <c r="FH465" s="246"/>
      <c r="FI465" s="246"/>
      <c r="FJ465" s="246"/>
      <c r="FK465" s="246"/>
      <c r="FL465" s="246"/>
      <c r="FM465" s="246"/>
      <c r="FN465" s="246"/>
      <c r="FO465" s="246"/>
      <c r="FP465" s="246"/>
      <c r="FQ465" s="246"/>
      <c r="FR465" s="246"/>
      <c r="FS465" s="246"/>
      <c r="FT465" s="246"/>
      <c r="FU465" s="246"/>
      <c r="FV465" s="246"/>
      <c r="FW465" s="246"/>
      <c r="FX465" s="246"/>
      <c r="FY465" s="246"/>
      <c r="FZ465" s="246"/>
      <c r="GA465" s="246"/>
      <c r="GB465" s="246"/>
      <c r="GC465" s="246"/>
      <c r="GD465" s="246"/>
      <c r="GE465" s="246"/>
      <c r="GF465" s="246"/>
      <c r="GG465" s="246"/>
      <c r="GH465" s="246"/>
      <c r="GI465" s="246"/>
      <c r="GJ465" s="246"/>
      <c r="GK465" s="246"/>
      <c r="GL465" s="246"/>
      <c r="GM465" s="246"/>
      <c r="GN465" s="246"/>
      <c r="GO465" s="246"/>
      <c r="GP465" s="246"/>
      <c r="GQ465" s="246"/>
      <c r="GR465" s="246"/>
      <c r="GS465" s="246"/>
      <c r="GT465" s="246"/>
      <c r="GU465" s="246"/>
      <c r="GV465" s="246"/>
      <c r="GW465" s="246"/>
      <c r="GX465" s="246"/>
      <c r="GY465" s="246"/>
      <c r="GZ465" s="246"/>
      <c r="HA465" s="246"/>
      <c r="HB465" s="246"/>
      <c r="HC465" s="246"/>
      <c r="HD465" s="246"/>
      <c r="HE465" s="246"/>
      <c r="HF465" s="246"/>
      <c r="HG465" s="246"/>
      <c r="HH465" s="246"/>
      <c r="HI465" s="246"/>
      <c r="HJ465" s="246"/>
      <c r="HK465" s="246"/>
      <c r="HL465" s="246"/>
      <c r="HM465" s="246"/>
      <c r="HN465" s="246"/>
      <c r="HO465" s="246"/>
      <c r="HP465" s="246"/>
      <c r="HQ465" s="246"/>
      <c r="HR465" s="246"/>
      <c r="HS465" s="246"/>
      <c r="HT465" s="246"/>
      <c r="HU465" s="246"/>
      <c r="HV465" s="246"/>
      <c r="HW465" s="246"/>
      <c r="HX465" s="246"/>
      <c r="HY465" s="246"/>
      <c r="HZ465" s="246"/>
      <c r="IA465" s="246"/>
      <c r="IB465" s="246"/>
      <c r="IC465" s="246"/>
      <c r="ID465" s="246"/>
      <c r="IE465" s="246"/>
      <c r="IF465" s="246"/>
      <c r="IG465" s="246"/>
      <c r="IH465" s="246"/>
      <c r="II465" s="246"/>
      <c r="IJ465" s="246"/>
      <c r="IK465" s="246"/>
      <c r="IL465" s="246"/>
      <c r="IM465" s="246"/>
      <c r="IN465" s="246"/>
      <c r="IO465" s="246"/>
      <c r="IP465" s="246"/>
      <c r="IQ465" s="246"/>
      <c r="IR465" s="246"/>
      <c r="IS465" s="246"/>
      <c r="IT465" s="246"/>
      <c r="IU465" s="246"/>
      <c r="IV465" s="246"/>
      <c r="IW465" s="246"/>
    </row>
    <row r="466" customFormat="false" ht="12.75" hidden="false" customHeight="false" outlineLevel="0" collapsed="false">
      <c r="A466" s="218"/>
      <c r="B466" s="255"/>
      <c r="C466" s="251"/>
      <c r="D466" s="251"/>
      <c r="E466" s="251"/>
      <c r="F466" s="246"/>
      <c r="G466" s="246"/>
      <c r="H466" s="246"/>
      <c r="I466" s="246"/>
      <c r="J466" s="246"/>
      <c r="K466" s="246"/>
      <c r="L466" s="246"/>
      <c r="M466" s="246"/>
      <c r="N466" s="246"/>
      <c r="O466" s="246"/>
      <c r="P466" s="246"/>
      <c r="Q466" s="246"/>
      <c r="R466" s="246"/>
      <c r="S466" s="246"/>
      <c r="T466" s="246"/>
      <c r="U466" s="246"/>
      <c r="V466" s="246"/>
      <c r="W466" s="246"/>
      <c r="X466" s="246"/>
      <c r="Y466" s="246"/>
      <c r="Z466" s="246"/>
      <c r="AA466" s="246"/>
      <c r="AB466" s="246"/>
      <c r="AC466" s="246"/>
      <c r="AD466" s="246"/>
      <c r="AE466" s="246"/>
      <c r="AF466" s="246"/>
      <c r="AG466" s="246"/>
      <c r="AH466" s="246"/>
      <c r="AI466" s="246"/>
      <c r="AJ466" s="246"/>
      <c r="AK466" s="246"/>
      <c r="AL466" s="246"/>
      <c r="AM466" s="246"/>
      <c r="AN466" s="246"/>
      <c r="AO466" s="246"/>
      <c r="AP466" s="246"/>
      <c r="AQ466" s="246"/>
      <c r="AR466" s="246"/>
      <c r="AS466" s="246"/>
      <c r="AT466" s="246"/>
      <c r="AU466" s="246"/>
      <c r="AV466" s="246"/>
      <c r="AW466" s="246"/>
      <c r="AX466" s="246"/>
      <c r="AY466" s="246"/>
      <c r="AZ466" s="246"/>
      <c r="BA466" s="246"/>
      <c r="BB466" s="246"/>
      <c r="BC466" s="246"/>
      <c r="BD466" s="246"/>
      <c r="BE466" s="246"/>
      <c r="BF466" s="246"/>
      <c r="BG466" s="246"/>
      <c r="BH466" s="246"/>
      <c r="BI466" s="246"/>
      <c r="BJ466" s="246"/>
      <c r="BK466" s="246"/>
      <c r="BL466" s="246"/>
      <c r="BM466" s="246"/>
      <c r="BN466" s="246"/>
      <c r="BO466" s="246"/>
      <c r="BP466" s="246"/>
      <c r="BQ466" s="246"/>
      <c r="BR466" s="246"/>
      <c r="BS466" s="246"/>
      <c r="BT466" s="246"/>
      <c r="BU466" s="246"/>
      <c r="BV466" s="246"/>
      <c r="BW466" s="246"/>
      <c r="BX466" s="246"/>
      <c r="BY466" s="246"/>
      <c r="BZ466" s="246"/>
      <c r="CA466" s="246"/>
      <c r="CB466" s="246"/>
      <c r="CC466" s="246"/>
      <c r="CD466" s="246"/>
      <c r="CE466" s="246"/>
      <c r="CF466" s="246"/>
      <c r="CG466" s="246"/>
      <c r="CH466" s="246"/>
      <c r="CI466" s="246"/>
      <c r="CJ466" s="246"/>
      <c r="CK466" s="246"/>
      <c r="CL466" s="246"/>
      <c r="CM466" s="246"/>
      <c r="CN466" s="246"/>
      <c r="CO466" s="246"/>
      <c r="CP466" s="246"/>
      <c r="CQ466" s="246"/>
      <c r="CR466" s="246"/>
      <c r="CS466" s="246"/>
      <c r="CT466" s="246"/>
      <c r="CU466" s="246"/>
      <c r="CV466" s="246"/>
      <c r="CW466" s="246"/>
      <c r="CX466" s="246"/>
      <c r="CY466" s="246"/>
      <c r="CZ466" s="246"/>
      <c r="DA466" s="246"/>
      <c r="DB466" s="246"/>
      <c r="DC466" s="246"/>
      <c r="DD466" s="246"/>
      <c r="DE466" s="246"/>
      <c r="DF466" s="246"/>
      <c r="DG466" s="246"/>
      <c r="DH466" s="246"/>
      <c r="DI466" s="246"/>
      <c r="DJ466" s="246"/>
      <c r="DK466" s="246"/>
      <c r="DL466" s="246"/>
      <c r="DM466" s="246"/>
      <c r="DN466" s="246"/>
      <c r="DO466" s="246"/>
      <c r="DP466" s="246"/>
      <c r="DQ466" s="246"/>
      <c r="DR466" s="246"/>
      <c r="DS466" s="246"/>
      <c r="DT466" s="246"/>
      <c r="DU466" s="246"/>
      <c r="DV466" s="246"/>
      <c r="DW466" s="246"/>
      <c r="DX466" s="246"/>
      <c r="DY466" s="246"/>
      <c r="DZ466" s="246"/>
      <c r="EA466" s="246"/>
      <c r="EB466" s="246"/>
      <c r="EC466" s="246"/>
      <c r="ED466" s="246"/>
      <c r="EE466" s="246"/>
      <c r="EF466" s="246"/>
      <c r="EG466" s="246"/>
      <c r="EH466" s="246"/>
      <c r="EI466" s="246"/>
      <c r="EJ466" s="246"/>
      <c r="EK466" s="246"/>
      <c r="EL466" s="246"/>
      <c r="EM466" s="246"/>
      <c r="EN466" s="246"/>
      <c r="EO466" s="246"/>
      <c r="EP466" s="246"/>
      <c r="EQ466" s="246"/>
      <c r="ER466" s="246"/>
      <c r="ES466" s="246"/>
      <c r="ET466" s="246"/>
      <c r="EU466" s="246"/>
      <c r="EV466" s="246"/>
      <c r="EW466" s="246"/>
      <c r="EX466" s="246"/>
      <c r="EY466" s="246"/>
      <c r="EZ466" s="246"/>
      <c r="FA466" s="246"/>
      <c r="FB466" s="246"/>
      <c r="FC466" s="246"/>
      <c r="FD466" s="246"/>
      <c r="FE466" s="246"/>
      <c r="FF466" s="246"/>
      <c r="FG466" s="246"/>
      <c r="FH466" s="246"/>
      <c r="FI466" s="246"/>
      <c r="FJ466" s="246"/>
      <c r="FK466" s="246"/>
      <c r="FL466" s="246"/>
      <c r="FM466" s="246"/>
      <c r="FN466" s="246"/>
      <c r="FO466" s="246"/>
      <c r="FP466" s="246"/>
      <c r="FQ466" s="246"/>
      <c r="FR466" s="246"/>
      <c r="FS466" s="246"/>
      <c r="FT466" s="246"/>
      <c r="FU466" s="246"/>
      <c r="FV466" s="246"/>
      <c r="FW466" s="246"/>
      <c r="FX466" s="246"/>
      <c r="FY466" s="246"/>
      <c r="FZ466" s="246"/>
      <c r="GA466" s="246"/>
      <c r="GB466" s="246"/>
      <c r="GC466" s="246"/>
      <c r="GD466" s="246"/>
      <c r="GE466" s="246"/>
      <c r="GF466" s="246"/>
      <c r="GG466" s="246"/>
      <c r="GH466" s="246"/>
      <c r="GI466" s="246"/>
      <c r="GJ466" s="246"/>
      <c r="GK466" s="246"/>
      <c r="GL466" s="246"/>
      <c r="GM466" s="246"/>
      <c r="GN466" s="246"/>
      <c r="GO466" s="246"/>
      <c r="GP466" s="246"/>
      <c r="GQ466" s="246"/>
      <c r="GR466" s="246"/>
      <c r="GS466" s="246"/>
      <c r="GT466" s="246"/>
      <c r="GU466" s="246"/>
      <c r="GV466" s="246"/>
      <c r="GW466" s="246"/>
      <c r="GX466" s="246"/>
      <c r="GY466" s="246"/>
      <c r="GZ466" s="246"/>
      <c r="HA466" s="246"/>
      <c r="HB466" s="246"/>
      <c r="HC466" s="246"/>
      <c r="HD466" s="246"/>
      <c r="HE466" s="246"/>
      <c r="HF466" s="246"/>
      <c r="HG466" s="246"/>
      <c r="HH466" s="246"/>
      <c r="HI466" s="246"/>
      <c r="HJ466" s="246"/>
      <c r="HK466" s="246"/>
      <c r="HL466" s="246"/>
      <c r="HM466" s="246"/>
      <c r="HN466" s="246"/>
      <c r="HO466" s="246"/>
      <c r="HP466" s="246"/>
      <c r="HQ466" s="246"/>
      <c r="HR466" s="246"/>
      <c r="HS466" s="246"/>
      <c r="HT466" s="246"/>
      <c r="HU466" s="246"/>
      <c r="HV466" s="246"/>
      <c r="HW466" s="246"/>
      <c r="HX466" s="246"/>
      <c r="HY466" s="246"/>
      <c r="HZ466" s="246"/>
      <c r="IA466" s="246"/>
      <c r="IB466" s="246"/>
      <c r="IC466" s="246"/>
      <c r="ID466" s="246"/>
      <c r="IE466" s="246"/>
      <c r="IF466" s="246"/>
      <c r="IG466" s="246"/>
      <c r="IH466" s="246"/>
      <c r="II466" s="246"/>
      <c r="IJ466" s="246"/>
      <c r="IK466" s="246"/>
      <c r="IL466" s="246"/>
      <c r="IM466" s="246"/>
      <c r="IN466" s="246"/>
      <c r="IO466" s="246"/>
      <c r="IP466" s="246"/>
      <c r="IQ466" s="246"/>
      <c r="IR466" s="246"/>
      <c r="IS466" s="246"/>
      <c r="IT466" s="246"/>
      <c r="IU466" s="246"/>
      <c r="IV466" s="246"/>
      <c r="IW466" s="246"/>
    </row>
    <row r="467" customFormat="false" ht="12.75" hidden="false" customHeight="false" outlineLevel="0" collapsed="false">
      <c r="A467" s="254"/>
      <c r="B467" s="255"/>
      <c r="C467" s="251"/>
      <c r="D467" s="251"/>
      <c r="E467" s="251"/>
      <c r="F467" s="246"/>
      <c r="G467" s="246"/>
      <c r="H467" s="246"/>
      <c r="I467" s="246"/>
      <c r="J467" s="246"/>
      <c r="K467" s="246"/>
      <c r="L467" s="246"/>
      <c r="M467" s="246"/>
      <c r="N467" s="246"/>
      <c r="O467" s="246"/>
      <c r="P467" s="246"/>
      <c r="Q467" s="246"/>
      <c r="R467" s="246"/>
      <c r="S467" s="246"/>
      <c r="T467" s="246"/>
      <c r="U467" s="246"/>
      <c r="V467" s="246"/>
      <c r="W467" s="246"/>
      <c r="X467" s="246"/>
      <c r="Y467" s="246"/>
      <c r="Z467" s="246"/>
      <c r="AA467" s="246"/>
      <c r="AB467" s="246"/>
      <c r="AC467" s="246"/>
      <c r="AD467" s="246"/>
      <c r="AE467" s="246"/>
      <c r="AF467" s="246"/>
      <c r="AG467" s="246"/>
      <c r="AH467" s="246"/>
      <c r="AI467" s="246"/>
      <c r="AJ467" s="246"/>
      <c r="AK467" s="246"/>
      <c r="AL467" s="246"/>
      <c r="AM467" s="246"/>
      <c r="AN467" s="246"/>
      <c r="AO467" s="246"/>
      <c r="AP467" s="246"/>
      <c r="AQ467" s="246"/>
      <c r="AR467" s="246"/>
      <c r="AS467" s="246"/>
      <c r="AT467" s="246"/>
      <c r="AU467" s="246"/>
      <c r="AV467" s="246"/>
      <c r="AW467" s="246"/>
      <c r="AX467" s="246"/>
      <c r="AY467" s="246"/>
      <c r="AZ467" s="246"/>
      <c r="BA467" s="246"/>
      <c r="BB467" s="246"/>
      <c r="BC467" s="246"/>
      <c r="BD467" s="246"/>
      <c r="BE467" s="246"/>
      <c r="BF467" s="246"/>
      <c r="BG467" s="246"/>
      <c r="BH467" s="246"/>
      <c r="BI467" s="246"/>
      <c r="BJ467" s="246"/>
      <c r="BK467" s="246"/>
      <c r="BL467" s="246"/>
      <c r="BM467" s="246"/>
      <c r="BN467" s="246"/>
      <c r="BO467" s="246"/>
      <c r="BP467" s="246"/>
      <c r="BQ467" s="246"/>
      <c r="BR467" s="246"/>
      <c r="BS467" s="246"/>
      <c r="BT467" s="246"/>
      <c r="BU467" s="246"/>
      <c r="BV467" s="246"/>
      <c r="BW467" s="246"/>
      <c r="BX467" s="246"/>
      <c r="BY467" s="246"/>
      <c r="BZ467" s="246"/>
      <c r="CA467" s="246"/>
      <c r="CB467" s="246"/>
      <c r="CC467" s="246"/>
      <c r="CD467" s="246"/>
      <c r="CE467" s="246"/>
      <c r="CF467" s="246"/>
      <c r="CG467" s="246"/>
      <c r="CH467" s="246"/>
      <c r="CI467" s="246"/>
      <c r="CJ467" s="246"/>
      <c r="CK467" s="246"/>
      <c r="CL467" s="246"/>
      <c r="CM467" s="246"/>
      <c r="CN467" s="246"/>
      <c r="CO467" s="246"/>
      <c r="CP467" s="246"/>
      <c r="CQ467" s="246"/>
      <c r="CR467" s="246"/>
      <c r="CS467" s="246"/>
      <c r="CT467" s="246"/>
      <c r="CU467" s="246"/>
      <c r="CV467" s="246"/>
      <c r="CW467" s="246"/>
      <c r="CX467" s="246"/>
      <c r="CY467" s="246"/>
      <c r="CZ467" s="246"/>
      <c r="DA467" s="246"/>
      <c r="DB467" s="246"/>
      <c r="DC467" s="246"/>
      <c r="DD467" s="246"/>
      <c r="DE467" s="246"/>
      <c r="DF467" s="246"/>
      <c r="DG467" s="246"/>
      <c r="DH467" s="246"/>
      <c r="DI467" s="246"/>
      <c r="DJ467" s="246"/>
      <c r="DK467" s="246"/>
      <c r="DL467" s="246"/>
      <c r="DM467" s="246"/>
      <c r="DN467" s="246"/>
      <c r="DO467" s="246"/>
      <c r="DP467" s="246"/>
      <c r="DQ467" s="246"/>
      <c r="DR467" s="246"/>
      <c r="DS467" s="246"/>
      <c r="DT467" s="246"/>
      <c r="DU467" s="246"/>
      <c r="DV467" s="246"/>
      <c r="DW467" s="246"/>
      <c r="DX467" s="246"/>
      <c r="DY467" s="246"/>
      <c r="DZ467" s="246"/>
      <c r="EA467" s="246"/>
      <c r="EB467" s="246"/>
      <c r="EC467" s="246"/>
      <c r="ED467" s="246"/>
      <c r="EE467" s="246"/>
      <c r="EF467" s="246"/>
      <c r="EG467" s="246"/>
      <c r="EH467" s="246"/>
      <c r="EI467" s="246"/>
      <c r="EJ467" s="246"/>
      <c r="EK467" s="246"/>
      <c r="EL467" s="246"/>
      <c r="EM467" s="246"/>
      <c r="EN467" s="246"/>
      <c r="EO467" s="246"/>
      <c r="EP467" s="246"/>
      <c r="EQ467" s="246"/>
      <c r="ER467" s="246"/>
      <c r="ES467" s="246"/>
      <c r="ET467" s="246"/>
      <c r="EU467" s="246"/>
      <c r="EV467" s="246"/>
      <c r="EW467" s="246"/>
      <c r="EX467" s="246"/>
      <c r="EY467" s="246"/>
      <c r="EZ467" s="246"/>
      <c r="FA467" s="246"/>
      <c r="FB467" s="246"/>
      <c r="FC467" s="246"/>
      <c r="FD467" s="246"/>
      <c r="FE467" s="246"/>
      <c r="FF467" s="246"/>
      <c r="FG467" s="246"/>
      <c r="FH467" s="246"/>
      <c r="FI467" s="246"/>
      <c r="FJ467" s="246"/>
      <c r="FK467" s="246"/>
      <c r="FL467" s="246"/>
      <c r="FM467" s="246"/>
      <c r="FN467" s="246"/>
      <c r="FO467" s="246"/>
      <c r="FP467" s="246"/>
      <c r="FQ467" s="246"/>
      <c r="FR467" s="246"/>
      <c r="FS467" s="246"/>
      <c r="FT467" s="246"/>
      <c r="FU467" s="246"/>
      <c r="FV467" s="246"/>
      <c r="FW467" s="246"/>
      <c r="FX467" s="246"/>
      <c r="FY467" s="246"/>
      <c r="FZ467" s="246"/>
      <c r="GA467" s="246"/>
      <c r="GB467" s="246"/>
      <c r="GC467" s="246"/>
      <c r="GD467" s="246"/>
      <c r="GE467" s="246"/>
      <c r="GF467" s="246"/>
      <c r="GG467" s="246"/>
      <c r="GH467" s="246"/>
      <c r="GI467" s="246"/>
      <c r="GJ467" s="246"/>
      <c r="GK467" s="246"/>
      <c r="GL467" s="246"/>
      <c r="GM467" s="246"/>
      <c r="GN467" s="246"/>
      <c r="GO467" s="246"/>
      <c r="GP467" s="246"/>
      <c r="GQ467" s="246"/>
      <c r="GR467" s="246"/>
      <c r="GS467" s="246"/>
      <c r="GT467" s="246"/>
      <c r="GU467" s="246"/>
      <c r="GV467" s="246"/>
      <c r="GW467" s="246"/>
      <c r="GX467" s="246"/>
      <c r="GY467" s="246"/>
      <c r="GZ467" s="246"/>
      <c r="HA467" s="246"/>
      <c r="HB467" s="246"/>
      <c r="HC467" s="246"/>
      <c r="HD467" s="246"/>
      <c r="HE467" s="246"/>
      <c r="HF467" s="246"/>
      <c r="HG467" s="246"/>
      <c r="HH467" s="246"/>
      <c r="HI467" s="246"/>
      <c r="HJ467" s="246"/>
      <c r="HK467" s="246"/>
      <c r="HL467" s="246"/>
      <c r="HM467" s="246"/>
      <c r="HN467" s="246"/>
      <c r="HO467" s="246"/>
      <c r="HP467" s="246"/>
      <c r="HQ467" s="246"/>
      <c r="HR467" s="246"/>
      <c r="HS467" s="246"/>
      <c r="HT467" s="246"/>
      <c r="HU467" s="246"/>
      <c r="HV467" s="246"/>
      <c r="HW467" s="246"/>
      <c r="HX467" s="246"/>
      <c r="HY467" s="246"/>
      <c r="HZ467" s="246"/>
      <c r="IA467" s="246"/>
      <c r="IB467" s="246"/>
      <c r="IC467" s="246"/>
      <c r="ID467" s="246"/>
      <c r="IE467" s="246"/>
      <c r="IF467" s="246"/>
      <c r="IG467" s="246"/>
      <c r="IH467" s="246"/>
      <c r="II467" s="246"/>
      <c r="IJ467" s="246"/>
      <c r="IK467" s="246"/>
      <c r="IL467" s="246"/>
      <c r="IM467" s="246"/>
      <c r="IN467" s="246"/>
      <c r="IO467" s="246"/>
      <c r="IP467" s="246"/>
      <c r="IQ467" s="246"/>
      <c r="IR467" s="246"/>
      <c r="IS467" s="246"/>
      <c r="IT467" s="246"/>
      <c r="IU467" s="246"/>
      <c r="IV467" s="246"/>
      <c r="IW467" s="246"/>
    </row>
    <row r="468" customFormat="false" ht="12.75" hidden="false" customHeight="false" outlineLevel="0" collapsed="false">
      <c r="A468" s="254"/>
      <c r="B468" s="255"/>
      <c r="C468" s="251"/>
      <c r="D468" s="251"/>
      <c r="E468" s="251"/>
      <c r="F468" s="246"/>
      <c r="G468" s="246"/>
      <c r="H468" s="246"/>
      <c r="I468" s="246"/>
      <c r="J468" s="246"/>
      <c r="K468" s="246"/>
      <c r="L468" s="246"/>
      <c r="M468" s="246"/>
      <c r="N468" s="246"/>
      <c r="O468" s="246"/>
      <c r="P468" s="246"/>
      <c r="Q468" s="246"/>
      <c r="R468" s="246"/>
      <c r="S468" s="246"/>
      <c r="T468" s="246"/>
      <c r="U468" s="246"/>
      <c r="V468" s="246"/>
      <c r="W468" s="246"/>
      <c r="X468" s="246"/>
      <c r="Y468" s="246"/>
      <c r="Z468" s="246"/>
      <c r="AA468" s="246"/>
      <c r="AB468" s="246"/>
      <c r="AC468" s="246"/>
      <c r="AD468" s="246"/>
      <c r="AE468" s="246"/>
      <c r="AF468" s="246"/>
      <c r="AG468" s="246"/>
      <c r="AH468" s="246"/>
      <c r="AI468" s="246"/>
      <c r="AJ468" s="246"/>
      <c r="AK468" s="246"/>
      <c r="AL468" s="246"/>
      <c r="AM468" s="246"/>
      <c r="AN468" s="246"/>
      <c r="AO468" s="246"/>
      <c r="AP468" s="246"/>
      <c r="AQ468" s="246"/>
      <c r="AR468" s="246"/>
      <c r="AS468" s="246"/>
      <c r="AT468" s="246"/>
      <c r="AU468" s="246"/>
      <c r="AV468" s="246"/>
      <c r="AW468" s="246"/>
      <c r="AX468" s="246"/>
      <c r="AY468" s="246"/>
      <c r="AZ468" s="246"/>
      <c r="BA468" s="246"/>
      <c r="BB468" s="246"/>
      <c r="BC468" s="246"/>
      <c r="BD468" s="246"/>
      <c r="BE468" s="246"/>
      <c r="BF468" s="246"/>
      <c r="BG468" s="246"/>
      <c r="BH468" s="246"/>
      <c r="BI468" s="246"/>
      <c r="BJ468" s="246"/>
      <c r="BK468" s="246"/>
      <c r="BL468" s="246"/>
      <c r="BM468" s="246"/>
      <c r="BN468" s="246"/>
      <c r="BO468" s="246"/>
      <c r="BP468" s="246"/>
      <c r="BQ468" s="246"/>
      <c r="BR468" s="246"/>
      <c r="BS468" s="246"/>
      <c r="BT468" s="246"/>
      <c r="BU468" s="246"/>
      <c r="BV468" s="246"/>
      <c r="BW468" s="246"/>
      <c r="BX468" s="246"/>
      <c r="BY468" s="246"/>
      <c r="BZ468" s="246"/>
      <c r="CA468" s="246"/>
      <c r="CB468" s="246"/>
      <c r="CC468" s="246"/>
      <c r="CD468" s="246"/>
      <c r="CE468" s="246"/>
      <c r="CF468" s="246"/>
      <c r="CG468" s="246"/>
      <c r="CH468" s="246"/>
      <c r="CI468" s="246"/>
      <c r="CJ468" s="246"/>
      <c r="CK468" s="246"/>
      <c r="CL468" s="246"/>
      <c r="CM468" s="246"/>
      <c r="CN468" s="246"/>
      <c r="CO468" s="246"/>
      <c r="CP468" s="246"/>
      <c r="CQ468" s="246"/>
      <c r="CR468" s="246"/>
      <c r="CS468" s="246"/>
      <c r="CT468" s="246"/>
      <c r="CU468" s="246"/>
      <c r="CV468" s="246"/>
      <c r="CW468" s="246"/>
      <c r="CX468" s="246"/>
      <c r="CY468" s="246"/>
      <c r="CZ468" s="246"/>
      <c r="DA468" s="246"/>
      <c r="DB468" s="246"/>
      <c r="DC468" s="246"/>
      <c r="DD468" s="246"/>
      <c r="DE468" s="246"/>
      <c r="DF468" s="246"/>
      <c r="DG468" s="246"/>
      <c r="DH468" s="246"/>
      <c r="DI468" s="246"/>
      <c r="DJ468" s="246"/>
      <c r="DK468" s="246"/>
      <c r="DL468" s="246"/>
      <c r="DM468" s="246"/>
      <c r="DN468" s="246"/>
      <c r="DO468" s="246"/>
      <c r="DP468" s="246"/>
      <c r="DQ468" s="246"/>
      <c r="DR468" s="246"/>
      <c r="DS468" s="246"/>
      <c r="DT468" s="246"/>
      <c r="DU468" s="246"/>
      <c r="DV468" s="246"/>
      <c r="DW468" s="246"/>
      <c r="DX468" s="246"/>
      <c r="DY468" s="246"/>
      <c r="DZ468" s="246"/>
      <c r="EA468" s="246"/>
      <c r="EB468" s="246"/>
      <c r="EC468" s="246"/>
      <c r="ED468" s="246"/>
      <c r="EE468" s="246"/>
      <c r="EF468" s="246"/>
      <c r="EG468" s="246"/>
      <c r="EH468" s="246"/>
      <c r="EI468" s="246"/>
      <c r="EJ468" s="246"/>
      <c r="EK468" s="246"/>
      <c r="EL468" s="246"/>
      <c r="EM468" s="246"/>
      <c r="EN468" s="246"/>
      <c r="EO468" s="246"/>
      <c r="EP468" s="246"/>
      <c r="EQ468" s="246"/>
      <c r="ER468" s="246"/>
      <c r="ES468" s="246"/>
      <c r="ET468" s="246"/>
      <c r="EU468" s="246"/>
      <c r="EV468" s="246"/>
      <c r="EW468" s="246"/>
      <c r="EX468" s="246"/>
      <c r="EY468" s="246"/>
      <c r="EZ468" s="246"/>
      <c r="FA468" s="246"/>
      <c r="FB468" s="246"/>
      <c r="FC468" s="246"/>
      <c r="FD468" s="246"/>
      <c r="FE468" s="246"/>
      <c r="FF468" s="246"/>
      <c r="FG468" s="246"/>
      <c r="FH468" s="246"/>
      <c r="FI468" s="246"/>
      <c r="FJ468" s="246"/>
      <c r="FK468" s="246"/>
      <c r="FL468" s="246"/>
      <c r="FM468" s="246"/>
      <c r="FN468" s="246"/>
      <c r="FO468" s="246"/>
      <c r="FP468" s="246"/>
      <c r="FQ468" s="246"/>
      <c r="FR468" s="246"/>
      <c r="FS468" s="246"/>
      <c r="FT468" s="246"/>
      <c r="FU468" s="246"/>
      <c r="FV468" s="246"/>
      <c r="FW468" s="246"/>
      <c r="FX468" s="246"/>
      <c r="FY468" s="246"/>
      <c r="FZ468" s="246"/>
      <c r="GA468" s="246"/>
      <c r="GB468" s="246"/>
      <c r="GC468" s="246"/>
      <c r="GD468" s="246"/>
      <c r="GE468" s="246"/>
      <c r="GF468" s="246"/>
      <c r="GG468" s="246"/>
      <c r="GH468" s="246"/>
      <c r="GI468" s="246"/>
      <c r="GJ468" s="246"/>
      <c r="GK468" s="246"/>
      <c r="GL468" s="246"/>
      <c r="GM468" s="246"/>
      <c r="GN468" s="246"/>
      <c r="GO468" s="246"/>
      <c r="GP468" s="246"/>
      <c r="GQ468" s="246"/>
      <c r="GR468" s="246"/>
      <c r="GS468" s="246"/>
      <c r="GT468" s="246"/>
      <c r="GU468" s="246"/>
      <c r="GV468" s="246"/>
      <c r="GW468" s="246"/>
      <c r="GX468" s="246"/>
      <c r="GY468" s="246"/>
      <c r="GZ468" s="246"/>
      <c r="HA468" s="246"/>
      <c r="HB468" s="246"/>
      <c r="HC468" s="246"/>
      <c r="HD468" s="246"/>
      <c r="HE468" s="246"/>
      <c r="HF468" s="246"/>
      <c r="HG468" s="246"/>
      <c r="HH468" s="246"/>
      <c r="HI468" s="246"/>
      <c r="HJ468" s="246"/>
      <c r="HK468" s="246"/>
      <c r="HL468" s="246"/>
      <c r="HM468" s="246"/>
      <c r="HN468" s="246"/>
      <c r="HO468" s="246"/>
      <c r="HP468" s="246"/>
      <c r="HQ468" s="246"/>
      <c r="HR468" s="246"/>
      <c r="HS468" s="246"/>
      <c r="HT468" s="246"/>
      <c r="HU468" s="246"/>
      <c r="HV468" s="246"/>
      <c r="HW468" s="246"/>
      <c r="HX468" s="246"/>
      <c r="HY468" s="246"/>
      <c r="HZ468" s="246"/>
      <c r="IA468" s="246"/>
      <c r="IB468" s="246"/>
      <c r="IC468" s="246"/>
      <c r="ID468" s="246"/>
      <c r="IE468" s="246"/>
      <c r="IF468" s="246"/>
      <c r="IG468" s="246"/>
      <c r="IH468" s="246"/>
      <c r="II468" s="246"/>
      <c r="IJ468" s="246"/>
      <c r="IK468" s="246"/>
      <c r="IL468" s="246"/>
      <c r="IM468" s="246"/>
      <c r="IN468" s="246"/>
      <c r="IO468" s="246"/>
      <c r="IP468" s="246"/>
      <c r="IQ468" s="246"/>
      <c r="IR468" s="246"/>
      <c r="IS468" s="246"/>
      <c r="IT468" s="246"/>
      <c r="IU468" s="246"/>
      <c r="IV468" s="246"/>
      <c r="IW468" s="246"/>
    </row>
    <row r="469" customFormat="false" ht="12.75" hidden="false" customHeight="false" outlineLevel="0" collapsed="false">
      <c r="A469" s="254"/>
      <c r="B469" s="255"/>
      <c r="C469" s="251"/>
      <c r="D469" s="251"/>
      <c r="E469" s="251"/>
      <c r="F469" s="246"/>
      <c r="G469" s="246"/>
      <c r="H469" s="246"/>
      <c r="I469" s="246"/>
      <c r="J469" s="246"/>
      <c r="K469" s="246"/>
      <c r="L469" s="246"/>
      <c r="M469" s="246"/>
      <c r="N469" s="246"/>
      <c r="O469" s="246"/>
      <c r="P469" s="246"/>
      <c r="Q469" s="246"/>
      <c r="R469" s="246"/>
      <c r="S469" s="246"/>
      <c r="T469" s="246"/>
      <c r="U469" s="246"/>
      <c r="V469" s="246"/>
      <c r="W469" s="246"/>
      <c r="X469" s="246"/>
      <c r="Y469" s="246"/>
      <c r="Z469" s="246"/>
      <c r="AA469" s="246"/>
      <c r="AB469" s="246"/>
      <c r="AC469" s="246"/>
      <c r="AD469" s="246"/>
      <c r="AE469" s="246"/>
      <c r="AF469" s="246"/>
      <c r="AG469" s="246"/>
      <c r="AH469" s="246"/>
      <c r="AI469" s="246"/>
      <c r="AJ469" s="246"/>
      <c r="AK469" s="246"/>
      <c r="AL469" s="246"/>
      <c r="AM469" s="246"/>
      <c r="AN469" s="246"/>
      <c r="AO469" s="246"/>
      <c r="AP469" s="246"/>
      <c r="AQ469" s="246"/>
      <c r="AR469" s="246"/>
      <c r="AS469" s="246"/>
      <c r="AT469" s="246"/>
      <c r="AU469" s="246"/>
      <c r="AV469" s="246"/>
      <c r="AW469" s="246"/>
      <c r="AX469" s="246"/>
      <c r="AY469" s="246"/>
      <c r="AZ469" s="246"/>
      <c r="BA469" s="246"/>
      <c r="BB469" s="246"/>
      <c r="BC469" s="246"/>
      <c r="BD469" s="246"/>
      <c r="BE469" s="246"/>
      <c r="BF469" s="246"/>
      <c r="BG469" s="246"/>
      <c r="BH469" s="246"/>
      <c r="BI469" s="246"/>
      <c r="BJ469" s="246"/>
      <c r="BK469" s="246"/>
      <c r="BL469" s="246"/>
      <c r="BM469" s="246"/>
      <c r="BN469" s="246"/>
      <c r="BO469" s="246"/>
      <c r="BP469" s="246"/>
      <c r="BQ469" s="246"/>
      <c r="BR469" s="246"/>
      <c r="BS469" s="246"/>
      <c r="BT469" s="246"/>
      <c r="BU469" s="246"/>
      <c r="BV469" s="246"/>
      <c r="BW469" s="246"/>
      <c r="BX469" s="246"/>
      <c r="BY469" s="246"/>
      <c r="BZ469" s="246"/>
      <c r="CA469" s="246"/>
      <c r="CB469" s="246"/>
      <c r="CC469" s="246"/>
      <c r="CD469" s="246"/>
      <c r="CE469" s="246"/>
      <c r="CF469" s="246"/>
      <c r="CG469" s="246"/>
      <c r="CH469" s="246"/>
      <c r="CI469" s="246"/>
      <c r="CJ469" s="246"/>
      <c r="CK469" s="246"/>
      <c r="CL469" s="246"/>
      <c r="CM469" s="246"/>
      <c r="CN469" s="246"/>
      <c r="CO469" s="246"/>
      <c r="CP469" s="246"/>
      <c r="CQ469" s="246"/>
      <c r="CR469" s="246"/>
      <c r="CS469" s="246"/>
      <c r="CT469" s="246"/>
      <c r="CU469" s="246"/>
      <c r="CV469" s="246"/>
      <c r="CW469" s="246"/>
      <c r="CX469" s="246"/>
      <c r="CY469" s="246"/>
      <c r="CZ469" s="246"/>
      <c r="DA469" s="246"/>
      <c r="DB469" s="246"/>
      <c r="DC469" s="246"/>
      <c r="DD469" s="246"/>
      <c r="DE469" s="246"/>
      <c r="DF469" s="246"/>
      <c r="DG469" s="246"/>
      <c r="DH469" s="246"/>
      <c r="DI469" s="246"/>
      <c r="DJ469" s="246"/>
      <c r="DK469" s="246"/>
      <c r="DL469" s="246"/>
      <c r="DM469" s="246"/>
      <c r="DN469" s="246"/>
      <c r="DO469" s="246"/>
      <c r="DP469" s="246"/>
      <c r="DQ469" s="246"/>
      <c r="DR469" s="246"/>
      <c r="DS469" s="246"/>
      <c r="DT469" s="246"/>
      <c r="DU469" s="246"/>
      <c r="DV469" s="246"/>
      <c r="DW469" s="246"/>
      <c r="DX469" s="246"/>
      <c r="DY469" s="246"/>
      <c r="DZ469" s="246"/>
      <c r="EA469" s="246"/>
      <c r="EB469" s="246"/>
      <c r="EC469" s="246"/>
      <c r="ED469" s="246"/>
      <c r="EE469" s="246"/>
      <c r="EF469" s="246"/>
      <c r="EG469" s="246"/>
      <c r="EH469" s="246"/>
      <c r="EI469" s="246"/>
      <c r="EJ469" s="246"/>
      <c r="EK469" s="246"/>
      <c r="EL469" s="246"/>
      <c r="EM469" s="246"/>
      <c r="EN469" s="246"/>
      <c r="EO469" s="246"/>
      <c r="EP469" s="246"/>
      <c r="EQ469" s="246"/>
      <c r="ER469" s="246"/>
      <c r="ES469" s="246"/>
      <c r="ET469" s="246"/>
      <c r="EU469" s="246"/>
      <c r="EV469" s="246"/>
      <c r="EW469" s="246"/>
      <c r="EX469" s="246"/>
      <c r="EY469" s="246"/>
      <c r="EZ469" s="246"/>
      <c r="FA469" s="246"/>
      <c r="FB469" s="246"/>
      <c r="FC469" s="246"/>
      <c r="FD469" s="246"/>
      <c r="FE469" s="246"/>
      <c r="FF469" s="246"/>
      <c r="FG469" s="246"/>
      <c r="FH469" s="246"/>
      <c r="FI469" s="246"/>
      <c r="FJ469" s="246"/>
      <c r="FK469" s="246"/>
      <c r="FL469" s="246"/>
      <c r="FM469" s="246"/>
      <c r="FN469" s="246"/>
      <c r="FO469" s="246"/>
      <c r="FP469" s="246"/>
      <c r="FQ469" s="246"/>
      <c r="FR469" s="246"/>
      <c r="FS469" s="246"/>
      <c r="FT469" s="246"/>
      <c r="FU469" s="246"/>
      <c r="FV469" s="246"/>
      <c r="FW469" s="246"/>
      <c r="FX469" s="246"/>
      <c r="FY469" s="246"/>
      <c r="FZ469" s="246"/>
      <c r="GA469" s="246"/>
      <c r="GB469" s="246"/>
      <c r="GC469" s="246"/>
      <c r="GD469" s="246"/>
      <c r="GE469" s="246"/>
      <c r="GF469" s="246"/>
      <c r="GG469" s="246"/>
      <c r="GH469" s="246"/>
      <c r="GI469" s="246"/>
      <c r="GJ469" s="246"/>
      <c r="GK469" s="246"/>
      <c r="GL469" s="246"/>
      <c r="GM469" s="246"/>
      <c r="GN469" s="246"/>
      <c r="GO469" s="246"/>
      <c r="GP469" s="246"/>
      <c r="GQ469" s="246"/>
      <c r="GR469" s="246"/>
      <c r="GS469" s="246"/>
      <c r="GT469" s="246"/>
      <c r="GU469" s="246"/>
      <c r="GV469" s="246"/>
      <c r="GW469" s="246"/>
      <c r="GX469" s="246"/>
      <c r="GY469" s="246"/>
      <c r="GZ469" s="246"/>
      <c r="HA469" s="246"/>
      <c r="HB469" s="246"/>
      <c r="HC469" s="246"/>
      <c r="HD469" s="246"/>
      <c r="HE469" s="246"/>
      <c r="HF469" s="246"/>
      <c r="HG469" s="246"/>
      <c r="HH469" s="246"/>
      <c r="HI469" s="246"/>
      <c r="HJ469" s="246"/>
      <c r="HK469" s="246"/>
      <c r="HL469" s="246"/>
      <c r="HM469" s="246"/>
      <c r="HN469" s="246"/>
      <c r="HO469" s="246"/>
      <c r="HP469" s="246"/>
      <c r="HQ469" s="246"/>
      <c r="HR469" s="246"/>
      <c r="HS469" s="246"/>
      <c r="HT469" s="246"/>
      <c r="HU469" s="246"/>
      <c r="HV469" s="246"/>
      <c r="HW469" s="246"/>
      <c r="HX469" s="246"/>
      <c r="HY469" s="246"/>
      <c r="HZ469" s="246"/>
      <c r="IA469" s="246"/>
      <c r="IB469" s="246"/>
      <c r="IC469" s="246"/>
      <c r="ID469" s="246"/>
      <c r="IE469" s="246"/>
      <c r="IF469" s="246"/>
      <c r="IG469" s="246"/>
      <c r="IH469" s="246"/>
      <c r="II469" s="246"/>
      <c r="IJ469" s="246"/>
      <c r="IK469" s="246"/>
      <c r="IL469" s="246"/>
      <c r="IM469" s="246"/>
      <c r="IN469" s="246"/>
      <c r="IO469" s="246"/>
      <c r="IP469" s="246"/>
      <c r="IQ469" s="246"/>
      <c r="IR469" s="246"/>
      <c r="IS469" s="246"/>
      <c r="IT469" s="246"/>
      <c r="IU469" s="246"/>
      <c r="IV469" s="246"/>
      <c r="IW469" s="246"/>
    </row>
    <row r="470" customFormat="false" ht="12.75" hidden="false" customHeight="false" outlineLevel="0" collapsed="false">
      <c r="A470" s="254"/>
      <c r="B470" s="255"/>
      <c r="C470" s="251"/>
      <c r="D470" s="251"/>
      <c r="E470" s="251"/>
      <c r="F470" s="246"/>
      <c r="G470" s="246"/>
      <c r="H470" s="246"/>
      <c r="I470" s="246"/>
      <c r="J470" s="246"/>
      <c r="K470" s="246"/>
      <c r="L470" s="246"/>
      <c r="M470" s="246"/>
      <c r="N470" s="246"/>
      <c r="O470" s="246"/>
      <c r="P470" s="246"/>
      <c r="Q470" s="246"/>
      <c r="R470" s="246"/>
      <c r="S470" s="246"/>
      <c r="T470" s="246"/>
      <c r="U470" s="246"/>
      <c r="V470" s="246"/>
      <c r="W470" s="246"/>
      <c r="X470" s="246"/>
      <c r="Y470" s="246"/>
      <c r="Z470" s="246"/>
      <c r="AA470" s="246"/>
      <c r="AB470" s="246"/>
      <c r="AC470" s="246"/>
      <c r="AD470" s="246"/>
      <c r="AE470" s="246"/>
      <c r="AF470" s="246"/>
      <c r="AG470" s="246"/>
      <c r="AH470" s="246"/>
      <c r="AI470" s="246"/>
      <c r="AJ470" s="246"/>
      <c r="AK470" s="246"/>
      <c r="AL470" s="246"/>
      <c r="AM470" s="246"/>
      <c r="AN470" s="246"/>
      <c r="AO470" s="246"/>
      <c r="AP470" s="246"/>
      <c r="AQ470" s="246"/>
      <c r="AR470" s="246"/>
      <c r="AS470" s="246"/>
      <c r="AT470" s="246"/>
      <c r="AU470" s="246"/>
      <c r="AV470" s="246"/>
      <c r="AW470" s="246"/>
      <c r="AX470" s="246"/>
      <c r="AY470" s="246"/>
      <c r="AZ470" s="246"/>
      <c r="BA470" s="246"/>
      <c r="BB470" s="246"/>
      <c r="BC470" s="246"/>
      <c r="BD470" s="246"/>
      <c r="BE470" s="246"/>
      <c r="BF470" s="246"/>
      <c r="BG470" s="246"/>
      <c r="BH470" s="246"/>
      <c r="BI470" s="246"/>
      <c r="BJ470" s="246"/>
      <c r="BK470" s="246"/>
      <c r="BL470" s="246"/>
      <c r="BM470" s="246"/>
      <c r="BN470" s="246"/>
      <c r="BO470" s="246"/>
      <c r="BP470" s="246"/>
      <c r="BQ470" s="246"/>
      <c r="BR470" s="246"/>
      <c r="BS470" s="246"/>
      <c r="BT470" s="246"/>
      <c r="BU470" s="246"/>
      <c r="BV470" s="246"/>
      <c r="BW470" s="246"/>
      <c r="BX470" s="246"/>
      <c r="BY470" s="246"/>
      <c r="BZ470" s="246"/>
      <c r="CA470" s="246"/>
      <c r="CB470" s="246"/>
      <c r="CC470" s="246"/>
      <c r="CD470" s="246"/>
      <c r="CE470" s="246"/>
      <c r="CF470" s="246"/>
      <c r="CG470" s="246"/>
      <c r="CH470" s="246"/>
      <c r="CI470" s="246"/>
      <c r="CJ470" s="246"/>
      <c r="CK470" s="246"/>
      <c r="CL470" s="246"/>
      <c r="CM470" s="246"/>
      <c r="CN470" s="246"/>
      <c r="CO470" s="246"/>
      <c r="CP470" s="246"/>
      <c r="CQ470" s="246"/>
      <c r="CR470" s="246"/>
      <c r="CS470" s="246"/>
      <c r="CT470" s="246"/>
      <c r="CU470" s="246"/>
      <c r="CV470" s="246"/>
      <c r="CW470" s="246"/>
      <c r="CX470" s="246"/>
      <c r="CY470" s="246"/>
      <c r="CZ470" s="246"/>
      <c r="DA470" s="246"/>
      <c r="DB470" s="246"/>
      <c r="DC470" s="246"/>
      <c r="DD470" s="246"/>
      <c r="DE470" s="246"/>
      <c r="DF470" s="246"/>
      <c r="DG470" s="246"/>
      <c r="DH470" s="246"/>
      <c r="DI470" s="246"/>
      <c r="DJ470" s="246"/>
      <c r="DK470" s="246"/>
      <c r="DL470" s="246"/>
      <c r="DM470" s="246"/>
      <c r="DN470" s="246"/>
      <c r="DO470" s="246"/>
      <c r="DP470" s="246"/>
      <c r="DQ470" s="246"/>
      <c r="DR470" s="246"/>
      <c r="DS470" s="246"/>
      <c r="DT470" s="246"/>
      <c r="DU470" s="246"/>
      <c r="DV470" s="246"/>
      <c r="DW470" s="246"/>
      <c r="DX470" s="246"/>
      <c r="DY470" s="246"/>
      <c r="DZ470" s="246"/>
      <c r="EA470" s="246"/>
      <c r="EB470" s="246"/>
      <c r="EC470" s="246"/>
      <c r="ED470" s="246"/>
      <c r="EE470" s="246"/>
      <c r="EF470" s="246"/>
      <c r="EG470" s="246"/>
      <c r="EH470" s="246"/>
      <c r="EI470" s="246"/>
      <c r="EJ470" s="246"/>
      <c r="EK470" s="246"/>
      <c r="EL470" s="246"/>
      <c r="EM470" s="246"/>
      <c r="EN470" s="246"/>
      <c r="EO470" s="246"/>
      <c r="EP470" s="246"/>
      <c r="EQ470" s="246"/>
      <c r="ER470" s="246"/>
      <c r="ES470" s="246"/>
      <c r="ET470" s="246"/>
      <c r="EU470" s="246"/>
      <c r="EV470" s="246"/>
      <c r="EW470" s="246"/>
      <c r="EX470" s="246"/>
      <c r="EY470" s="246"/>
      <c r="EZ470" s="246"/>
      <c r="FA470" s="246"/>
      <c r="FB470" s="246"/>
      <c r="FC470" s="246"/>
      <c r="FD470" s="246"/>
      <c r="FE470" s="246"/>
      <c r="FF470" s="246"/>
      <c r="FG470" s="246"/>
      <c r="FH470" s="246"/>
      <c r="FI470" s="246"/>
      <c r="FJ470" s="246"/>
      <c r="FK470" s="246"/>
      <c r="FL470" s="246"/>
      <c r="FM470" s="246"/>
      <c r="FN470" s="246"/>
      <c r="FO470" s="246"/>
      <c r="FP470" s="246"/>
      <c r="FQ470" s="246"/>
      <c r="FR470" s="246"/>
      <c r="FS470" s="246"/>
      <c r="FT470" s="246"/>
      <c r="FU470" s="246"/>
      <c r="FV470" s="246"/>
      <c r="FW470" s="246"/>
      <c r="FX470" s="246"/>
      <c r="FY470" s="246"/>
      <c r="FZ470" s="246"/>
      <c r="GA470" s="246"/>
      <c r="GB470" s="246"/>
      <c r="GC470" s="246"/>
      <c r="GD470" s="246"/>
      <c r="GE470" s="246"/>
      <c r="GF470" s="246"/>
      <c r="GG470" s="246"/>
      <c r="GH470" s="246"/>
      <c r="GI470" s="246"/>
      <c r="GJ470" s="246"/>
      <c r="GK470" s="246"/>
      <c r="GL470" s="246"/>
      <c r="GM470" s="246"/>
      <c r="GN470" s="246"/>
      <c r="GO470" s="246"/>
      <c r="GP470" s="246"/>
      <c r="GQ470" s="246"/>
      <c r="GR470" s="246"/>
      <c r="GS470" s="246"/>
      <c r="GT470" s="246"/>
      <c r="GU470" s="246"/>
      <c r="GV470" s="246"/>
      <c r="GW470" s="246"/>
      <c r="GX470" s="246"/>
      <c r="GY470" s="246"/>
      <c r="GZ470" s="246"/>
      <c r="HA470" s="246"/>
      <c r="HB470" s="246"/>
      <c r="HC470" s="246"/>
      <c r="HD470" s="246"/>
      <c r="HE470" s="246"/>
      <c r="HF470" s="246"/>
      <c r="HG470" s="246"/>
      <c r="HH470" s="246"/>
      <c r="HI470" s="246"/>
      <c r="HJ470" s="246"/>
      <c r="HK470" s="246"/>
      <c r="HL470" s="246"/>
      <c r="HM470" s="246"/>
      <c r="HN470" s="246"/>
      <c r="HO470" s="246"/>
      <c r="HP470" s="246"/>
      <c r="HQ470" s="246"/>
      <c r="HR470" s="246"/>
      <c r="HS470" s="246"/>
      <c r="HT470" s="246"/>
      <c r="HU470" s="246"/>
      <c r="HV470" s="246"/>
      <c r="HW470" s="246"/>
      <c r="HX470" s="246"/>
      <c r="HY470" s="246"/>
      <c r="HZ470" s="246"/>
      <c r="IA470" s="246"/>
      <c r="IB470" s="246"/>
      <c r="IC470" s="246"/>
      <c r="ID470" s="246"/>
      <c r="IE470" s="246"/>
      <c r="IF470" s="246"/>
      <c r="IG470" s="246"/>
      <c r="IH470" s="246"/>
      <c r="II470" s="246"/>
      <c r="IJ470" s="246"/>
      <c r="IK470" s="246"/>
      <c r="IL470" s="246"/>
      <c r="IM470" s="246"/>
      <c r="IN470" s="246"/>
      <c r="IO470" s="246"/>
      <c r="IP470" s="246"/>
      <c r="IQ470" s="246"/>
      <c r="IR470" s="246"/>
      <c r="IS470" s="246"/>
      <c r="IT470" s="246"/>
      <c r="IU470" s="246"/>
      <c r="IV470" s="246"/>
      <c r="IW470" s="246"/>
    </row>
    <row r="471" customFormat="false" ht="12.75" hidden="false" customHeight="false" outlineLevel="0" collapsed="false">
      <c r="A471" s="254"/>
      <c r="B471" s="256"/>
      <c r="C471" s="251"/>
      <c r="D471" s="251"/>
      <c r="E471" s="251"/>
      <c r="F471" s="246"/>
      <c r="G471" s="246"/>
      <c r="H471" s="246"/>
      <c r="I471" s="246"/>
      <c r="J471" s="246"/>
      <c r="K471" s="246"/>
      <c r="L471" s="246"/>
      <c r="M471" s="246"/>
      <c r="N471" s="246"/>
      <c r="O471" s="246"/>
      <c r="P471" s="246"/>
      <c r="Q471" s="246"/>
      <c r="R471" s="246"/>
      <c r="S471" s="246"/>
      <c r="T471" s="246"/>
      <c r="U471" s="246"/>
      <c r="V471" s="246"/>
      <c r="W471" s="246"/>
      <c r="X471" s="246"/>
      <c r="Y471" s="246"/>
      <c r="Z471" s="246"/>
      <c r="AA471" s="246"/>
      <c r="AB471" s="246"/>
      <c r="AC471" s="246"/>
      <c r="AD471" s="246"/>
      <c r="AE471" s="246"/>
      <c r="AF471" s="246"/>
      <c r="AG471" s="246"/>
      <c r="AH471" s="246"/>
      <c r="AI471" s="246"/>
      <c r="AJ471" s="246"/>
      <c r="AK471" s="246"/>
      <c r="AL471" s="246"/>
      <c r="AM471" s="246"/>
      <c r="AN471" s="246"/>
      <c r="AO471" s="246"/>
      <c r="AP471" s="246"/>
      <c r="AQ471" s="246"/>
      <c r="AR471" s="246"/>
      <c r="AS471" s="246"/>
      <c r="AT471" s="246"/>
      <c r="AU471" s="246"/>
      <c r="AV471" s="246"/>
      <c r="AW471" s="246"/>
      <c r="AX471" s="246"/>
      <c r="AY471" s="246"/>
      <c r="AZ471" s="246"/>
      <c r="BA471" s="246"/>
      <c r="BB471" s="246"/>
      <c r="BC471" s="246"/>
      <c r="BD471" s="246"/>
      <c r="BE471" s="246"/>
      <c r="BF471" s="246"/>
      <c r="BG471" s="246"/>
      <c r="BH471" s="246"/>
      <c r="BI471" s="246"/>
      <c r="BJ471" s="246"/>
      <c r="BK471" s="246"/>
      <c r="BL471" s="246"/>
      <c r="BM471" s="246"/>
      <c r="BN471" s="246"/>
      <c r="BO471" s="246"/>
      <c r="BP471" s="246"/>
      <c r="BQ471" s="246"/>
      <c r="BR471" s="246"/>
      <c r="BS471" s="246"/>
      <c r="BT471" s="246"/>
      <c r="BU471" s="246"/>
      <c r="BV471" s="246"/>
      <c r="BW471" s="246"/>
      <c r="BX471" s="246"/>
      <c r="BY471" s="246"/>
      <c r="BZ471" s="246"/>
      <c r="CA471" s="246"/>
      <c r="CB471" s="246"/>
      <c r="CC471" s="246"/>
      <c r="CD471" s="246"/>
      <c r="CE471" s="246"/>
      <c r="CF471" s="246"/>
      <c r="CG471" s="246"/>
      <c r="CH471" s="246"/>
      <c r="CI471" s="246"/>
      <c r="CJ471" s="246"/>
      <c r="CK471" s="246"/>
      <c r="CL471" s="246"/>
      <c r="CM471" s="246"/>
      <c r="CN471" s="246"/>
      <c r="CO471" s="246"/>
      <c r="CP471" s="246"/>
      <c r="CQ471" s="246"/>
      <c r="CR471" s="246"/>
      <c r="CS471" s="246"/>
      <c r="CT471" s="246"/>
      <c r="CU471" s="246"/>
      <c r="CV471" s="246"/>
      <c r="CW471" s="246"/>
      <c r="CX471" s="246"/>
      <c r="CY471" s="246"/>
      <c r="CZ471" s="246"/>
      <c r="DA471" s="246"/>
      <c r="DB471" s="246"/>
      <c r="DC471" s="246"/>
      <c r="DD471" s="246"/>
      <c r="DE471" s="246"/>
      <c r="DF471" s="246"/>
      <c r="DG471" s="246"/>
      <c r="DH471" s="246"/>
      <c r="DI471" s="246"/>
      <c r="DJ471" s="246"/>
      <c r="DK471" s="246"/>
      <c r="DL471" s="246"/>
      <c r="DM471" s="246"/>
      <c r="DN471" s="246"/>
      <c r="DO471" s="246"/>
      <c r="DP471" s="246"/>
      <c r="DQ471" s="246"/>
      <c r="DR471" s="246"/>
      <c r="DS471" s="246"/>
      <c r="DT471" s="246"/>
      <c r="DU471" s="246"/>
      <c r="DV471" s="246"/>
      <c r="DW471" s="246"/>
      <c r="DX471" s="246"/>
      <c r="DY471" s="246"/>
      <c r="DZ471" s="246"/>
      <c r="EA471" s="246"/>
      <c r="EB471" s="246"/>
      <c r="EC471" s="246"/>
      <c r="ED471" s="246"/>
      <c r="EE471" s="246"/>
      <c r="EF471" s="246"/>
      <c r="EG471" s="246"/>
      <c r="EH471" s="246"/>
      <c r="EI471" s="246"/>
      <c r="EJ471" s="246"/>
      <c r="EK471" s="246"/>
      <c r="EL471" s="246"/>
      <c r="EM471" s="246"/>
      <c r="EN471" s="246"/>
      <c r="EO471" s="246"/>
      <c r="EP471" s="246"/>
      <c r="EQ471" s="246"/>
      <c r="ER471" s="246"/>
      <c r="ES471" s="246"/>
      <c r="ET471" s="246"/>
      <c r="EU471" s="246"/>
      <c r="EV471" s="246"/>
      <c r="EW471" s="246"/>
      <c r="EX471" s="246"/>
      <c r="EY471" s="246"/>
      <c r="EZ471" s="246"/>
      <c r="FA471" s="246"/>
      <c r="FB471" s="246"/>
      <c r="FC471" s="246"/>
      <c r="FD471" s="246"/>
      <c r="FE471" s="246"/>
      <c r="FF471" s="246"/>
      <c r="FG471" s="246"/>
      <c r="FH471" s="246"/>
      <c r="FI471" s="246"/>
      <c r="FJ471" s="246"/>
      <c r="FK471" s="246"/>
      <c r="FL471" s="246"/>
      <c r="FM471" s="246"/>
      <c r="FN471" s="246"/>
      <c r="FO471" s="246"/>
      <c r="FP471" s="246"/>
      <c r="FQ471" s="246"/>
      <c r="FR471" s="246"/>
      <c r="FS471" s="246"/>
      <c r="FT471" s="246"/>
      <c r="FU471" s="246"/>
      <c r="FV471" s="246"/>
      <c r="FW471" s="246"/>
      <c r="FX471" s="246"/>
      <c r="FY471" s="246"/>
      <c r="FZ471" s="246"/>
      <c r="GA471" s="246"/>
      <c r="GB471" s="246"/>
      <c r="GC471" s="246"/>
      <c r="GD471" s="246"/>
      <c r="GE471" s="246"/>
      <c r="GF471" s="246"/>
      <c r="GG471" s="246"/>
      <c r="GH471" s="246"/>
      <c r="GI471" s="246"/>
      <c r="GJ471" s="246"/>
      <c r="GK471" s="246"/>
      <c r="GL471" s="246"/>
      <c r="GM471" s="246"/>
      <c r="GN471" s="246"/>
      <c r="GO471" s="246"/>
      <c r="GP471" s="246"/>
      <c r="GQ471" s="246"/>
      <c r="GR471" s="246"/>
      <c r="GS471" s="246"/>
      <c r="GT471" s="246"/>
      <c r="GU471" s="246"/>
      <c r="GV471" s="246"/>
      <c r="GW471" s="246"/>
      <c r="GX471" s="246"/>
      <c r="GY471" s="246"/>
      <c r="GZ471" s="246"/>
      <c r="HA471" s="246"/>
      <c r="HB471" s="246"/>
      <c r="HC471" s="246"/>
      <c r="HD471" s="246"/>
      <c r="HE471" s="246"/>
      <c r="HF471" s="246"/>
      <c r="HG471" s="246"/>
      <c r="HH471" s="246"/>
      <c r="HI471" s="246"/>
      <c r="HJ471" s="246"/>
      <c r="HK471" s="246"/>
      <c r="HL471" s="246"/>
      <c r="HM471" s="246"/>
      <c r="HN471" s="246"/>
      <c r="HO471" s="246"/>
      <c r="HP471" s="246"/>
      <c r="HQ471" s="246"/>
      <c r="HR471" s="246"/>
      <c r="HS471" s="246"/>
      <c r="HT471" s="246"/>
      <c r="HU471" s="246"/>
      <c r="HV471" s="246"/>
      <c r="HW471" s="246"/>
      <c r="HX471" s="246"/>
      <c r="HY471" s="246"/>
      <c r="HZ471" s="246"/>
      <c r="IA471" s="246"/>
      <c r="IB471" s="246"/>
      <c r="IC471" s="246"/>
      <c r="ID471" s="246"/>
      <c r="IE471" s="246"/>
      <c r="IF471" s="246"/>
      <c r="IG471" s="246"/>
      <c r="IH471" s="246"/>
      <c r="II471" s="246"/>
      <c r="IJ471" s="246"/>
      <c r="IK471" s="246"/>
      <c r="IL471" s="246"/>
      <c r="IM471" s="246"/>
      <c r="IN471" s="246"/>
      <c r="IO471" s="246"/>
      <c r="IP471" s="246"/>
      <c r="IQ471" s="246"/>
      <c r="IR471" s="246"/>
      <c r="IS471" s="246"/>
      <c r="IT471" s="246"/>
      <c r="IU471" s="246"/>
      <c r="IV471" s="246"/>
      <c r="IW471" s="246"/>
    </row>
    <row r="472" customFormat="false" ht="12.75" hidden="false" customHeight="false" outlineLevel="0" collapsed="false">
      <c r="A472" s="217"/>
      <c r="B472" s="255"/>
      <c r="C472" s="251"/>
      <c r="D472" s="251"/>
      <c r="E472" s="251"/>
      <c r="F472" s="246"/>
      <c r="G472" s="246"/>
      <c r="H472" s="246"/>
      <c r="I472" s="246"/>
      <c r="J472" s="246"/>
      <c r="K472" s="246"/>
      <c r="L472" s="246"/>
      <c r="M472" s="246"/>
      <c r="N472" s="246"/>
      <c r="O472" s="246"/>
      <c r="P472" s="246"/>
      <c r="Q472" s="246"/>
      <c r="R472" s="246"/>
      <c r="S472" s="246"/>
      <c r="T472" s="246"/>
      <c r="U472" s="246"/>
      <c r="V472" s="246"/>
      <c r="W472" s="246"/>
      <c r="X472" s="246"/>
      <c r="Y472" s="246"/>
      <c r="Z472" s="246"/>
      <c r="AA472" s="246"/>
      <c r="AB472" s="246"/>
      <c r="AC472" s="246"/>
      <c r="AD472" s="246"/>
      <c r="AE472" s="246"/>
      <c r="AF472" s="246"/>
      <c r="AG472" s="246"/>
      <c r="AH472" s="246"/>
      <c r="AI472" s="246"/>
      <c r="AJ472" s="246"/>
      <c r="AK472" s="246"/>
      <c r="AL472" s="246"/>
      <c r="AM472" s="246"/>
      <c r="AN472" s="246"/>
      <c r="AO472" s="246"/>
      <c r="AP472" s="246"/>
      <c r="AQ472" s="246"/>
      <c r="AR472" s="246"/>
      <c r="AS472" s="246"/>
      <c r="AT472" s="246"/>
      <c r="AU472" s="246"/>
      <c r="AV472" s="246"/>
      <c r="AW472" s="246"/>
      <c r="AX472" s="246"/>
      <c r="AY472" s="246"/>
      <c r="AZ472" s="246"/>
      <c r="BA472" s="246"/>
      <c r="BB472" s="246"/>
      <c r="BC472" s="246"/>
      <c r="BD472" s="246"/>
      <c r="BE472" s="246"/>
      <c r="BF472" s="246"/>
      <c r="BG472" s="246"/>
      <c r="BH472" s="246"/>
      <c r="BI472" s="246"/>
      <c r="BJ472" s="246"/>
      <c r="BK472" s="246"/>
      <c r="BL472" s="246"/>
      <c r="BM472" s="246"/>
      <c r="BN472" s="246"/>
      <c r="BO472" s="246"/>
      <c r="BP472" s="246"/>
      <c r="BQ472" s="246"/>
      <c r="BR472" s="246"/>
      <c r="BS472" s="246"/>
      <c r="BT472" s="246"/>
      <c r="BU472" s="246"/>
      <c r="BV472" s="246"/>
      <c r="BW472" s="246"/>
      <c r="BX472" s="246"/>
      <c r="BY472" s="246"/>
      <c r="BZ472" s="246"/>
      <c r="CA472" s="246"/>
      <c r="CB472" s="246"/>
      <c r="CC472" s="246"/>
      <c r="CD472" s="246"/>
      <c r="CE472" s="246"/>
      <c r="CF472" s="246"/>
      <c r="CG472" s="246"/>
      <c r="CH472" s="246"/>
      <c r="CI472" s="246"/>
      <c r="CJ472" s="246"/>
      <c r="CK472" s="246"/>
      <c r="CL472" s="246"/>
      <c r="CM472" s="246"/>
      <c r="CN472" s="246"/>
      <c r="CO472" s="246"/>
      <c r="CP472" s="246"/>
      <c r="CQ472" s="246"/>
      <c r="CR472" s="246"/>
      <c r="CS472" s="246"/>
      <c r="CT472" s="246"/>
      <c r="CU472" s="246"/>
      <c r="CV472" s="246"/>
      <c r="CW472" s="246"/>
      <c r="CX472" s="246"/>
      <c r="CY472" s="246"/>
      <c r="CZ472" s="246"/>
      <c r="DA472" s="246"/>
      <c r="DB472" s="246"/>
      <c r="DC472" s="246"/>
      <c r="DD472" s="246"/>
      <c r="DE472" s="246"/>
      <c r="DF472" s="246"/>
      <c r="DG472" s="246"/>
      <c r="DH472" s="246"/>
      <c r="DI472" s="246"/>
      <c r="DJ472" s="246"/>
      <c r="DK472" s="246"/>
      <c r="DL472" s="246"/>
      <c r="DM472" s="246"/>
      <c r="DN472" s="246"/>
      <c r="DO472" s="246"/>
      <c r="DP472" s="246"/>
      <c r="DQ472" s="246"/>
      <c r="DR472" s="246"/>
      <c r="DS472" s="246"/>
      <c r="DT472" s="246"/>
      <c r="DU472" s="246"/>
      <c r="DV472" s="246"/>
      <c r="DW472" s="246"/>
      <c r="DX472" s="246"/>
      <c r="DY472" s="246"/>
      <c r="DZ472" s="246"/>
      <c r="EA472" s="246"/>
      <c r="EB472" s="246"/>
      <c r="EC472" s="246"/>
      <c r="ED472" s="246"/>
      <c r="EE472" s="246"/>
      <c r="EF472" s="246"/>
      <c r="EG472" s="246"/>
      <c r="EH472" s="246"/>
      <c r="EI472" s="246"/>
      <c r="EJ472" s="246"/>
      <c r="EK472" s="246"/>
      <c r="EL472" s="246"/>
      <c r="EM472" s="246"/>
      <c r="EN472" s="246"/>
      <c r="EO472" s="246"/>
      <c r="EP472" s="246"/>
      <c r="EQ472" s="246"/>
      <c r="ER472" s="246"/>
      <c r="ES472" s="246"/>
      <c r="ET472" s="246"/>
      <c r="EU472" s="246"/>
      <c r="EV472" s="246"/>
      <c r="EW472" s="246"/>
      <c r="EX472" s="246"/>
      <c r="EY472" s="246"/>
      <c r="EZ472" s="246"/>
      <c r="FA472" s="246"/>
      <c r="FB472" s="246"/>
      <c r="FC472" s="246"/>
      <c r="FD472" s="246"/>
      <c r="FE472" s="246"/>
      <c r="FF472" s="246"/>
      <c r="FG472" s="246"/>
      <c r="FH472" s="246"/>
      <c r="FI472" s="246"/>
      <c r="FJ472" s="246"/>
      <c r="FK472" s="246"/>
      <c r="FL472" s="246"/>
      <c r="FM472" s="246"/>
      <c r="FN472" s="246"/>
      <c r="FO472" s="246"/>
      <c r="FP472" s="246"/>
      <c r="FQ472" s="246"/>
      <c r="FR472" s="246"/>
      <c r="FS472" s="246"/>
      <c r="FT472" s="246"/>
      <c r="FU472" s="246"/>
      <c r="FV472" s="246"/>
      <c r="FW472" s="246"/>
      <c r="FX472" s="246"/>
      <c r="FY472" s="246"/>
      <c r="FZ472" s="246"/>
      <c r="GA472" s="246"/>
      <c r="GB472" s="246"/>
      <c r="GC472" s="246"/>
      <c r="GD472" s="246"/>
      <c r="GE472" s="246"/>
      <c r="GF472" s="246"/>
      <c r="GG472" s="246"/>
      <c r="GH472" s="246"/>
      <c r="GI472" s="246"/>
      <c r="GJ472" s="246"/>
      <c r="GK472" s="246"/>
      <c r="GL472" s="246"/>
      <c r="GM472" s="246"/>
      <c r="GN472" s="246"/>
      <c r="GO472" s="246"/>
      <c r="GP472" s="246"/>
      <c r="GQ472" s="246"/>
      <c r="GR472" s="246"/>
      <c r="GS472" s="246"/>
      <c r="GT472" s="246"/>
      <c r="GU472" s="246"/>
      <c r="GV472" s="246"/>
      <c r="GW472" s="246"/>
      <c r="GX472" s="246"/>
      <c r="GY472" s="246"/>
      <c r="GZ472" s="246"/>
      <c r="HA472" s="246"/>
      <c r="HB472" s="246"/>
      <c r="HC472" s="246"/>
      <c r="HD472" s="246"/>
      <c r="HE472" s="246"/>
      <c r="HF472" s="246"/>
      <c r="HG472" s="246"/>
      <c r="HH472" s="246"/>
      <c r="HI472" s="246"/>
      <c r="HJ472" s="246"/>
      <c r="HK472" s="246"/>
      <c r="HL472" s="246"/>
      <c r="HM472" s="246"/>
      <c r="HN472" s="246"/>
      <c r="HO472" s="246"/>
      <c r="HP472" s="246"/>
      <c r="HQ472" s="246"/>
      <c r="HR472" s="246"/>
      <c r="HS472" s="246"/>
      <c r="HT472" s="246"/>
      <c r="HU472" s="246"/>
      <c r="HV472" s="246"/>
      <c r="HW472" s="246"/>
      <c r="HX472" s="246"/>
      <c r="HY472" s="246"/>
      <c r="HZ472" s="246"/>
      <c r="IA472" s="246"/>
      <c r="IB472" s="246"/>
      <c r="IC472" s="246"/>
      <c r="ID472" s="246"/>
      <c r="IE472" s="246"/>
      <c r="IF472" s="246"/>
      <c r="IG472" s="246"/>
      <c r="IH472" s="246"/>
      <c r="II472" s="246"/>
      <c r="IJ472" s="246"/>
      <c r="IK472" s="246"/>
      <c r="IL472" s="246"/>
      <c r="IM472" s="246"/>
      <c r="IN472" s="246"/>
      <c r="IO472" s="246"/>
      <c r="IP472" s="246"/>
      <c r="IQ472" s="246"/>
      <c r="IR472" s="246"/>
      <c r="IS472" s="246"/>
      <c r="IT472" s="246"/>
      <c r="IU472" s="246"/>
      <c r="IV472" s="246"/>
      <c r="IW472" s="246"/>
    </row>
    <row r="473" customFormat="false" ht="12.75" hidden="false" customHeight="false" outlineLevel="0" collapsed="false">
      <c r="A473" s="217"/>
      <c r="B473" s="255"/>
      <c r="C473" s="251"/>
      <c r="D473" s="251"/>
      <c r="E473" s="251"/>
      <c r="F473" s="246"/>
      <c r="G473" s="246"/>
      <c r="H473" s="246"/>
      <c r="I473" s="246"/>
      <c r="J473" s="246"/>
      <c r="K473" s="246"/>
      <c r="L473" s="246"/>
      <c r="M473" s="246"/>
      <c r="N473" s="246"/>
      <c r="O473" s="246"/>
      <c r="P473" s="246"/>
      <c r="Q473" s="246"/>
      <c r="R473" s="246"/>
      <c r="S473" s="246"/>
      <c r="T473" s="246"/>
      <c r="U473" s="246"/>
      <c r="V473" s="246"/>
      <c r="W473" s="246"/>
      <c r="X473" s="246"/>
      <c r="Y473" s="246"/>
      <c r="Z473" s="246"/>
      <c r="AA473" s="246"/>
      <c r="AB473" s="246"/>
      <c r="AC473" s="246"/>
      <c r="AD473" s="246"/>
      <c r="AE473" s="246"/>
      <c r="AF473" s="246"/>
      <c r="AG473" s="246"/>
      <c r="AH473" s="246"/>
      <c r="AI473" s="246"/>
      <c r="AJ473" s="246"/>
      <c r="AK473" s="246"/>
      <c r="AL473" s="246"/>
      <c r="AM473" s="246"/>
      <c r="AN473" s="246"/>
      <c r="AO473" s="246"/>
      <c r="AP473" s="246"/>
      <c r="AQ473" s="246"/>
      <c r="AR473" s="246"/>
      <c r="AS473" s="246"/>
      <c r="AT473" s="246"/>
      <c r="AU473" s="246"/>
      <c r="AV473" s="246"/>
      <c r="AW473" s="246"/>
      <c r="AX473" s="246"/>
      <c r="AY473" s="246"/>
      <c r="AZ473" s="246"/>
      <c r="BA473" s="246"/>
      <c r="BB473" s="246"/>
      <c r="BC473" s="246"/>
      <c r="BD473" s="246"/>
      <c r="BE473" s="246"/>
      <c r="BF473" s="246"/>
      <c r="BG473" s="246"/>
      <c r="BH473" s="246"/>
      <c r="BI473" s="246"/>
      <c r="BJ473" s="246"/>
      <c r="BK473" s="246"/>
      <c r="BL473" s="246"/>
      <c r="BM473" s="246"/>
      <c r="BN473" s="246"/>
      <c r="BO473" s="246"/>
      <c r="BP473" s="246"/>
      <c r="BQ473" s="246"/>
      <c r="BR473" s="246"/>
      <c r="BS473" s="246"/>
      <c r="BT473" s="246"/>
      <c r="BU473" s="246"/>
      <c r="BV473" s="246"/>
      <c r="BW473" s="246"/>
      <c r="BX473" s="246"/>
      <c r="BY473" s="246"/>
      <c r="BZ473" s="246"/>
      <c r="CA473" s="246"/>
      <c r="CB473" s="246"/>
      <c r="CC473" s="246"/>
      <c r="CD473" s="246"/>
      <c r="CE473" s="246"/>
      <c r="CF473" s="246"/>
      <c r="CG473" s="246"/>
      <c r="CH473" s="246"/>
      <c r="CI473" s="246"/>
      <c r="CJ473" s="246"/>
      <c r="CK473" s="246"/>
      <c r="CL473" s="246"/>
      <c r="CM473" s="246"/>
      <c r="CN473" s="246"/>
      <c r="CO473" s="246"/>
      <c r="CP473" s="246"/>
      <c r="CQ473" s="246"/>
      <c r="CR473" s="246"/>
      <c r="CS473" s="246"/>
      <c r="CT473" s="246"/>
      <c r="CU473" s="246"/>
      <c r="CV473" s="246"/>
      <c r="CW473" s="246"/>
      <c r="CX473" s="246"/>
      <c r="CY473" s="246"/>
      <c r="CZ473" s="246"/>
      <c r="DA473" s="246"/>
      <c r="DB473" s="246"/>
      <c r="DC473" s="246"/>
      <c r="DD473" s="246"/>
      <c r="DE473" s="246"/>
      <c r="DF473" s="246"/>
      <c r="DG473" s="246"/>
      <c r="DH473" s="246"/>
      <c r="DI473" s="246"/>
      <c r="DJ473" s="246"/>
      <c r="DK473" s="246"/>
      <c r="DL473" s="246"/>
      <c r="DM473" s="246"/>
      <c r="DN473" s="246"/>
      <c r="DO473" s="246"/>
      <c r="DP473" s="246"/>
      <c r="DQ473" s="246"/>
      <c r="DR473" s="246"/>
      <c r="DS473" s="246"/>
      <c r="DT473" s="246"/>
      <c r="DU473" s="246"/>
      <c r="DV473" s="246"/>
      <c r="DW473" s="246"/>
      <c r="DX473" s="246"/>
      <c r="DY473" s="246"/>
      <c r="DZ473" s="246"/>
      <c r="EA473" s="246"/>
      <c r="EB473" s="246"/>
      <c r="EC473" s="246"/>
      <c r="ED473" s="246"/>
      <c r="EE473" s="246"/>
      <c r="EF473" s="246"/>
      <c r="EG473" s="246"/>
      <c r="EH473" s="246"/>
      <c r="EI473" s="246"/>
      <c r="EJ473" s="246"/>
      <c r="EK473" s="246"/>
      <c r="EL473" s="246"/>
      <c r="EM473" s="246"/>
      <c r="EN473" s="246"/>
      <c r="EO473" s="246"/>
      <c r="EP473" s="246"/>
      <c r="EQ473" s="246"/>
      <c r="ER473" s="246"/>
      <c r="ES473" s="246"/>
      <c r="ET473" s="246"/>
      <c r="EU473" s="246"/>
      <c r="EV473" s="246"/>
      <c r="EW473" s="246"/>
      <c r="EX473" s="246"/>
      <c r="EY473" s="246"/>
      <c r="EZ473" s="246"/>
      <c r="FA473" s="246"/>
      <c r="FB473" s="246"/>
      <c r="FC473" s="246"/>
      <c r="FD473" s="246"/>
      <c r="FE473" s="246"/>
      <c r="FF473" s="246"/>
      <c r="FG473" s="246"/>
      <c r="FH473" s="246"/>
      <c r="FI473" s="246"/>
      <c r="FJ473" s="246"/>
      <c r="FK473" s="246"/>
      <c r="FL473" s="246"/>
      <c r="FM473" s="246"/>
      <c r="FN473" s="246"/>
      <c r="FO473" s="246"/>
      <c r="FP473" s="246"/>
      <c r="FQ473" s="246"/>
      <c r="FR473" s="246"/>
      <c r="FS473" s="246"/>
      <c r="FT473" s="246"/>
      <c r="FU473" s="246"/>
      <c r="FV473" s="246"/>
      <c r="FW473" s="246"/>
      <c r="FX473" s="246"/>
      <c r="FY473" s="246"/>
      <c r="FZ473" s="246"/>
      <c r="GA473" s="246"/>
      <c r="GB473" s="246"/>
      <c r="GC473" s="246"/>
      <c r="GD473" s="246"/>
      <c r="GE473" s="246"/>
      <c r="GF473" s="246"/>
      <c r="GG473" s="246"/>
      <c r="GH473" s="246"/>
      <c r="GI473" s="246"/>
      <c r="GJ473" s="246"/>
      <c r="GK473" s="246"/>
      <c r="GL473" s="246"/>
      <c r="GM473" s="246"/>
      <c r="GN473" s="246"/>
      <c r="GO473" s="246"/>
      <c r="GP473" s="246"/>
      <c r="GQ473" s="246"/>
      <c r="GR473" s="246"/>
      <c r="GS473" s="246"/>
      <c r="GT473" s="246"/>
      <c r="GU473" s="246"/>
      <c r="GV473" s="246"/>
      <c r="GW473" s="246"/>
      <c r="GX473" s="246"/>
      <c r="GY473" s="246"/>
      <c r="GZ473" s="246"/>
      <c r="HA473" s="246"/>
      <c r="HB473" s="246"/>
      <c r="HC473" s="246"/>
      <c r="HD473" s="246"/>
      <c r="HE473" s="246"/>
      <c r="HF473" s="246"/>
      <c r="HG473" s="246"/>
      <c r="HH473" s="246"/>
      <c r="HI473" s="246"/>
      <c r="HJ473" s="246"/>
      <c r="HK473" s="246"/>
      <c r="HL473" s="246"/>
      <c r="HM473" s="246"/>
      <c r="HN473" s="246"/>
      <c r="HO473" s="246"/>
      <c r="HP473" s="246"/>
      <c r="HQ473" s="246"/>
      <c r="HR473" s="246"/>
      <c r="HS473" s="246"/>
      <c r="HT473" s="246"/>
      <c r="HU473" s="246"/>
      <c r="HV473" s="246"/>
      <c r="HW473" s="246"/>
      <c r="HX473" s="246"/>
      <c r="HY473" s="246"/>
      <c r="HZ473" s="246"/>
      <c r="IA473" s="246"/>
      <c r="IB473" s="246"/>
      <c r="IC473" s="246"/>
      <c r="ID473" s="246"/>
      <c r="IE473" s="246"/>
      <c r="IF473" s="246"/>
      <c r="IG473" s="246"/>
      <c r="IH473" s="246"/>
      <c r="II473" s="246"/>
      <c r="IJ473" s="246"/>
      <c r="IK473" s="246"/>
      <c r="IL473" s="246"/>
      <c r="IM473" s="246"/>
      <c r="IN473" s="246"/>
      <c r="IO473" s="246"/>
      <c r="IP473" s="246"/>
      <c r="IQ473" s="246"/>
      <c r="IR473" s="246"/>
      <c r="IS473" s="246"/>
      <c r="IT473" s="246"/>
      <c r="IU473" s="246"/>
      <c r="IV473" s="246"/>
      <c r="IW473" s="246"/>
    </row>
    <row r="474" customFormat="false" ht="12.75" hidden="false" customHeight="false" outlineLevel="0" collapsed="false">
      <c r="A474" s="217"/>
      <c r="B474" s="255"/>
      <c r="C474" s="251"/>
      <c r="D474" s="251"/>
      <c r="E474" s="251"/>
      <c r="F474" s="246"/>
      <c r="G474" s="246"/>
      <c r="H474" s="246"/>
      <c r="I474" s="246"/>
      <c r="J474" s="246"/>
      <c r="K474" s="246"/>
      <c r="L474" s="246"/>
      <c r="M474" s="246"/>
      <c r="N474" s="246"/>
      <c r="O474" s="246"/>
      <c r="P474" s="246"/>
      <c r="Q474" s="246"/>
      <c r="R474" s="246"/>
      <c r="S474" s="246"/>
      <c r="T474" s="246"/>
      <c r="U474" s="246"/>
      <c r="V474" s="246"/>
      <c r="W474" s="246"/>
      <c r="X474" s="246"/>
      <c r="Y474" s="246"/>
      <c r="Z474" s="246"/>
      <c r="AA474" s="246"/>
      <c r="AB474" s="246"/>
      <c r="AC474" s="246"/>
      <c r="AD474" s="246"/>
      <c r="AE474" s="246"/>
      <c r="AF474" s="246"/>
      <c r="AG474" s="246"/>
      <c r="AH474" s="246"/>
      <c r="AI474" s="246"/>
      <c r="AJ474" s="246"/>
      <c r="AK474" s="246"/>
      <c r="AL474" s="246"/>
      <c r="AM474" s="246"/>
      <c r="AN474" s="246"/>
      <c r="AO474" s="246"/>
      <c r="AP474" s="246"/>
      <c r="AQ474" s="246"/>
      <c r="AR474" s="246"/>
      <c r="AS474" s="246"/>
      <c r="AT474" s="246"/>
      <c r="AU474" s="246"/>
      <c r="AV474" s="246"/>
      <c r="AW474" s="246"/>
      <c r="AX474" s="246"/>
      <c r="AY474" s="246"/>
      <c r="AZ474" s="246"/>
      <c r="BA474" s="246"/>
      <c r="BB474" s="246"/>
      <c r="BC474" s="246"/>
      <c r="BD474" s="246"/>
      <c r="BE474" s="246"/>
      <c r="BF474" s="246"/>
      <c r="BG474" s="246"/>
      <c r="BH474" s="246"/>
      <c r="BI474" s="246"/>
      <c r="BJ474" s="246"/>
      <c r="BK474" s="246"/>
      <c r="BL474" s="246"/>
      <c r="BM474" s="246"/>
      <c r="BN474" s="246"/>
      <c r="BO474" s="246"/>
      <c r="BP474" s="246"/>
      <c r="BQ474" s="246"/>
      <c r="BR474" s="246"/>
      <c r="BS474" s="246"/>
      <c r="BT474" s="246"/>
      <c r="BU474" s="246"/>
      <c r="BV474" s="246"/>
      <c r="BW474" s="246"/>
      <c r="BX474" s="246"/>
      <c r="BY474" s="246"/>
      <c r="BZ474" s="246"/>
      <c r="CA474" s="246"/>
      <c r="CB474" s="246"/>
      <c r="CC474" s="246"/>
      <c r="CD474" s="246"/>
      <c r="CE474" s="246"/>
      <c r="CF474" s="246"/>
      <c r="CG474" s="246"/>
      <c r="CH474" s="246"/>
      <c r="CI474" s="246"/>
      <c r="CJ474" s="246"/>
      <c r="CK474" s="246"/>
      <c r="CL474" s="246"/>
      <c r="CM474" s="246"/>
      <c r="CN474" s="246"/>
      <c r="CO474" s="246"/>
      <c r="CP474" s="246"/>
      <c r="CQ474" s="246"/>
      <c r="CR474" s="246"/>
      <c r="CS474" s="246"/>
      <c r="CT474" s="246"/>
      <c r="CU474" s="246"/>
      <c r="CV474" s="246"/>
      <c r="CW474" s="246"/>
      <c r="CX474" s="246"/>
      <c r="CY474" s="246"/>
      <c r="CZ474" s="246"/>
      <c r="DA474" s="246"/>
      <c r="DB474" s="246"/>
      <c r="DC474" s="246"/>
      <c r="DD474" s="246"/>
      <c r="DE474" s="246"/>
      <c r="DF474" s="246"/>
      <c r="DG474" s="246"/>
      <c r="DH474" s="246"/>
      <c r="DI474" s="246"/>
      <c r="DJ474" s="246"/>
      <c r="DK474" s="246"/>
      <c r="DL474" s="246"/>
      <c r="DM474" s="246"/>
      <c r="DN474" s="246"/>
      <c r="DO474" s="246"/>
      <c r="DP474" s="246"/>
      <c r="DQ474" s="246"/>
      <c r="DR474" s="246"/>
      <c r="DS474" s="246"/>
      <c r="DT474" s="246"/>
      <c r="DU474" s="246"/>
      <c r="DV474" s="246"/>
      <c r="DW474" s="246"/>
      <c r="DX474" s="246"/>
      <c r="DY474" s="246"/>
      <c r="DZ474" s="246"/>
      <c r="EA474" s="246"/>
      <c r="EB474" s="246"/>
      <c r="EC474" s="246"/>
      <c r="ED474" s="246"/>
      <c r="EE474" s="246"/>
      <c r="EF474" s="246"/>
      <c r="EG474" s="246"/>
      <c r="EH474" s="246"/>
      <c r="EI474" s="246"/>
      <c r="EJ474" s="246"/>
      <c r="EK474" s="246"/>
      <c r="EL474" s="246"/>
      <c r="EM474" s="246"/>
      <c r="EN474" s="246"/>
      <c r="EO474" s="246"/>
      <c r="EP474" s="246"/>
      <c r="EQ474" s="246"/>
      <c r="ER474" s="246"/>
      <c r="ES474" s="246"/>
      <c r="ET474" s="246"/>
      <c r="EU474" s="246"/>
      <c r="EV474" s="246"/>
      <c r="EW474" s="246"/>
      <c r="EX474" s="246"/>
      <c r="EY474" s="246"/>
      <c r="EZ474" s="246"/>
      <c r="FA474" s="246"/>
      <c r="FB474" s="246"/>
      <c r="FC474" s="246"/>
      <c r="FD474" s="246"/>
      <c r="FE474" s="246"/>
      <c r="FF474" s="246"/>
      <c r="FG474" s="246"/>
      <c r="FH474" s="246"/>
      <c r="FI474" s="246"/>
      <c r="FJ474" s="246"/>
      <c r="FK474" s="246"/>
      <c r="FL474" s="246"/>
      <c r="FM474" s="246"/>
      <c r="FN474" s="246"/>
      <c r="FO474" s="246"/>
      <c r="FP474" s="246"/>
      <c r="FQ474" s="246"/>
      <c r="FR474" s="246"/>
      <c r="FS474" s="246"/>
      <c r="FT474" s="246"/>
      <c r="FU474" s="246"/>
      <c r="FV474" s="246"/>
      <c r="FW474" s="246"/>
      <c r="FX474" s="246"/>
      <c r="FY474" s="246"/>
      <c r="FZ474" s="246"/>
      <c r="GA474" s="246"/>
      <c r="GB474" s="246"/>
      <c r="GC474" s="246"/>
      <c r="GD474" s="246"/>
      <c r="GE474" s="246"/>
      <c r="GF474" s="246"/>
      <c r="GG474" s="246"/>
      <c r="GH474" s="246"/>
      <c r="GI474" s="246"/>
      <c r="GJ474" s="246"/>
      <c r="GK474" s="246"/>
      <c r="GL474" s="246"/>
      <c r="GM474" s="246"/>
      <c r="GN474" s="246"/>
      <c r="GO474" s="246"/>
      <c r="GP474" s="246"/>
      <c r="GQ474" s="246"/>
      <c r="GR474" s="246"/>
      <c r="GS474" s="246"/>
      <c r="GT474" s="246"/>
      <c r="GU474" s="246"/>
      <c r="GV474" s="246"/>
      <c r="GW474" s="246"/>
      <c r="GX474" s="246"/>
      <c r="GY474" s="246"/>
      <c r="GZ474" s="246"/>
      <c r="HA474" s="246"/>
      <c r="HB474" s="246"/>
      <c r="HC474" s="246"/>
      <c r="HD474" s="246"/>
      <c r="HE474" s="246"/>
      <c r="HF474" s="246"/>
      <c r="HG474" s="246"/>
      <c r="HH474" s="246"/>
      <c r="HI474" s="246"/>
      <c r="HJ474" s="246"/>
      <c r="HK474" s="246"/>
      <c r="HL474" s="246"/>
      <c r="HM474" s="246"/>
      <c r="HN474" s="246"/>
      <c r="HO474" s="246"/>
      <c r="HP474" s="246"/>
      <c r="HQ474" s="246"/>
      <c r="HR474" s="246"/>
      <c r="HS474" s="246"/>
      <c r="HT474" s="246"/>
      <c r="HU474" s="246"/>
      <c r="HV474" s="246"/>
      <c r="HW474" s="246"/>
      <c r="HX474" s="246"/>
      <c r="HY474" s="246"/>
      <c r="HZ474" s="246"/>
      <c r="IA474" s="246"/>
      <c r="IB474" s="246"/>
      <c r="IC474" s="246"/>
      <c r="ID474" s="246"/>
      <c r="IE474" s="246"/>
      <c r="IF474" s="246"/>
      <c r="IG474" s="246"/>
      <c r="IH474" s="246"/>
      <c r="II474" s="246"/>
      <c r="IJ474" s="246"/>
      <c r="IK474" s="246"/>
      <c r="IL474" s="246"/>
      <c r="IM474" s="246"/>
      <c r="IN474" s="246"/>
      <c r="IO474" s="246"/>
      <c r="IP474" s="246"/>
      <c r="IQ474" s="246"/>
      <c r="IR474" s="246"/>
      <c r="IS474" s="246"/>
      <c r="IT474" s="246"/>
      <c r="IU474" s="246"/>
      <c r="IV474" s="246"/>
      <c r="IW474" s="246"/>
    </row>
    <row r="475" customFormat="false" ht="12.75" hidden="false" customHeight="false" outlineLevel="0" collapsed="false">
      <c r="A475" s="217"/>
      <c r="B475" s="255"/>
      <c r="C475" s="251"/>
      <c r="D475" s="251"/>
      <c r="E475" s="251"/>
      <c r="F475" s="246"/>
      <c r="G475" s="246"/>
      <c r="H475" s="246"/>
      <c r="I475" s="246"/>
      <c r="J475" s="246"/>
      <c r="K475" s="246"/>
      <c r="L475" s="246"/>
      <c r="M475" s="246"/>
      <c r="N475" s="246"/>
      <c r="O475" s="246"/>
      <c r="P475" s="246"/>
      <c r="Q475" s="246"/>
      <c r="R475" s="246"/>
      <c r="S475" s="246"/>
      <c r="T475" s="246"/>
      <c r="U475" s="246"/>
      <c r="V475" s="246"/>
      <c r="W475" s="246"/>
      <c r="X475" s="246"/>
      <c r="Y475" s="246"/>
      <c r="Z475" s="246"/>
      <c r="AA475" s="246"/>
      <c r="AB475" s="246"/>
      <c r="AC475" s="246"/>
      <c r="AD475" s="246"/>
      <c r="AE475" s="246"/>
      <c r="AF475" s="246"/>
      <c r="AG475" s="246"/>
      <c r="AH475" s="246"/>
      <c r="AI475" s="246"/>
      <c r="AJ475" s="246"/>
      <c r="AK475" s="246"/>
      <c r="AL475" s="246"/>
      <c r="AM475" s="246"/>
      <c r="AN475" s="246"/>
      <c r="AO475" s="246"/>
      <c r="AP475" s="246"/>
      <c r="AQ475" s="246"/>
      <c r="AR475" s="246"/>
      <c r="AS475" s="246"/>
      <c r="AT475" s="246"/>
      <c r="AU475" s="246"/>
      <c r="AV475" s="246"/>
      <c r="AW475" s="246"/>
      <c r="AX475" s="246"/>
      <c r="AY475" s="246"/>
      <c r="AZ475" s="246"/>
      <c r="BA475" s="246"/>
      <c r="BB475" s="246"/>
      <c r="BC475" s="246"/>
      <c r="BD475" s="246"/>
      <c r="BE475" s="246"/>
      <c r="BF475" s="246"/>
      <c r="BG475" s="246"/>
      <c r="BH475" s="246"/>
      <c r="BI475" s="246"/>
      <c r="BJ475" s="246"/>
      <c r="BK475" s="246"/>
      <c r="BL475" s="246"/>
      <c r="BM475" s="246"/>
      <c r="BN475" s="246"/>
      <c r="BO475" s="246"/>
      <c r="BP475" s="246"/>
      <c r="BQ475" s="246"/>
      <c r="BR475" s="246"/>
      <c r="BS475" s="246"/>
      <c r="BT475" s="246"/>
      <c r="BU475" s="246"/>
      <c r="BV475" s="246"/>
      <c r="BW475" s="246"/>
      <c r="BX475" s="246"/>
      <c r="BY475" s="246"/>
      <c r="BZ475" s="246"/>
      <c r="CA475" s="246"/>
      <c r="CB475" s="246"/>
      <c r="CC475" s="246"/>
      <c r="CD475" s="246"/>
      <c r="CE475" s="246"/>
      <c r="CF475" s="246"/>
      <c r="CG475" s="246"/>
      <c r="CH475" s="246"/>
      <c r="CI475" s="246"/>
      <c r="CJ475" s="246"/>
      <c r="CK475" s="246"/>
      <c r="CL475" s="246"/>
      <c r="CM475" s="246"/>
      <c r="CN475" s="246"/>
      <c r="CO475" s="246"/>
      <c r="CP475" s="246"/>
      <c r="CQ475" s="246"/>
      <c r="CR475" s="246"/>
      <c r="CS475" s="246"/>
      <c r="CT475" s="246"/>
      <c r="CU475" s="246"/>
      <c r="CV475" s="246"/>
      <c r="CW475" s="246"/>
      <c r="CX475" s="246"/>
      <c r="CY475" s="246"/>
      <c r="CZ475" s="246"/>
      <c r="DA475" s="246"/>
      <c r="DB475" s="246"/>
      <c r="DC475" s="246"/>
      <c r="DD475" s="246"/>
      <c r="DE475" s="246"/>
      <c r="DF475" s="246"/>
      <c r="DG475" s="246"/>
      <c r="DH475" s="246"/>
      <c r="DI475" s="246"/>
      <c r="DJ475" s="246"/>
      <c r="DK475" s="246"/>
      <c r="DL475" s="246"/>
      <c r="DM475" s="246"/>
      <c r="DN475" s="246"/>
      <c r="DO475" s="246"/>
      <c r="DP475" s="246"/>
      <c r="DQ475" s="246"/>
      <c r="DR475" s="246"/>
      <c r="DS475" s="246"/>
      <c r="DT475" s="246"/>
      <c r="DU475" s="246"/>
      <c r="DV475" s="246"/>
      <c r="DW475" s="246"/>
      <c r="DX475" s="246"/>
      <c r="DY475" s="246"/>
      <c r="DZ475" s="246"/>
      <c r="EA475" s="246"/>
      <c r="EB475" s="246"/>
      <c r="EC475" s="246"/>
      <c r="ED475" s="246"/>
      <c r="EE475" s="246"/>
      <c r="EF475" s="246"/>
      <c r="EG475" s="246"/>
      <c r="EH475" s="246"/>
      <c r="EI475" s="246"/>
      <c r="EJ475" s="246"/>
      <c r="EK475" s="246"/>
      <c r="EL475" s="246"/>
      <c r="EM475" s="246"/>
      <c r="EN475" s="246"/>
      <c r="EO475" s="246"/>
      <c r="EP475" s="246"/>
      <c r="EQ475" s="246"/>
      <c r="ER475" s="246"/>
      <c r="ES475" s="246"/>
      <c r="ET475" s="246"/>
      <c r="EU475" s="246"/>
      <c r="EV475" s="246"/>
      <c r="EW475" s="246"/>
      <c r="EX475" s="246"/>
      <c r="EY475" s="246"/>
      <c r="EZ475" s="246"/>
      <c r="FA475" s="246"/>
      <c r="FB475" s="246"/>
      <c r="FC475" s="246"/>
      <c r="FD475" s="246"/>
      <c r="FE475" s="246"/>
      <c r="FF475" s="246"/>
      <c r="FG475" s="246"/>
      <c r="FH475" s="246"/>
      <c r="FI475" s="246"/>
      <c r="FJ475" s="246"/>
      <c r="FK475" s="246"/>
      <c r="FL475" s="246"/>
      <c r="FM475" s="246"/>
      <c r="FN475" s="246"/>
      <c r="FO475" s="246"/>
      <c r="FP475" s="246"/>
      <c r="FQ475" s="246"/>
      <c r="FR475" s="246"/>
      <c r="FS475" s="246"/>
      <c r="FT475" s="246"/>
      <c r="FU475" s="246"/>
      <c r="FV475" s="246"/>
      <c r="FW475" s="246"/>
      <c r="FX475" s="246"/>
      <c r="FY475" s="246"/>
      <c r="FZ475" s="246"/>
      <c r="GA475" s="246"/>
      <c r="GB475" s="246"/>
      <c r="GC475" s="246"/>
      <c r="GD475" s="246"/>
      <c r="GE475" s="246"/>
      <c r="GF475" s="246"/>
      <c r="GG475" s="246"/>
      <c r="GH475" s="246"/>
      <c r="GI475" s="246"/>
      <c r="GJ475" s="246"/>
      <c r="GK475" s="246"/>
      <c r="GL475" s="246"/>
      <c r="GM475" s="246"/>
      <c r="GN475" s="246"/>
      <c r="GO475" s="246"/>
      <c r="GP475" s="246"/>
      <c r="GQ475" s="246"/>
      <c r="GR475" s="246"/>
      <c r="GS475" s="246"/>
      <c r="GT475" s="246"/>
      <c r="GU475" s="246"/>
      <c r="GV475" s="246"/>
      <c r="GW475" s="246"/>
      <c r="GX475" s="246"/>
      <c r="GY475" s="246"/>
      <c r="GZ475" s="246"/>
      <c r="HA475" s="246"/>
      <c r="HB475" s="246"/>
      <c r="HC475" s="246"/>
      <c r="HD475" s="246"/>
      <c r="HE475" s="246"/>
      <c r="HF475" s="246"/>
      <c r="HG475" s="246"/>
      <c r="HH475" s="246"/>
      <c r="HI475" s="246"/>
      <c r="HJ475" s="246"/>
      <c r="HK475" s="246"/>
      <c r="HL475" s="246"/>
      <c r="HM475" s="246"/>
      <c r="HN475" s="246"/>
      <c r="HO475" s="246"/>
      <c r="HP475" s="246"/>
      <c r="HQ475" s="246"/>
      <c r="HR475" s="246"/>
      <c r="HS475" s="246"/>
      <c r="HT475" s="246"/>
      <c r="HU475" s="246"/>
      <c r="HV475" s="246"/>
      <c r="HW475" s="246"/>
      <c r="HX475" s="246"/>
      <c r="HY475" s="246"/>
      <c r="HZ475" s="246"/>
      <c r="IA475" s="246"/>
      <c r="IB475" s="246"/>
      <c r="IC475" s="246"/>
      <c r="ID475" s="246"/>
      <c r="IE475" s="246"/>
      <c r="IF475" s="246"/>
      <c r="IG475" s="246"/>
      <c r="IH475" s="246"/>
      <c r="II475" s="246"/>
      <c r="IJ475" s="246"/>
      <c r="IK475" s="246"/>
      <c r="IL475" s="246"/>
      <c r="IM475" s="246"/>
      <c r="IN475" s="246"/>
      <c r="IO475" s="246"/>
      <c r="IP475" s="246"/>
      <c r="IQ475" s="246"/>
      <c r="IR475" s="246"/>
      <c r="IS475" s="246"/>
      <c r="IT475" s="246"/>
      <c r="IU475" s="246"/>
      <c r="IV475" s="246"/>
      <c r="IW475" s="246"/>
    </row>
    <row r="476" customFormat="false" ht="12.75" hidden="false" customHeight="false" outlineLevel="0" collapsed="false">
      <c r="A476" s="223"/>
      <c r="B476" s="255"/>
      <c r="C476" s="251"/>
      <c r="D476" s="251"/>
      <c r="E476" s="251"/>
      <c r="F476" s="246"/>
      <c r="G476" s="246"/>
      <c r="H476" s="246"/>
      <c r="I476" s="246"/>
      <c r="J476" s="246"/>
      <c r="K476" s="246"/>
      <c r="L476" s="246"/>
      <c r="M476" s="246"/>
      <c r="N476" s="246"/>
      <c r="O476" s="246"/>
      <c r="P476" s="246"/>
      <c r="Q476" s="246"/>
      <c r="R476" s="246"/>
      <c r="S476" s="246"/>
      <c r="T476" s="246"/>
      <c r="U476" s="246"/>
      <c r="V476" s="246"/>
      <c r="W476" s="246"/>
      <c r="X476" s="246"/>
      <c r="Y476" s="246"/>
      <c r="Z476" s="246"/>
      <c r="AA476" s="246"/>
      <c r="AB476" s="246"/>
      <c r="AC476" s="246"/>
      <c r="AD476" s="246"/>
      <c r="AE476" s="246"/>
      <c r="AF476" s="246"/>
      <c r="AG476" s="246"/>
      <c r="AH476" s="246"/>
      <c r="AI476" s="246"/>
      <c r="AJ476" s="246"/>
      <c r="AK476" s="246"/>
      <c r="AL476" s="246"/>
      <c r="AM476" s="246"/>
      <c r="AN476" s="246"/>
      <c r="AO476" s="246"/>
      <c r="AP476" s="246"/>
      <c r="AQ476" s="246"/>
      <c r="AR476" s="246"/>
      <c r="AS476" s="246"/>
      <c r="AT476" s="246"/>
      <c r="AU476" s="246"/>
      <c r="AV476" s="246"/>
      <c r="AW476" s="246"/>
      <c r="AX476" s="246"/>
      <c r="AY476" s="246"/>
      <c r="AZ476" s="246"/>
      <c r="BA476" s="246"/>
      <c r="BB476" s="246"/>
      <c r="BC476" s="246"/>
      <c r="BD476" s="246"/>
      <c r="BE476" s="246"/>
      <c r="BF476" s="246"/>
      <c r="BG476" s="246"/>
      <c r="BH476" s="246"/>
      <c r="BI476" s="246"/>
      <c r="BJ476" s="246"/>
      <c r="BK476" s="246"/>
      <c r="BL476" s="246"/>
      <c r="BM476" s="246"/>
      <c r="BN476" s="246"/>
      <c r="BO476" s="246"/>
      <c r="BP476" s="246"/>
      <c r="BQ476" s="246"/>
      <c r="BR476" s="246"/>
      <c r="BS476" s="246"/>
      <c r="BT476" s="246"/>
      <c r="BU476" s="246"/>
      <c r="BV476" s="246"/>
      <c r="BW476" s="246"/>
      <c r="BX476" s="246"/>
      <c r="BY476" s="246"/>
      <c r="BZ476" s="246"/>
      <c r="CA476" s="246"/>
      <c r="CB476" s="246"/>
      <c r="CC476" s="246"/>
      <c r="CD476" s="246"/>
      <c r="CE476" s="246"/>
      <c r="CF476" s="246"/>
      <c r="CG476" s="246"/>
      <c r="CH476" s="246"/>
      <c r="CI476" s="246"/>
      <c r="CJ476" s="246"/>
      <c r="CK476" s="246"/>
      <c r="CL476" s="246"/>
      <c r="CM476" s="246"/>
      <c r="CN476" s="246"/>
      <c r="CO476" s="246"/>
      <c r="CP476" s="246"/>
      <c r="CQ476" s="246"/>
      <c r="CR476" s="246"/>
      <c r="CS476" s="246"/>
      <c r="CT476" s="246"/>
      <c r="CU476" s="246"/>
      <c r="CV476" s="246"/>
      <c r="CW476" s="246"/>
      <c r="CX476" s="246"/>
      <c r="CY476" s="246"/>
      <c r="CZ476" s="246"/>
      <c r="DA476" s="246"/>
      <c r="DB476" s="246"/>
      <c r="DC476" s="246"/>
      <c r="DD476" s="246"/>
      <c r="DE476" s="246"/>
      <c r="DF476" s="246"/>
      <c r="DG476" s="246"/>
      <c r="DH476" s="246"/>
      <c r="DI476" s="246"/>
      <c r="DJ476" s="246"/>
      <c r="DK476" s="246"/>
      <c r="DL476" s="246"/>
      <c r="DM476" s="246"/>
      <c r="DN476" s="246"/>
      <c r="DO476" s="246"/>
      <c r="DP476" s="246"/>
      <c r="DQ476" s="246"/>
      <c r="DR476" s="246"/>
      <c r="DS476" s="246"/>
      <c r="DT476" s="246"/>
      <c r="DU476" s="246"/>
      <c r="DV476" s="246"/>
      <c r="DW476" s="246"/>
      <c r="DX476" s="246"/>
      <c r="DY476" s="246"/>
      <c r="DZ476" s="246"/>
      <c r="EA476" s="246"/>
      <c r="EB476" s="246"/>
      <c r="EC476" s="246"/>
      <c r="ED476" s="246"/>
      <c r="EE476" s="246"/>
      <c r="EF476" s="246"/>
      <c r="EG476" s="246"/>
      <c r="EH476" s="246"/>
      <c r="EI476" s="246"/>
      <c r="EJ476" s="246"/>
      <c r="EK476" s="246"/>
      <c r="EL476" s="246"/>
      <c r="EM476" s="246"/>
      <c r="EN476" s="246"/>
      <c r="EO476" s="246"/>
      <c r="EP476" s="246"/>
      <c r="EQ476" s="246"/>
      <c r="ER476" s="246"/>
      <c r="ES476" s="246"/>
      <c r="ET476" s="246"/>
      <c r="EU476" s="246"/>
      <c r="EV476" s="246"/>
      <c r="EW476" s="246"/>
      <c r="EX476" s="246"/>
      <c r="EY476" s="246"/>
      <c r="EZ476" s="246"/>
      <c r="FA476" s="246"/>
      <c r="FB476" s="246"/>
      <c r="FC476" s="246"/>
      <c r="FD476" s="246"/>
      <c r="FE476" s="246"/>
      <c r="FF476" s="246"/>
      <c r="FG476" s="246"/>
      <c r="FH476" s="246"/>
      <c r="FI476" s="246"/>
      <c r="FJ476" s="246"/>
      <c r="FK476" s="246"/>
      <c r="FL476" s="246"/>
      <c r="FM476" s="246"/>
      <c r="FN476" s="246"/>
      <c r="FO476" s="246"/>
      <c r="FP476" s="246"/>
      <c r="FQ476" s="246"/>
      <c r="FR476" s="246"/>
      <c r="FS476" s="246"/>
      <c r="FT476" s="246"/>
      <c r="FU476" s="246"/>
      <c r="FV476" s="246"/>
      <c r="FW476" s="246"/>
      <c r="FX476" s="246"/>
      <c r="FY476" s="246"/>
      <c r="FZ476" s="246"/>
      <c r="GA476" s="246"/>
      <c r="GB476" s="246"/>
      <c r="GC476" s="246"/>
      <c r="GD476" s="246"/>
      <c r="GE476" s="246"/>
      <c r="GF476" s="246"/>
      <c r="GG476" s="246"/>
      <c r="GH476" s="246"/>
      <c r="GI476" s="246"/>
      <c r="GJ476" s="246"/>
      <c r="GK476" s="246"/>
      <c r="GL476" s="246"/>
      <c r="GM476" s="246"/>
      <c r="GN476" s="246"/>
      <c r="GO476" s="246"/>
      <c r="GP476" s="246"/>
      <c r="GQ476" s="246"/>
      <c r="GR476" s="246"/>
      <c r="GS476" s="246"/>
      <c r="GT476" s="246"/>
      <c r="GU476" s="246"/>
      <c r="GV476" s="246"/>
      <c r="GW476" s="246"/>
      <c r="GX476" s="246"/>
      <c r="GY476" s="246"/>
      <c r="GZ476" s="246"/>
      <c r="HA476" s="246"/>
      <c r="HB476" s="246"/>
      <c r="HC476" s="246"/>
      <c r="HD476" s="246"/>
      <c r="HE476" s="246"/>
      <c r="HF476" s="246"/>
      <c r="HG476" s="246"/>
      <c r="HH476" s="246"/>
      <c r="HI476" s="246"/>
      <c r="HJ476" s="246"/>
      <c r="HK476" s="246"/>
      <c r="HL476" s="246"/>
      <c r="HM476" s="246"/>
      <c r="HN476" s="246"/>
      <c r="HO476" s="246"/>
      <c r="HP476" s="246"/>
      <c r="HQ476" s="246"/>
      <c r="HR476" s="246"/>
      <c r="HS476" s="246"/>
      <c r="HT476" s="246"/>
      <c r="HU476" s="246"/>
      <c r="HV476" s="246"/>
      <c r="HW476" s="246"/>
      <c r="HX476" s="246"/>
      <c r="HY476" s="246"/>
      <c r="HZ476" s="246"/>
      <c r="IA476" s="246"/>
      <c r="IB476" s="246"/>
      <c r="IC476" s="246"/>
      <c r="ID476" s="246"/>
      <c r="IE476" s="246"/>
      <c r="IF476" s="246"/>
      <c r="IG476" s="246"/>
      <c r="IH476" s="246"/>
      <c r="II476" s="246"/>
      <c r="IJ476" s="246"/>
      <c r="IK476" s="246"/>
      <c r="IL476" s="246"/>
      <c r="IM476" s="246"/>
      <c r="IN476" s="246"/>
      <c r="IO476" s="246"/>
      <c r="IP476" s="246"/>
      <c r="IQ476" s="246"/>
      <c r="IR476" s="246"/>
      <c r="IS476" s="246"/>
      <c r="IT476" s="246"/>
      <c r="IU476" s="246"/>
      <c r="IV476" s="246"/>
      <c r="IW476" s="246"/>
    </row>
    <row r="477" customFormat="false" ht="12.75" hidden="false" customHeight="false" outlineLevel="0" collapsed="false">
      <c r="A477" s="223"/>
      <c r="B477" s="255"/>
      <c r="C477" s="251"/>
      <c r="D477" s="251"/>
      <c r="E477" s="251"/>
      <c r="F477" s="246"/>
      <c r="G477" s="246"/>
      <c r="H477" s="246"/>
      <c r="I477" s="246"/>
      <c r="J477" s="246"/>
      <c r="K477" s="246"/>
      <c r="L477" s="246"/>
      <c r="M477" s="246"/>
      <c r="N477" s="246"/>
      <c r="O477" s="246"/>
      <c r="P477" s="246"/>
      <c r="Q477" s="246"/>
      <c r="R477" s="246"/>
      <c r="S477" s="246"/>
      <c r="T477" s="246"/>
      <c r="U477" s="246"/>
      <c r="V477" s="246"/>
      <c r="W477" s="246"/>
      <c r="X477" s="246"/>
      <c r="Y477" s="246"/>
      <c r="Z477" s="246"/>
      <c r="AA477" s="246"/>
      <c r="AB477" s="246"/>
      <c r="AC477" s="246"/>
      <c r="AD477" s="246"/>
      <c r="AE477" s="246"/>
      <c r="AF477" s="246"/>
      <c r="AG477" s="246"/>
      <c r="AH477" s="246"/>
      <c r="AI477" s="246"/>
      <c r="AJ477" s="246"/>
      <c r="AK477" s="246"/>
      <c r="AL477" s="246"/>
      <c r="AM477" s="246"/>
      <c r="AN477" s="246"/>
      <c r="AO477" s="246"/>
      <c r="AP477" s="246"/>
      <c r="AQ477" s="246"/>
      <c r="AR477" s="246"/>
      <c r="AS477" s="246"/>
      <c r="AT477" s="246"/>
      <c r="AU477" s="246"/>
      <c r="AV477" s="246"/>
      <c r="AW477" s="246"/>
      <c r="AX477" s="246"/>
      <c r="AY477" s="246"/>
      <c r="AZ477" s="246"/>
      <c r="BA477" s="246"/>
      <c r="BB477" s="246"/>
      <c r="BC477" s="246"/>
      <c r="BD477" s="246"/>
      <c r="BE477" s="246"/>
      <c r="BF477" s="246"/>
      <c r="BG477" s="246"/>
      <c r="BH477" s="246"/>
      <c r="BI477" s="246"/>
      <c r="BJ477" s="246"/>
      <c r="BK477" s="246"/>
      <c r="BL477" s="246"/>
      <c r="BM477" s="246"/>
      <c r="BN477" s="246"/>
      <c r="BO477" s="246"/>
      <c r="BP477" s="246"/>
      <c r="BQ477" s="246"/>
      <c r="BR477" s="246"/>
      <c r="BS477" s="246"/>
      <c r="BT477" s="246"/>
      <c r="BU477" s="246"/>
      <c r="BV477" s="246"/>
      <c r="BW477" s="246"/>
      <c r="BX477" s="246"/>
      <c r="BY477" s="246"/>
      <c r="BZ477" s="246"/>
      <c r="CA477" s="246"/>
      <c r="CB477" s="246"/>
      <c r="CC477" s="246"/>
      <c r="CD477" s="246"/>
      <c r="CE477" s="246"/>
      <c r="CF477" s="246"/>
      <c r="CG477" s="246"/>
      <c r="CH477" s="246"/>
      <c r="CI477" s="246"/>
      <c r="CJ477" s="246"/>
      <c r="CK477" s="246"/>
      <c r="CL477" s="246"/>
      <c r="CM477" s="246"/>
      <c r="CN477" s="246"/>
      <c r="CO477" s="246"/>
      <c r="CP477" s="246"/>
      <c r="CQ477" s="246"/>
      <c r="CR477" s="246"/>
      <c r="CS477" s="246"/>
      <c r="CT477" s="246"/>
      <c r="CU477" s="246"/>
      <c r="CV477" s="246"/>
      <c r="CW477" s="246"/>
      <c r="CX477" s="246"/>
      <c r="CY477" s="246"/>
      <c r="CZ477" s="246"/>
      <c r="DA477" s="246"/>
      <c r="DB477" s="246"/>
      <c r="DC477" s="246"/>
      <c r="DD477" s="246"/>
      <c r="DE477" s="246"/>
      <c r="DF477" s="246"/>
      <c r="DG477" s="246"/>
      <c r="DH477" s="246"/>
      <c r="DI477" s="246"/>
      <c r="DJ477" s="246"/>
      <c r="DK477" s="246"/>
      <c r="DL477" s="246"/>
      <c r="DM477" s="246"/>
      <c r="DN477" s="246"/>
      <c r="DO477" s="246"/>
      <c r="DP477" s="246"/>
      <c r="DQ477" s="246"/>
      <c r="DR477" s="246"/>
      <c r="DS477" s="246"/>
      <c r="DT477" s="246"/>
      <c r="DU477" s="246"/>
      <c r="DV477" s="246"/>
      <c r="DW477" s="246"/>
      <c r="DX477" s="246"/>
      <c r="DY477" s="246"/>
      <c r="DZ477" s="246"/>
      <c r="EA477" s="246"/>
      <c r="EB477" s="246"/>
      <c r="EC477" s="246"/>
      <c r="ED477" s="246"/>
      <c r="EE477" s="246"/>
      <c r="EF477" s="246"/>
      <c r="EG477" s="246"/>
      <c r="EH477" s="246"/>
      <c r="EI477" s="246"/>
      <c r="EJ477" s="246"/>
      <c r="EK477" s="246"/>
      <c r="EL477" s="246"/>
      <c r="EM477" s="246"/>
      <c r="EN477" s="246"/>
      <c r="EO477" s="246"/>
      <c r="EP477" s="246"/>
      <c r="EQ477" s="246"/>
      <c r="ER477" s="246"/>
      <c r="ES477" s="246"/>
      <c r="ET477" s="246"/>
      <c r="EU477" s="246"/>
      <c r="EV477" s="246"/>
      <c r="EW477" s="246"/>
      <c r="EX477" s="246"/>
      <c r="EY477" s="246"/>
      <c r="EZ477" s="246"/>
      <c r="FA477" s="246"/>
      <c r="FB477" s="246"/>
      <c r="FC477" s="246"/>
      <c r="FD477" s="246"/>
      <c r="FE477" s="246"/>
      <c r="FF477" s="246"/>
      <c r="FG477" s="246"/>
      <c r="FH477" s="246"/>
      <c r="FI477" s="246"/>
      <c r="FJ477" s="246"/>
      <c r="FK477" s="246"/>
      <c r="FL477" s="246"/>
      <c r="FM477" s="246"/>
      <c r="FN477" s="246"/>
      <c r="FO477" s="246"/>
      <c r="FP477" s="246"/>
      <c r="FQ477" s="246"/>
      <c r="FR477" s="246"/>
      <c r="FS477" s="246"/>
      <c r="FT477" s="246"/>
      <c r="FU477" s="246"/>
      <c r="FV477" s="246"/>
      <c r="FW477" s="246"/>
      <c r="FX477" s="246"/>
      <c r="FY477" s="246"/>
      <c r="FZ477" s="246"/>
      <c r="GA477" s="246"/>
      <c r="GB477" s="246"/>
      <c r="GC477" s="246"/>
      <c r="GD477" s="246"/>
      <c r="GE477" s="246"/>
      <c r="GF477" s="246"/>
      <c r="GG477" s="246"/>
      <c r="GH477" s="246"/>
      <c r="GI477" s="246"/>
      <c r="GJ477" s="246"/>
      <c r="GK477" s="246"/>
      <c r="GL477" s="246"/>
      <c r="GM477" s="246"/>
      <c r="GN477" s="246"/>
      <c r="GO477" s="246"/>
      <c r="GP477" s="246"/>
      <c r="GQ477" s="246"/>
      <c r="GR477" s="246"/>
      <c r="GS477" s="246"/>
      <c r="GT477" s="246"/>
      <c r="GU477" s="246"/>
      <c r="GV477" s="246"/>
      <c r="GW477" s="246"/>
      <c r="GX477" s="246"/>
      <c r="GY477" s="246"/>
      <c r="GZ477" s="246"/>
      <c r="HA477" s="246"/>
      <c r="HB477" s="246"/>
      <c r="HC477" s="246"/>
      <c r="HD477" s="246"/>
      <c r="HE477" s="246"/>
      <c r="HF477" s="246"/>
      <c r="HG477" s="246"/>
      <c r="HH477" s="246"/>
      <c r="HI477" s="246"/>
      <c r="HJ477" s="246"/>
      <c r="HK477" s="246"/>
      <c r="HL477" s="246"/>
      <c r="HM477" s="246"/>
      <c r="HN477" s="246"/>
      <c r="HO477" s="246"/>
      <c r="HP477" s="246"/>
      <c r="HQ477" s="246"/>
      <c r="HR477" s="246"/>
      <c r="HS477" s="246"/>
      <c r="HT477" s="246"/>
      <c r="HU477" s="246"/>
      <c r="HV477" s="246"/>
      <c r="HW477" s="246"/>
      <c r="HX477" s="246"/>
      <c r="HY477" s="246"/>
      <c r="HZ477" s="246"/>
      <c r="IA477" s="246"/>
      <c r="IB477" s="246"/>
      <c r="IC477" s="246"/>
      <c r="ID477" s="246"/>
      <c r="IE477" s="246"/>
      <c r="IF477" s="246"/>
      <c r="IG477" s="246"/>
      <c r="IH477" s="246"/>
      <c r="II477" s="246"/>
      <c r="IJ477" s="246"/>
      <c r="IK477" s="246"/>
      <c r="IL477" s="246"/>
      <c r="IM477" s="246"/>
      <c r="IN477" s="246"/>
      <c r="IO477" s="246"/>
      <c r="IP477" s="246"/>
      <c r="IQ477" s="246"/>
      <c r="IR477" s="246"/>
      <c r="IS477" s="246"/>
      <c r="IT477" s="246"/>
      <c r="IU477" s="246"/>
      <c r="IV477" s="246"/>
      <c r="IW477" s="246"/>
    </row>
    <row r="478" customFormat="false" ht="12.75" hidden="false" customHeight="false" outlineLevel="0" collapsed="false">
      <c r="A478" s="217"/>
      <c r="B478" s="255"/>
      <c r="C478" s="251"/>
      <c r="D478" s="251"/>
      <c r="E478" s="251"/>
      <c r="F478" s="246"/>
      <c r="G478" s="246"/>
      <c r="H478" s="246"/>
      <c r="I478" s="246"/>
      <c r="J478" s="246"/>
      <c r="K478" s="246"/>
      <c r="L478" s="246"/>
      <c r="M478" s="246"/>
      <c r="N478" s="246"/>
      <c r="O478" s="246"/>
      <c r="P478" s="246"/>
      <c r="Q478" s="246"/>
      <c r="R478" s="246"/>
      <c r="S478" s="246"/>
      <c r="T478" s="246"/>
      <c r="U478" s="246"/>
      <c r="V478" s="246"/>
      <c r="W478" s="246"/>
      <c r="X478" s="246"/>
      <c r="Y478" s="246"/>
      <c r="Z478" s="246"/>
      <c r="AA478" s="246"/>
      <c r="AB478" s="246"/>
      <c r="AC478" s="246"/>
      <c r="AD478" s="246"/>
      <c r="AE478" s="246"/>
      <c r="AF478" s="246"/>
      <c r="AG478" s="246"/>
      <c r="AH478" s="246"/>
      <c r="AI478" s="246"/>
      <c r="AJ478" s="246"/>
      <c r="AK478" s="246"/>
      <c r="AL478" s="246"/>
      <c r="AM478" s="246"/>
      <c r="AN478" s="246"/>
      <c r="AO478" s="246"/>
      <c r="AP478" s="246"/>
      <c r="AQ478" s="246"/>
      <c r="AR478" s="246"/>
      <c r="AS478" s="246"/>
      <c r="AT478" s="246"/>
      <c r="AU478" s="246"/>
      <c r="AV478" s="246"/>
      <c r="AW478" s="246"/>
      <c r="AX478" s="246"/>
      <c r="AY478" s="246"/>
      <c r="AZ478" s="246"/>
      <c r="BA478" s="246"/>
      <c r="BB478" s="246"/>
      <c r="BC478" s="246"/>
      <c r="BD478" s="246"/>
      <c r="BE478" s="246"/>
      <c r="BF478" s="246"/>
      <c r="BG478" s="246"/>
      <c r="BH478" s="246"/>
      <c r="BI478" s="246"/>
      <c r="BJ478" s="246"/>
      <c r="BK478" s="246"/>
      <c r="BL478" s="246"/>
      <c r="BM478" s="246"/>
      <c r="BN478" s="246"/>
      <c r="BO478" s="246"/>
      <c r="BP478" s="246"/>
      <c r="BQ478" s="246"/>
      <c r="BR478" s="246"/>
      <c r="BS478" s="246"/>
      <c r="BT478" s="246"/>
      <c r="BU478" s="246"/>
      <c r="BV478" s="246"/>
      <c r="BW478" s="246"/>
      <c r="BX478" s="246"/>
      <c r="BY478" s="246"/>
      <c r="BZ478" s="246"/>
      <c r="CA478" s="246"/>
      <c r="CB478" s="246"/>
      <c r="CC478" s="246"/>
      <c r="CD478" s="246"/>
      <c r="CE478" s="246"/>
      <c r="CF478" s="246"/>
      <c r="CG478" s="246"/>
      <c r="CH478" s="246"/>
      <c r="CI478" s="246"/>
      <c r="CJ478" s="246"/>
      <c r="CK478" s="246"/>
      <c r="CL478" s="246"/>
      <c r="CM478" s="246"/>
      <c r="CN478" s="246"/>
      <c r="CO478" s="246"/>
      <c r="CP478" s="246"/>
      <c r="CQ478" s="246"/>
      <c r="CR478" s="246"/>
      <c r="CS478" s="246"/>
      <c r="CT478" s="246"/>
      <c r="CU478" s="246"/>
      <c r="CV478" s="246"/>
      <c r="CW478" s="246"/>
      <c r="CX478" s="246"/>
      <c r="CY478" s="246"/>
      <c r="CZ478" s="246"/>
      <c r="DA478" s="246"/>
      <c r="DB478" s="246"/>
      <c r="DC478" s="246"/>
      <c r="DD478" s="246"/>
      <c r="DE478" s="246"/>
      <c r="DF478" s="246"/>
      <c r="DG478" s="246"/>
      <c r="DH478" s="246"/>
      <c r="DI478" s="246"/>
      <c r="DJ478" s="246"/>
      <c r="DK478" s="246"/>
      <c r="DL478" s="246"/>
      <c r="DM478" s="246"/>
      <c r="DN478" s="246"/>
      <c r="DO478" s="246"/>
      <c r="DP478" s="246"/>
      <c r="DQ478" s="246"/>
      <c r="DR478" s="246"/>
      <c r="DS478" s="246"/>
      <c r="DT478" s="246"/>
      <c r="DU478" s="246"/>
      <c r="DV478" s="246"/>
      <c r="DW478" s="246"/>
      <c r="DX478" s="246"/>
      <c r="DY478" s="246"/>
      <c r="DZ478" s="246"/>
      <c r="EA478" s="246"/>
      <c r="EB478" s="246"/>
      <c r="EC478" s="246"/>
      <c r="ED478" s="246"/>
      <c r="EE478" s="246"/>
      <c r="EF478" s="246"/>
      <c r="EG478" s="246"/>
      <c r="EH478" s="246"/>
      <c r="EI478" s="246"/>
      <c r="EJ478" s="246"/>
      <c r="EK478" s="246"/>
      <c r="EL478" s="246"/>
      <c r="EM478" s="246"/>
      <c r="EN478" s="246"/>
      <c r="EO478" s="246"/>
      <c r="EP478" s="246"/>
      <c r="EQ478" s="246"/>
      <c r="ER478" s="246"/>
      <c r="ES478" s="246"/>
      <c r="ET478" s="246"/>
      <c r="EU478" s="246"/>
      <c r="EV478" s="246"/>
      <c r="EW478" s="246"/>
      <c r="EX478" s="246"/>
      <c r="EY478" s="246"/>
      <c r="EZ478" s="246"/>
      <c r="FA478" s="246"/>
      <c r="FB478" s="246"/>
      <c r="FC478" s="246"/>
      <c r="FD478" s="246"/>
      <c r="FE478" s="246"/>
      <c r="FF478" s="246"/>
      <c r="FG478" s="246"/>
      <c r="FH478" s="246"/>
      <c r="FI478" s="246"/>
      <c r="FJ478" s="246"/>
      <c r="FK478" s="246"/>
      <c r="FL478" s="246"/>
      <c r="FM478" s="246"/>
      <c r="FN478" s="246"/>
      <c r="FO478" s="246"/>
      <c r="FP478" s="246"/>
      <c r="FQ478" s="246"/>
      <c r="FR478" s="246"/>
      <c r="FS478" s="246"/>
      <c r="FT478" s="246"/>
      <c r="FU478" s="246"/>
      <c r="FV478" s="246"/>
      <c r="FW478" s="246"/>
      <c r="FX478" s="246"/>
      <c r="FY478" s="246"/>
      <c r="FZ478" s="246"/>
      <c r="GA478" s="246"/>
      <c r="GB478" s="246"/>
      <c r="GC478" s="246"/>
      <c r="GD478" s="246"/>
      <c r="GE478" s="246"/>
      <c r="GF478" s="246"/>
      <c r="GG478" s="246"/>
      <c r="GH478" s="246"/>
      <c r="GI478" s="246"/>
      <c r="GJ478" s="246"/>
      <c r="GK478" s="246"/>
      <c r="GL478" s="246"/>
      <c r="GM478" s="246"/>
      <c r="GN478" s="246"/>
      <c r="GO478" s="246"/>
      <c r="GP478" s="246"/>
      <c r="GQ478" s="246"/>
      <c r="GR478" s="246"/>
      <c r="GS478" s="246"/>
      <c r="GT478" s="246"/>
      <c r="GU478" s="246"/>
      <c r="GV478" s="246"/>
      <c r="GW478" s="246"/>
      <c r="GX478" s="246"/>
      <c r="GY478" s="246"/>
      <c r="GZ478" s="246"/>
      <c r="HA478" s="246"/>
      <c r="HB478" s="246"/>
      <c r="HC478" s="246"/>
      <c r="HD478" s="246"/>
      <c r="HE478" s="246"/>
      <c r="HF478" s="246"/>
      <c r="HG478" s="246"/>
      <c r="HH478" s="246"/>
      <c r="HI478" s="246"/>
      <c r="HJ478" s="246"/>
      <c r="HK478" s="246"/>
      <c r="HL478" s="246"/>
      <c r="HM478" s="246"/>
      <c r="HN478" s="246"/>
      <c r="HO478" s="246"/>
      <c r="HP478" s="246"/>
      <c r="HQ478" s="246"/>
      <c r="HR478" s="246"/>
      <c r="HS478" s="246"/>
      <c r="HT478" s="246"/>
      <c r="HU478" s="246"/>
      <c r="HV478" s="246"/>
      <c r="HW478" s="246"/>
      <c r="HX478" s="246"/>
      <c r="HY478" s="246"/>
      <c r="HZ478" s="246"/>
      <c r="IA478" s="246"/>
      <c r="IB478" s="246"/>
      <c r="IC478" s="246"/>
      <c r="ID478" s="246"/>
      <c r="IE478" s="246"/>
      <c r="IF478" s="246"/>
      <c r="IG478" s="246"/>
      <c r="IH478" s="246"/>
      <c r="II478" s="246"/>
      <c r="IJ478" s="246"/>
      <c r="IK478" s="246"/>
      <c r="IL478" s="246"/>
      <c r="IM478" s="246"/>
      <c r="IN478" s="246"/>
      <c r="IO478" s="246"/>
      <c r="IP478" s="246"/>
      <c r="IQ478" s="246"/>
      <c r="IR478" s="246"/>
      <c r="IS478" s="246"/>
      <c r="IT478" s="246"/>
      <c r="IU478" s="246"/>
      <c r="IV478" s="246"/>
      <c r="IW478" s="246"/>
    </row>
    <row r="479" customFormat="false" ht="12.75" hidden="false" customHeight="false" outlineLevel="0" collapsed="false">
      <c r="A479" s="225"/>
      <c r="B479" s="255"/>
      <c r="C479" s="257"/>
      <c r="D479" s="257"/>
      <c r="E479" s="257"/>
      <c r="F479" s="246"/>
      <c r="G479" s="246"/>
      <c r="H479" s="246"/>
      <c r="I479" s="246"/>
      <c r="J479" s="246"/>
      <c r="K479" s="246"/>
      <c r="L479" s="246"/>
      <c r="M479" s="246"/>
      <c r="N479" s="246"/>
      <c r="O479" s="246"/>
      <c r="P479" s="246"/>
      <c r="Q479" s="246"/>
      <c r="R479" s="246"/>
      <c r="S479" s="246"/>
      <c r="T479" s="246"/>
      <c r="U479" s="246"/>
      <c r="V479" s="246"/>
      <c r="W479" s="246"/>
      <c r="X479" s="246"/>
      <c r="Y479" s="246"/>
      <c r="Z479" s="246"/>
      <c r="AA479" s="246"/>
      <c r="AB479" s="246"/>
      <c r="AC479" s="246"/>
      <c r="AD479" s="246"/>
      <c r="AE479" s="246"/>
      <c r="AF479" s="246"/>
      <c r="AG479" s="246"/>
      <c r="AH479" s="246"/>
      <c r="AI479" s="246"/>
      <c r="AJ479" s="246"/>
      <c r="AK479" s="246"/>
      <c r="AL479" s="246"/>
      <c r="AM479" s="246"/>
      <c r="AN479" s="246"/>
      <c r="AO479" s="246"/>
      <c r="AP479" s="246"/>
      <c r="AQ479" s="246"/>
      <c r="AR479" s="246"/>
      <c r="AS479" s="246"/>
      <c r="AT479" s="246"/>
      <c r="AU479" s="246"/>
      <c r="AV479" s="246"/>
      <c r="AW479" s="246"/>
      <c r="AX479" s="246"/>
      <c r="AY479" s="246"/>
      <c r="AZ479" s="246"/>
      <c r="BA479" s="246"/>
      <c r="BB479" s="246"/>
      <c r="BC479" s="246"/>
      <c r="BD479" s="246"/>
      <c r="BE479" s="246"/>
      <c r="BF479" s="246"/>
      <c r="BG479" s="246"/>
      <c r="BH479" s="246"/>
      <c r="BI479" s="246"/>
      <c r="BJ479" s="246"/>
      <c r="BK479" s="246"/>
      <c r="BL479" s="246"/>
      <c r="BM479" s="246"/>
      <c r="BN479" s="246"/>
      <c r="BO479" s="246"/>
      <c r="BP479" s="246"/>
      <c r="BQ479" s="246"/>
      <c r="BR479" s="246"/>
      <c r="BS479" s="246"/>
      <c r="BT479" s="246"/>
      <c r="BU479" s="246"/>
      <c r="BV479" s="246"/>
      <c r="BW479" s="246"/>
      <c r="BX479" s="246"/>
      <c r="BY479" s="246"/>
      <c r="BZ479" s="246"/>
      <c r="CA479" s="246"/>
      <c r="CB479" s="246"/>
      <c r="CC479" s="246"/>
      <c r="CD479" s="246"/>
      <c r="CE479" s="246"/>
      <c r="CF479" s="246"/>
      <c r="CG479" s="246"/>
      <c r="CH479" s="246"/>
      <c r="CI479" s="246"/>
      <c r="CJ479" s="246"/>
      <c r="CK479" s="246"/>
      <c r="CL479" s="246"/>
      <c r="CM479" s="246"/>
      <c r="CN479" s="246"/>
      <c r="CO479" s="246"/>
      <c r="CP479" s="246"/>
      <c r="CQ479" s="246"/>
      <c r="CR479" s="246"/>
      <c r="CS479" s="246"/>
      <c r="CT479" s="246"/>
      <c r="CU479" s="246"/>
      <c r="CV479" s="246"/>
      <c r="CW479" s="246"/>
      <c r="CX479" s="246"/>
      <c r="CY479" s="246"/>
      <c r="CZ479" s="246"/>
      <c r="DA479" s="246"/>
      <c r="DB479" s="246"/>
      <c r="DC479" s="246"/>
      <c r="DD479" s="246"/>
      <c r="DE479" s="246"/>
      <c r="DF479" s="246"/>
      <c r="DG479" s="246"/>
      <c r="DH479" s="246"/>
      <c r="DI479" s="246"/>
      <c r="DJ479" s="246"/>
      <c r="DK479" s="246"/>
      <c r="DL479" s="246"/>
      <c r="DM479" s="246"/>
      <c r="DN479" s="246"/>
      <c r="DO479" s="246"/>
      <c r="DP479" s="246"/>
      <c r="DQ479" s="246"/>
      <c r="DR479" s="246"/>
      <c r="DS479" s="246"/>
      <c r="DT479" s="246"/>
      <c r="DU479" s="246"/>
      <c r="DV479" s="246"/>
      <c r="DW479" s="246"/>
      <c r="DX479" s="246"/>
      <c r="DY479" s="246"/>
      <c r="DZ479" s="246"/>
      <c r="EA479" s="246"/>
      <c r="EB479" s="246"/>
      <c r="EC479" s="246"/>
      <c r="ED479" s="246"/>
      <c r="EE479" s="246"/>
      <c r="EF479" s="246"/>
      <c r="EG479" s="246"/>
      <c r="EH479" s="246"/>
      <c r="EI479" s="246"/>
      <c r="EJ479" s="246"/>
      <c r="EK479" s="246"/>
      <c r="EL479" s="246"/>
      <c r="EM479" s="246"/>
      <c r="EN479" s="246"/>
      <c r="EO479" s="246"/>
      <c r="EP479" s="246"/>
      <c r="EQ479" s="246"/>
      <c r="ER479" s="246"/>
      <c r="ES479" s="246"/>
      <c r="ET479" s="246"/>
      <c r="EU479" s="246"/>
      <c r="EV479" s="246"/>
      <c r="EW479" s="246"/>
      <c r="EX479" s="246"/>
      <c r="EY479" s="246"/>
      <c r="EZ479" s="246"/>
      <c r="FA479" s="246"/>
      <c r="FB479" s="246"/>
      <c r="FC479" s="246"/>
      <c r="FD479" s="246"/>
      <c r="FE479" s="246"/>
      <c r="FF479" s="246"/>
      <c r="FG479" s="246"/>
      <c r="FH479" s="246"/>
      <c r="FI479" s="246"/>
      <c r="FJ479" s="246"/>
      <c r="FK479" s="246"/>
      <c r="FL479" s="246"/>
      <c r="FM479" s="246"/>
      <c r="FN479" s="246"/>
      <c r="FO479" s="246"/>
      <c r="FP479" s="246"/>
      <c r="FQ479" s="246"/>
      <c r="FR479" s="246"/>
      <c r="FS479" s="246"/>
      <c r="FT479" s="246"/>
      <c r="FU479" s="246"/>
      <c r="FV479" s="246"/>
      <c r="FW479" s="246"/>
      <c r="FX479" s="246"/>
      <c r="FY479" s="246"/>
      <c r="FZ479" s="246"/>
      <c r="GA479" s="246"/>
      <c r="GB479" s="246"/>
      <c r="GC479" s="246"/>
      <c r="GD479" s="246"/>
      <c r="GE479" s="246"/>
      <c r="GF479" s="246"/>
      <c r="GG479" s="246"/>
      <c r="GH479" s="246"/>
      <c r="GI479" s="246"/>
      <c r="GJ479" s="246"/>
      <c r="GK479" s="246"/>
      <c r="GL479" s="246"/>
      <c r="GM479" s="246"/>
      <c r="GN479" s="246"/>
      <c r="GO479" s="246"/>
      <c r="GP479" s="246"/>
      <c r="GQ479" s="246"/>
      <c r="GR479" s="246"/>
      <c r="GS479" s="246"/>
      <c r="GT479" s="246"/>
      <c r="GU479" s="246"/>
      <c r="GV479" s="246"/>
      <c r="GW479" s="246"/>
      <c r="GX479" s="246"/>
      <c r="GY479" s="246"/>
      <c r="GZ479" s="246"/>
      <c r="HA479" s="246"/>
      <c r="HB479" s="246"/>
      <c r="HC479" s="246"/>
      <c r="HD479" s="246"/>
      <c r="HE479" s="246"/>
      <c r="HF479" s="246"/>
      <c r="HG479" s="246"/>
      <c r="HH479" s="246"/>
      <c r="HI479" s="246"/>
      <c r="HJ479" s="246"/>
      <c r="HK479" s="246"/>
      <c r="HL479" s="246"/>
      <c r="HM479" s="246"/>
      <c r="HN479" s="246"/>
      <c r="HO479" s="246"/>
      <c r="HP479" s="246"/>
      <c r="HQ479" s="246"/>
      <c r="HR479" s="246"/>
      <c r="HS479" s="246"/>
      <c r="HT479" s="246"/>
      <c r="HU479" s="246"/>
      <c r="HV479" s="246"/>
      <c r="HW479" s="246"/>
      <c r="HX479" s="246"/>
      <c r="HY479" s="246"/>
      <c r="HZ479" s="246"/>
      <c r="IA479" s="246"/>
      <c r="IB479" s="246"/>
      <c r="IC479" s="246"/>
      <c r="ID479" s="246"/>
      <c r="IE479" s="246"/>
      <c r="IF479" s="246"/>
      <c r="IG479" s="246"/>
      <c r="IH479" s="246"/>
      <c r="II479" s="246"/>
      <c r="IJ479" s="246"/>
      <c r="IK479" s="246"/>
      <c r="IL479" s="246"/>
      <c r="IM479" s="246"/>
      <c r="IN479" s="246"/>
      <c r="IO479" s="246"/>
      <c r="IP479" s="246"/>
      <c r="IQ479" s="246"/>
      <c r="IR479" s="246"/>
      <c r="IS479" s="246"/>
      <c r="IT479" s="246"/>
      <c r="IU479" s="246"/>
      <c r="IV479" s="246"/>
      <c r="IW479" s="246"/>
    </row>
    <row r="480" customFormat="false" ht="12.75" hidden="false" customHeight="false" outlineLevel="0" collapsed="false">
      <c r="A480" s="223"/>
      <c r="B480" s="258"/>
      <c r="C480" s="251"/>
      <c r="D480" s="251"/>
      <c r="E480" s="251"/>
      <c r="F480" s="246"/>
      <c r="G480" s="246"/>
      <c r="H480" s="246"/>
      <c r="I480" s="246"/>
      <c r="J480" s="246"/>
      <c r="K480" s="246"/>
      <c r="L480" s="246"/>
      <c r="M480" s="246"/>
      <c r="N480" s="246"/>
      <c r="O480" s="246"/>
      <c r="P480" s="246"/>
      <c r="Q480" s="246"/>
      <c r="R480" s="246"/>
      <c r="S480" s="246"/>
      <c r="T480" s="246"/>
      <c r="U480" s="246"/>
      <c r="V480" s="246"/>
      <c r="W480" s="246"/>
      <c r="X480" s="246"/>
      <c r="Y480" s="246"/>
      <c r="Z480" s="246"/>
      <c r="AA480" s="246"/>
      <c r="AB480" s="246"/>
      <c r="AC480" s="246"/>
      <c r="AD480" s="246"/>
      <c r="AE480" s="246"/>
      <c r="AF480" s="246"/>
      <c r="AG480" s="246"/>
      <c r="AH480" s="246"/>
      <c r="AI480" s="246"/>
      <c r="AJ480" s="246"/>
      <c r="AK480" s="246"/>
      <c r="AL480" s="246"/>
      <c r="AM480" s="246"/>
      <c r="AN480" s="246"/>
      <c r="AO480" s="246"/>
      <c r="AP480" s="246"/>
      <c r="AQ480" s="246"/>
      <c r="AR480" s="246"/>
      <c r="AS480" s="246"/>
      <c r="AT480" s="246"/>
      <c r="AU480" s="246"/>
      <c r="AV480" s="246"/>
      <c r="AW480" s="246"/>
      <c r="AX480" s="246"/>
      <c r="AY480" s="246"/>
      <c r="AZ480" s="246"/>
      <c r="BA480" s="246"/>
      <c r="BB480" s="246"/>
      <c r="BC480" s="246"/>
      <c r="BD480" s="246"/>
      <c r="BE480" s="246"/>
      <c r="BF480" s="246"/>
      <c r="BG480" s="246"/>
      <c r="BH480" s="246"/>
      <c r="BI480" s="246"/>
      <c r="BJ480" s="246"/>
      <c r="BK480" s="246"/>
      <c r="BL480" s="246"/>
      <c r="BM480" s="246"/>
      <c r="BN480" s="246"/>
      <c r="BO480" s="246"/>
      <c r="BP480" s="246"/>
      <c r="BQ480" s="246"/>
      <c r="BR480" s="246"/>
      <c r="BS480" s="246"/>
      <c r="BT480" s="246"/>
      <c r="BU480" s="246"/>
      <c r="BV480" s="246"/>
      <c r="BW480" s="246"/>
      <c r="BX480" s="246"/>
      <c r="BY480" s="246"/>
      <c r="BZ480" s="246"/>
      <c r="CA480" s="246"/>
      <c r="CB480" s="246"/>
      <c r="CC480" s="246"/>
      <c r="CD480" s="246"/>
      <c r="CE480" s="246"/>
      <c r="CF480" s="246"/>
      <c r="CG480" s="246"/>
      <c r="CH480" s="246"/>
      <c r="CI480" s="246"/>
      <c r="CJ480" s="246"/>
      <c r="CK480" s="246"/>
      <c r="CL480" s="246"/>
      <c r="CM480" s="246"/>
      <c r="CN480" s="246"/>
      <c r="CO480" s="246"/>
      <c r="CP480" s="246"/>
      <c r="CQ480" s="246"/>
      <c r="CR480" s="246"/>
      <c r="CS480" s="246"/>
      <c r="CT480" s="246"/>
      <c r="CU480" s="246"/>
      <c r="CV480" s="246"/>
      <c r="CW480" s="246"/>
      <c r="CX480" s="246"/>
      <c r="CY480" s="246"/>
      <c r="CZ480" s="246"/>
      <c r="DA480" s="246"/>
      <c r="DB480" s="246"/>
      <c r="DC480" s="246"/>
      <c r="DD480" s="246"/>
      <c r="DE480" s="246"/>
      <c r="DF480" s="246"/>
      <c r="DG480" s="246"/>
      <c r="DH480" s="246"/>
      <c r="DI480" s="246"/>
      <c r="DJ480" s="246"/>
      <c r="DK480" s="246"/>
      <c r="DL480" s="246"/>
      <c r="DM480" s="246"/>
      <c r="DN480" s="246"/>
      <c r="DO480" s="246"/>
      <c r="DP480" s="246"/>
      <c r="DQ480" s="246"/>
      <c r="DR480" s="246"/>
      <c r="DS480" s="246"/>
      <c r="DT480" s="246"/>
      <c r="DU480" s="246"/>
      <c r="DV480" s="246"/>
      <c r="DW480" s="246"/>
      <c r="DX480" s="246"/>
      <c r="DY480" s="246"/>
      <c r="DZ480" s="246"/>
      <c r="EA480" s="246"/>
      <c r="EB480" s="246"/>
      <c r="EC480" s="246"/>
      <c r="ED480" s="246"/>
      <c r="EE480" s="246"/>
      <c r="EF480" s="246"/>
      <c r="EG480" s="246"/>
      <c r="EH480" s="246"/>
      <c r="EI480" s="246"/>
      <c r="EJ480" s="246"/>
      <c r="EK480" s="246"/>
      <c r="EL480" s="246"/>
      <c r="EM480" s="246"/>
      <c r="EN480" s="246"/>
      <c r="EO480" s="246"/>
      <c r="EP480" s="246"/>
      <c r="EQ480" s="246"/>
      <c r="ER480" s="246"/>
      <c r="ES480" s="246"/>
      <c r="ET480" s="246"/>
      <c r="EU480" s="246"/>
      <c r="EV480" s="246"/>
      <c r="EW480" s="246"/>
      <c r="EX480" s="246"/>
      <c r="EY480" s="246"/>
      <c r="EZ480" s="246"/>
      <c r="FA480" s="246"/>
      <c r="FB480" s="246"/>
      <c r="FC480" s="246"/>
      <c r="FD480" s="246"/>
      <c r="FE480" s="246"/>
      <c r="FF480" s="246"/>
      <c r="FG480" s="246"/>
      <c r="FH480" s="246"/>
      <c r="FI480" s="246"/>
      <c r="FJ480" s="246"/>
      <c r="FK480" s="246"/>
      <c r="FL480" s="246"/>
      <c r="FM480" s="246"/>
      <c r="FN480" s="246"/>
      <c r="FO480" s="246"/>
      <c r="FP480" s="246"/>
      <c r="FQ480" s="246"/>
      <c r="FR480" s="246"/>
      <c r="FS480" s="246"/>
      <c r="FT480" s="246"/>
      <c r="FU480" s="246"/>
      <c r="FV480" s="246"/>
      <c r="FW480" s="246"/>
      <c r="FX480" s="246"/>
      <c r="FY480" s="246"/>
      <c r="FZ480" s="246"/>
      <c r="GA480" s="246"/>
      <c r="GB480" s="246"/>
      <c r="GC480" s="246"/>
      <c r="GD480" s="246"/>
      <c r="GE480" s="246"/>
      <c r="GF480" s="246"/>
      <c r="GG480" s="246"/>
      <c r="GH480" s="246"/>
      <c r="GI480" s="246"/>
      <c r="GJ480" s="246"/>
      <c r="GK480" s="246"/>
      <c r="GL480" s="246"/>
      <c r="GM480" s="246"/>
      <c r="GN480" s="246"/>
      <c r="GO480" s="246"/>
      <c r="GP480" s="246"/>
      <c r="GQ480" s="246"/>
      <c r="GR480" s="246"/>
      <c r="GS480" s="246"/>
      <c r="GT480" s="246"/>
      <c r="GU480" s="246"/>
      <c r="GV480" s="246"/>
      <c r="GW480" s="246"/>
      <c r="GX480" s="246"/>
      <c r="GY480" s="246"/>
      <c r="GZ480" s="246"/>
      <c r="HA480" s="246"/>
      <c r="HB480" s="246"/>
      <c r="HC480" s="246"/>
      <c r="HD480" s="246"/>
      <c r="HE480" s="246"/>
      <c r="HF480" s="246"/>
      <c r="HG480" s="246"/>
      <c r="HH480" s="246"/>
      <c r="HI480" s="246"/>
      <c r="HJ480" s="246"/>
      <c r="HK480" s="246"/>
      <c r="HL480" s="246"/>
      <c r="HM480" s="246"/>
      <c r="HN480" s="246"/>
      <c r="HO480" s="246"/>
      <c r="HP480" s="246"/>
      <c r="HQ480" s="246"/>
      <c r="HR480" s="246"/>
      <c r="HS480" s="246"/>
      <c r="HT480" s="246"/>
      <c r="HU480" s="246"/>
      <c r="HV480" s="246"/>
      <c r="HW480" s="246"/>
      <c r="HX480" s="246"/>
      <c r="HY480" s="246"/>
      <c r="HZ480" s="246"/>
      <c r="IA480" s="246"/>
      <c r="IB480" s="246"/>
      <c r="IC480" s="246"/>
      <c r="ID480" s="246"/>
      <c r="IE480" s="246"/>
      <c r="IF480" s="246"/>
      <c r="IG480" s="246"/>
      <c r="IH480" s="246"/>
      <c r="II480" s="246"/>
      <c r="IJ480" s="246"/>
      <c r="IK480" s="246"/>
      <c r="IL480" s="246"/>
      <c r="IM480" s="246"/>
      <c r="IN480" s="246"/>
      <c r="IO480" s="246"/>
      <c r="IP480" s="246"/>
      <c r="IQ480" s="246"/>
      <c r="IR480" s="246"/>
      <c r="IS480" s="246"/>
      <c r="IT480" s="246"/>
      <c r="IU480" s="246"/>
      <c r="IV480" s="246"/>
      <c r="IW480" s="246"/>
    </row>
    <row r="481" customFormat="false" ht="13.9" hidden="false" customHeight="true" outlineLevel="0" collapsed="false">
      <c r="A481" s="224"/>
      <c r="B481" s="258"/>
      <c r="C481" s="251"/>
      <c r="D481" s="251"/>
      <c r="E481" s="251"/>
      <c r="F481" s="246"/>
      <c r="G481" s="246"/>
      <c r="H481" s="246"/>
      <c r="I481" s="246"/>
      <c r="J481" s="246"/>
      <c r="K481" s="246"/>
      <c r="L481" s="246"/>
      <c r="M481" s="246"/>
      <c r="N481" s="246"/>
      <c r="O481" s="246"/>
      <c r="P481" s="246"/>
      <c r="Q481" s="246"/>
      <c r="R481" s="246"/>
      <c r="S481" s="246"/>
      <c r="T481" s="246"/>
      <c r="U481" s="246"/>
      <c r="V481" s="246"/>
      <c r="W481" s="246"/>
      <c r="X481" s="246"/>
      <c r="Y481" s="246"/>
      <c r="Z481" s="246"/>
      <c r="AA481" s="246"/>
      <c r="AB481" s="246"/>
      <c r="AC481" s="246"/>
      <c r="AD481" s="246"/>
      <c r="AE481" s="246"/>
      <c r="AF481" s="246"/>
      <c r="AG481" s="246"/>
      <c r="AH481" s="246"/>
      <c r="AI481" s="246"/>
      <c r="AJ481" s="246"/>
      <c r="AK481" s="246"/>
      <c r="AL481" s="246"/>
      <c r="AM481" s="246"/>
      <c r="AN481" s="246"/>
      <c r="AO481" s="246"/>
      <c r="AP481" s="246"/>
      <c r="AQ481" s="246"/>
      <c r="AR481" s="246"/>
      <c r="AS481" s="246"/>
      <c r="AT481" s="246"/>
      <c r="AU481" s="246"/>
      <c r="AV481" s="246"/>
      <c r="AW481" s="246"/>
      <c r="AX481" s="246"/>
      <c r="AY481" s="246"/>
      <c r="AZ481" s="246"/>
      <c r="BA481" s="246"/>
      <c r="BB481" s="246"/>
      <c r="BC481" s="246"/>
      <c r="BD481" s="246"/>
      <c r="BE481" s="246"/>
      <c r="BF481" s="246"/>
      <c r="BG481" s="246"/>
      <c r="BH481" s="246"/>
      <c r="BI481" s="246"/>
      <c r="BJ481" s="246"/>
      <c r="BK481" s="246"/>
      <c r="BL481" s="246"/>
      <c r="BM481" s="246"/>
      <c r="BN481" s="246"/>
      <c r="BO481" s="246"/>
      <c r="BP481" s="246"/>
      <c r="BQ481" s="246"/>
      <c r="BR481" s="246"/>
      <c r="BS481" s="246"/>
      <c r="BT481" s="246"/>
      <c r="BU481" s="246"/>
      <c r="BV481" s="246"/>
      <c r="BW481" s="246"/>
      <c r="BX481" s="246"/>
      <c r="BY481" s="246"/>
      <c r="BZ481" s="246"/>
      <c r="CA481" s="246"/>
      <c r="CB481" s="246"/>
      <c r="CC481" s="246"/>
      <c r="CD481" s="246"/>
      <c r="CE481" s="246"/>
      <c r="CF481" s="246"/>
      <c r="CG481" s="246"/>
      <c r="CH481" s="246"/>
      <c r="CI481" s="246"/>
      <c r="CJ481" s="246"/>
      <c r="CK481" s="246"/>
      <c r="CL481" s="246"/>
      <c r="CM481" s="246"/>
      <c r="CN481" s="246"/>
      <c r="CO481" s="246"/>
      <c r="CP481" s="246"/>
      <c r="CQ481" s="246"/>
      <c r="CR481" s="246"/>
      <c r="CS481" s="246"/>
      <c r="CT481" s="246"/>
      <c r="CU481" s="246"/>
      <c r="CV481" s="246"/>
      <c r="CW481" s="246"/>
      <c r="CX481" s="246"/>
      <c r="CY481" s="246"/>
      <c r="CZ481" s="246"/>
      <c r="DA481" s="246"/>
      <c r="DB481" s="246"/>
      <c r="DC481" s="246"/>
      <c r="DD481" s="246"/>
      <c r="DE481" s="246"/>
      <c r="DF481" s="246"/>
      <c r="DG481" s="246"/>
      <c r="DH481" s="246"/>
      <c r="DI481" s="246"/>
      <c r="DJ481" s="246"/>
      <c r="DK481" s="246"/>
      <c r="DL481" s="246"/>
      <c r="DM481" s="246"/>
      <c r="DN481" s="246"/>
      <c r="DO481" s="246"/>
      <c r="DP481" s="246"/>
      <c r="DQ481" s="246"/>
      <c r="DR481" s="246"/>
      <c r="DS481" s="246"/>
      <c r="DT481" s="246"/>
      <c r="DU481" s="246"/>
      <c r="DV481" s="246"/>
      <c r="DW481" s="246"/>
      <c r="DX481" s="246"/>
      <c r="DY481" s="246"/>
      <c r="DZ481" s="246"/>
      <c r="EA481" s="246"/>
      <c r="EB481" s="246"/>
      <c r="EC481" s="246"/>
      <c r="ED481" s="246"/>
      <c r="EE481" s="246"/>
      <c r="EF481" s="246"/>
      <c r="EG481" s="246"/>
      <c r="EH481" s="246"/>
      <c r="EI481" s="246"/>
      <c r="EJ481" s="246"/>
      <c r="EK481" s="246"/>
      <c r="EL481" s="246"/>
      <c r="EM481" s="246"/>
      <c r="EN481" s="246"/>
      <c r="EO481" s="246"/>
      <c r="EP481" s="246"/>
      <c r="EQ481" s="246"/>
      <c r="ER481" s="246"/>
      <c r="ES481" s="246"/>
      <c r="ET481" s="246"/>
      <c r="EU481" s="246"/>
      <c r="EV481" s="246"/>
      <c r="EW481" s="246"/>
      <c r="EX481" s="246"/>
      <c r="EY481" s="246"/>
      <c r="EZ481" s="246"/>
      <c r="FA481" s="246"/>
      <c r="FB481" s="246"/>
      <c r="FC481" s="246"/>
      <c r="FD481" s="246"/>
      <c r="FE481" s="246"/>
      <c r="FF481" s="246"/>
      <c r="FG481" s="246"/>
      <c r="FH481" s="246"/>
      <c r="FI481" s="246"/>
      <c r="FJ481" s="246"/>
      <c r="FK481" s="246"/>
      <c r="FL481" s="246"/>
      <c r="FM481" s="246"/>
      <c r="FN481" s="246"/>
      <c r="FO481" s="246"/>
      <c r="FP481" s="246"/>
      <c r="FQ481" s="246"/>
      <c r="FR481" s="246"/>
      <c r="FS481" s="246"/>
      <c r="FT481" s="246"/>
      <c r="FU481" s="246"/>
      <c r="FV481" s="246"/>
      <c r="FW481" s="246"/>
      <c r="FX481" s="246"/>
      <c r="FY481" s="246"/>
      <c r="FZ481" s="246"/>
      <c r="GA481" s="246"/>
      <c r="GB481" s="246"/>
      <c r="GC481" s="246"/>
      <c r="GD481" s="246"/>
      <c r="GE481" s="246"/>
      <c r="GF481" s="246"/>
      <c r="GG481" s="246"/>
      <c r="GH481" s="246"/>
      <c r="GI481" s="246"/>
      <c r="GJ481" s="246"/>
      <c r="GK481" s="246"/>
      <c r="GL481" s="246"/>
      <c r="GM481" s="246"/>
      <c r="GN481" s="246"/>
      <c r="GO481" s="246"/>
      <c r="GP481" s="246"/>
      <c r="GQ481" s="246"/>
      <c r="GR481" s="246"/>
      <c r="GS481" s="246"/>
      <c r="GT481" s="246"/>
      <c r="GU481" s="246"/>
      <c r="GV481" s="246"/>
      <c r="GW481" s="246"/>
      <c r="GX481" s="246"/>
      <c r="GY481" s="246"/>
      <c r="GZ481" s="246"/>
      <c r="HA481" s="246"/>
      <c r="HB481" s="246"/>
      <c r="HC481" s="246"/>
      <c r="HD481" s="246"/>
      <c r="HE481" s="246"/>
      <c r="HF481" s="246"/>
      <c r="HG481" s="246"/>
      <c r="HH481" s="246"/>
      <c r="HI481" s="246"/>
      <c r="HJ481" s="246"/>
      <c r="HK481" s="246"/>
      <c r="HL481" s="246"/>
      <c r="HM481" s="246"/>
      <c r="HN481" s="246"/>
      <c r="HO481" s="246"/>
      <c r="HP481" s="246"/>
      <c r="HQ481" s="246"/>
      <c r="HR481" s="246"/>
      <c r="HS481" s="246"/>
      <c r="HT481" s="246"/>
      <c r="HU481" s="246"/>
      <c r="HV481" s="246"/>
      <c r="HW481" s="246"/>
      <c r="HX481" s="246"/>
      <c r="HY481" s="246"/>
      <c r="HZ481" s="246"/>
      <c r="IA481" s="246"/>
      <c r="IB481" s="246"/>
      <c r="IC481" s="246"/>
      <c r="ID481" s="246"/>
      <c r="IE481" s="246"/>
      <c r="IF481" s="246"/>
      <c r="IG481" s="246"/>
      <c r="IH481" s="246"/>
      <c r="II481" s="246"/>
      <c r="IJ481" s="246"/>
      <c r="IK481" s="246"/>
      <c r="IL481" s="246"/>
      <c r="IM481" s="246"/>
      <c r="IN481" s="246"/>
      <c r="IO481" s="246"/>
      <c r="IP481" s="246"/>
      <c r="IQ481" s="246"/>
      <c r="IR481" s="246"/>
      <c r="IS481" s="246"/>
      <c r="IT481" s="246"/>
      <c r="IU481" s="246"/>
      <c r="IV481" s="246"/>
      <c r="IW481" s="246"/>
    </row>
    <row r="482" customFormat="false" ht="12.75" hidden="false" customHeight="false" outlineLevel="0" collapsed="false">
      <c r="A482" s="259"/>
      <c r="B482" s="260"/>
      <c r="C482" s="251"/>
      <c r="D482" s="251"/>
      <c r="E482" s="251"/>
      <c r="F482" s="261"/>
      <c r="G482" s="261"/>
      <c r="H482" s="261"/>
      <c r="I482" s="261"/>
      <c r="J482" s="261"/>
      <c r="K482" s="261"/>
      <c r="L482" s="261"/>
      <c r="M482" s="261"/>
      <c r="N482" s="261"/>
      <c r="O482" s="261"/>
      <c r="P482" s="261"/>
      <c r="Q482" s="261"/>
      <c r="R482" s="261"/>
      <c r="S482" s="261"/>
      <c r="T482" s="261"/>
      <c r="U482" s="261"/>
      <c r="V482" s="261"/>
      <c r="W482" s="261"/>
      <c r="X482" s="261"/>
      <c r="Y482" s="261"/>
      <c r="Z482" s="261"/>
      <c r="AA482" s="261"/>
      <c r="AB482" s="261"/>
      <c r="AC482" s="261"/>
      <c r="AD482" s="261"/>
      <c r="AE482" s="261"/>
      <c r="AF482" s="261"/>
      <c r="AG482" s="261"/>
      <c r="AH482" s="261"/>
      <c r="AI482" s="261"/>
      <c r="AJ482" s="261"/>
      <c r="AK482" s="261"/>
      <c r="AL482" s="261"/>
      <c r="AM482" s="261"/>
      <c r="AN482" s="261"/>
      <c r="AO482" s="261"/>
      <c r="AP482" s="261"/>
      <c r="AQ482" s="261"/>
      <c r="AR482" s="261"/>
      <c r="AS482" s="261"/>
      <c r="AT482" s="261"/>
      <c r="AU482" s="261"/>
      <c r="AV482" s="261"/>
      <c r="AW482" s="261"/>
      <c r="AX482" s="261"/>
      <c r="AY482" s="261"/>
      <c r="AZ482" s="261"/>
      <c r="BA482" s="261"/>
      <c r="BB482" s="261"/>
      <c r="BC482" s="261"/>
      <c r="BD482" s="261"/>
      <c r="BE482" s="261"/>
      <c r="BF482" s="261"/>
      <c r="BG482" s="261"/>
      <c r="BH482" s="261"/>
      <c r="BI482" s="261"/>
      <c r="BJ482" s="261"/>
      <c r="BK482" s="261"/>
      <c r="BL482" s="261"/>
      <c r="BM482" s="261"/>
      <c r="BN482" s="261"/>
      <c r="BO482" s="261"/>
      <c r="BP482" s="261"/>
      <c r="BQ482" s="261"/>
      <c r="BR482" s="261"/>
      <c r="BS482" s="261"/>
      <c r="BT482" s="261"/>
      <c r="BU482" s="261"/>
      <c r="BV482" s="261"/>
      <c r="BW482" s="261"/>
      <c r="BX482" s="261"/>
      <c r="BY482" s="261"/>
      <c r="BZ482" s="261"/>
      <c r="CA482" s="261"/>
      <c r="CB482" s="261"/>
      <c r="CC482" s="261"/>
      <c r="CD482" s="261"/>
      <c r="CE482" s="261"/>
      <c r="CF482" s="261"/>
      <c r="CG482" s="261"/>
      <c r="CH482" s="261"/>
      <c r="CI482" s="261"/>
      <c r="CJ482" s="261"/>
      <c r="CK482" s="261"/>
      <c r="CL482" s="261"/>
      <c r="CM482" s="261"/>
      <c r="CN482" s="261"/>
      <c r="CO482" s="261"/>
      <c r="CP482" s="261"/>
      <c r="CQ482" s="261"/>
      <c r="CR482" s="261"/>
      <c r="CS482" s="261"/>
      <c r="CT482" s="261"/>
      <c r="CU482" s="261"/>
      <c r="CV482" s="261"/>
      <c r="CW482" s="261"/>
      <c r="CX482" s="261"/>
      <c r="CY482" s="261"/>
      <c r="CZ482" s="261"/>
      <c r="DA482" s="261"/>
      <c r="DB482" s="261"/>
      <c r="DC482" s="261"/>
      <c r="DD482" s="261"/>
      <c r="DE482" s="261"/>
      <c r="DF482" s="261"/>
      <c r="DG482" s="261"/>
      <c r="DH482" s="261"/>
      <c r="DI482" s="261"/>
      <c r="DJ482" s="261"/>
      <c r="DK482" s="261"/>
      <c r="DL482" s="261"/>
      <c r="DM482" s="261"/>
      <c r="DN482" s="261"/>
      <c r="DO482" s="261"/>
      <c r="DP482" s="261"/>
      <c r="DQ482" s="261"/>
      <c r="DR482" s="261"/>
      <c r="DS482" s="261"/>
      <c r="DT482" s="261"/>
      <c r="DU482" s="261"/>
      <c r="DV482" s="261"/>
      <c r="DW482" s="261"/>
      <c r="DX482" s="261"/>
      <c r="DY482" s="261"/>
      <c r="DZ482" s="261"/>
      <c r="EA482" s="261"/>
      <c r="EB482" s="261"/>
      <c r="EC482" s="261"/>
      <c r="ED482" s="261"/>
      <c r="EE482" s="261"/>
      <c r="EF482" s="261"/>
      <c r="EG482" s="261"/>
      <c r="EH482" s="261"/>
      <c r="EI482" s="261"/>
      <c r="EJ482" s="261"/>
      <c r="EK482" s="261"/>
      <c r="EL482" s="261"/>
      <c r="EM482" s="261"/>
      <c r="EN482" s="261"/>
      <c r="EO482" s="261"/>
      <c r="EP482" s="261"/>
      <c r="EQ482" s="261"/>
      <c r="ER482" s="261"/>
      <c r="ES482" s="261"/>
      <c r="ET482" s="261"/>
      <c r="EU482" s="261"/>
      <c r="EV482" s="261"/>
      <c r="EW482" s="261"/>
      <c r="EX482" s="261"/>
      <c r="EY482" s="261"/>
      <c r="EZ482" s="261"/>
      <c r="FA482" s="261"/>
      <c r="FB482" s="261"/>
      <c r="FC482" s="261"/>
      <c r="FD482" s="261"/>
      <c r="FE482" s="261"/>
      <c r="FF482" s="261"/>
      <c r="FG482" s="261"/>
      <c r="FH482" s="261"/>
      <c r="FI482" s="261"/>
      <c r="FJ482" s="261"/>
      <c r="FK482" s="261"/>
      <c r="FL482" s="261"/>
      <c r="FM482" s="261"/>
      <c r="FN482" s="261"/>
      <c r="FO482" s="261"/>
      <c r="FP482" s="261"/>
      <c r="FQ482" s="261"/>
      <c r="FR482" s="261"/>
      <c r="FS482" s="261"/>
      <c r="FT482" s="261"/>
      <c r="FU482" s="261"/>
      <c r="FV482" s="261"/>
      <c r="FW482" s="261"/>
      <c r="FX482" s="261"/>
      <c r="FY482" s="261"/>
      <c r="FZ482" s="261"/>
      <c r="GA482" s="261"/>
      <c r="GB482" s="261"/>
      <c r="GC482" s="261"/>
      <c r="GD482" s="261"/>
      <c r="GE482" s="261"/>
      <c r="GF482" s="261"/>
      <c r="GG482" s="261"/>
      <c r="GH482" s="261"/>
      <c r="GI482" s="261"/>
      <c r="GJ482" s="261"/>
      <c r="GK482" s="261"/>
      <c r="GL482" s="261"/>
      <c r="GM482" s="261"/>
      <c r="GN482" s="261"/>
      <c r="GO482" s="261"/>
      <c r="GP482" s="261"/>
      <c r="GQ482" s="261"/>
      <c r="GR482" s="261"/>
      <c r="GS482" s="261"/>
      <c r="GT482" s="261"/>
      <c r="GU482" s="261"/>
      <c r="GV482" s="261"/>
      <c r="GW482" s="261"/>
      <c r="GX482" s="261"/>
      <c r="GY482" s="261"/>
      <c r="GZ482" s="261"/>
      <c r="HA482" s="261"/>
      <c r="HB482" s="261"/>
      <c r="HC482" s="261"/>
      <c r="HD482" s="261"/>
      <c r="HE482" s="261"/>
      <c r="HF482" s="261"/>
      <c r="HG482" s="261"/>
      <c r="HH482" s="261"/>
      <c r="HI482" s="261"/>
      <c r="HJ482" s="261"/>
      <c r="HK482" s="261"/>
      <c r="HL482" s="261"/>
      <c r="HM482" s="261"/>
      <c r="HN482" s="261"/>
      <c r="HO482" s="261"/>
      <c r="HP482" s="261"/>
      <c r="HQ482" s="261"/>
      <c r="HR482" s="261"/>
      <c r="HS482" s="261"/>
      <c r="HT482" s="261"/>
      <c r="HU482" s="261"/>
      <c r="HV482" s="261"/>
      <c r="HW482" s="261"/>
      <c r="HX482" s="261"/>
      <c r="HY482" s="261"/>
      <c r="HZ482" s="261"/>
      <c r="IA482" s="261"/>
      <c r="IB482" s="261"/>
      <c r="IC482" s="261"/>
      <c r="ID482" s="261"/>
      <c r="IE482" s="261"/>
      <c r="IF482" s="261"/>
      <c r="IG482" s="261"/>
      <c r="IH482" s="261"/>
      <c r="II482" s="261"/>
      <c r="IJ482" s="261"/>
      <c r="IK482" s="261"/>
      <c r="IL482" s="261"/>
      <c r="IM482" s="261"/>
      <c r="IN482" s="261"/>
      <c r="IO482" s="261"/>
      <c r="IP482" s="261"/>
      <c r="IQ482" s="261"/>
      <c r="IR482" s="261"/>
      <c r="IS482" s="261"/>
      <c r="IT482" s="261"/>
      <c r="IU482" s="261"/>
      <c r="IV482" s="261"/>
      <c r="IW482" s="261"/>
    </row>
    <row r="483" customFormat="false" ht="12.75" hidden="false" customHeight="false" outlineLevel="0" collapsed="false">
      <c r="A483" s="224"/>
      <c r="B483" s="252"/>
      <c r="C483" s="251"/>
      <c r="D483" s="251"/>
      <c r="E483" s="251"/>
      <c r="F483" s="246"/>
      <c r="G483" s="246"/>
      <c r="H483" s="246"/>
      <c r="I483" s="246"/>
      <c r="J483" s="246"/>
      <c r="K483" s="246"/>
      <c r="L483" s="246"/>
      <c r="M483" s="246"/>
      <c r="N483" s="246"/>
      <c r="O483" s="246"/>
      <c r="P483" s="246"/>
      <c r="Q483" s="246"/>
      <c r="R483" s="246"/>
      <c r="S483" s="246"/>
      <c r="T483" s="246"/>
      <c r="U483" s="246"/>
      <c r="V483" s="246"/>
      <c r="W483" s="246"/>
      <c r="X483" s="246"/>
      <c r="Y483" s="246"/>
      <c r="Z483" s="246"/>
      <c r="AA483" s="246"/>
      <c r="AB483" s="246"/>
      <c r="AC483" s="246"/>
      <c r="AD483" s="246"/>
      <c r="AE483" s="246"/>
      <c r="AF483" s="246"/>
      <c r="AG483" s="246"/>
      <c r="AH483" s="246"/>
      <c r="AI483" s="246"/>
      <c r="AJ483" s="246"/>
      <c r="AK483" s="246"/>
      <c r="AL483" s="246"/>
      <c r="AM483" s="246"/>
      <c r="AN483" s="246"/>
      <c r="AO483" s="246"/>
      <c r="AP483" s="246"/>
      <c r="AQ483" s="246"/>
      <c r="AR483" s="246"/>
      <c r="AS483" s="246"/>
      <c r="AT483" s="246"/>
      <c r="AU483" s="246"/>
      <c r="AV483" s="246"/>
      <c r="AW483" s="246"/>
      <c r="AX483" s="246"/>
      <c r="AY483" s="246"/>
      <c r="AZ483" s="246"/>
      <c r="BA483" s="246"/>
      <c r="BB483" s="246"/>
      <c r="BC483" s="246"/>
      <c r="BD483" s="246"/>
      <c r="BE483" s="246"/>
      <c r="BF483" s="246"/>
      <c r="BG483" s="246"/>
      <c r="BH483" s="246"/>
      <c r="BI483" s="246"/>
      <c r="BJ483" s="246"/>
      <c r="BK483" s="246"/>
      <c r="BL483" s="246"/>
      <c r="BM483" s="246"/>
      <c r="BN483" s="246"/>
      <c r="BO483" s="246"/>
      <c r="BP483" s="246"/>
      <c r="BQ483" s="246"/>
      <c r="BR483" s="246"/>
      <c r="BS483" s="246"/>
      <c r="BT483" s="246"/>
      <c r="BU483" s="246"/>
      <c r="BV483" s="246"/>
      <c r="BW483" s="246"/>
      <c r="BX483" s="246"/>
      <c r="BY483" s="246"/>
      <c r="BZ483" s="246"/>
      <c r="CA483" s="246"/>
      <c r="CB483" s="246"/>
      <c r="CC483" s="246"/>
      <c r="CD483" s="246"/>
      <c r="CE483" s="246"/>
      <c r="CF483" s="246"/>
      <c r="CG483" s="246"/>
      <c r="CH483" s="246"/>
      <c r="CI483" s="246"/>
      <c r="CJ483" s="246"/>
      <c r="CK483" s="246"/>
      <c r="CL483" s="246"/>
      <c r="CM483" s="246"/>
      <c r="CN483" s="246"/>
      <c r="CO483" s="246"/>
      <c r="CP483" s="246"/>
      <c r="CQ483" s="246"/>
      <c r="CR483" s="246"/>
      <c r="CS483" s="246"/>
      <c r="CT483" s="246"/>
      <c r="CU483" s="246"/>
      <c r="CV483" s="246"/>
      <c r="CW483" s="246"/>
      <c r="CX483" s="246"/>
      <c r="CY483" s="246"/>
      <c r="CZ483" s="246"/>
      <c r="DA483" s="246"/>
      <c r="DB483" s="246"/>
      <c r="DC483" s="246"/>
      <c r="DD483" s="246"/>
      <c r="DE483" s="246"/>
      <c r="DF483" s="246"/>
      <c r="DG483" s="246"/>
      <c r="DH483" s="246"/>
      <c r="DI483" s="246"/>
      <c r="DJ483" s="246"/>
      <c r="DK483" s="246"/>
      <c r="DL483" s="246"/>
      <c r="DM483" s="246"/>
      <c r="DN483" s="246"/>
      <c r="DO483" s="246"/>
      <c r="DP483" s="246"/>
      <c r="DQ483" s="246"/>
      <c r="DR483" s="246"/>
      <c r="DS483" s="246"/>
      <c r="DT483" s="246"/>
      <c r="DU483" s="246"/>
      <c r="DV483" s="246"/>
      <c r="DW483" s="246"/>
      <c r="DX483" s="246"/>
      <c r="DY483" s="246"/>
      <c r="DZ483" s="246"/>
      <c r="EA483" s="246"/>
      <c r="EB483" s="246"/>
      <c r="EC483" s="246"/>
      <c r="ED483" s="246"/>
      <c r="EE483" s="246"/>
      <c r="EF483" s="246"/>
      <c r="EG483" s="246"/>
      <c r="EH483" s="246"/>
      <c r="EI483" s="246"/>
      <c r="EJ483" s="246"/>
      <c r="EK483" s="246"/>
      <c r="EL483" s="246"/>
      <c r="EM483" s="246"/>
      <c r="EN483" s="246"/>
      <c r="EO483" s="246"/>
      <c r="EP483" s="246"/>
      <c r="EQ483" s="246"/>
      <c r="ER483" s="246"/>
      <c r="ES483" s="246"/>
      <c r="ET483" s="246"/>
      <c r="EU483" s="246"/>
      <c r="EV483" s="246"/>
      <c r="EW483" s="246"/>
      <c r="EX483" s="246"/>
      <c r="EY483" s="246"/>
      <c r="EZ483" s="246"/>
      <c r="FA483" s="246"/>
      <c r="FB483" s="246"/>
      <c r="FC483" s="246"/>
      <c r="FD483" s="246"/>
      <c r="FE483" s="246"/>
      <c r="FF483" s="246"/>
      <c r="FG483" s="246"/>
      <c r="FH483" s="246"/>
      <c r="FI483" s="246"/>
      <c r="FJ483" s="246"/>
      <c r="FK483" s="246"/>
      <c r="FL483" s="246"/>
      <c r="FM483" s="246"/>
      <c r="FN483" s="246"/>
      <c r="FO483" s="246"/>
      <c r="FP483" s="246"/>
      <c r="FQ483" s="246"/>
      <c r="FR483" s="246"/>
      <c r="FS483" s="246"/>
      <c r="FT483" s="246"/>
      <c r="FU483" s="246"/>
      <c r="FV483" s="246"/>
      <c r="FW483" s="246"/>
      <c r="FX483" s="246"/>
      <c r="FY483" s="246"/>
      <c r="FZ483" s="246"/>
      <c r="GA483" s="246"/>
      <c r="GB483" s="246"/>
      <c r="GC483" s="246"/>
      <c r="GD483" s="246"/>
      <c r="GE483" s="246"/>
      <c r="GF483" s="246"/>
      <c r="GG483" s="246"/>
      <c r="GH483" s="246"/>
      <c r="GI483" s="246"/>
      <c r="GJ483" s="246"/>
      <c r="GK483" s="246"/>
      <c r="GL483" s="246"/>
      <c r="GM483" s="246"/>
      <c r="GN483" s="246"/>
      <c r="GO483" s="246"/>
      <c r="GP483" s="246"/>
      <c r="GQ483" s="246"/>
      <c r="GR483" s="246"/>
      <c r="GS483" s="246"/>
      <c r="GT483" s="246"/>
      <c r="GU483" s="246"/>
      <c r="GV483" s="246"/>
      <c r="GW483" s="246"/>
      <c r="GX483" s="246"/>
      <c r="GY483" s="246"/>
      <c r="GZ483" s="246"/>
      <c r="HA483" s="246"/>
      <c r="HB483" s="246"/>
      <c r="HC483" s="246"/>
      <c r="HD483" s="246"/>
      <c r="HE483" s="246"/>
      <c r="HF483" s="246"/>
      <c r="HG483" s="246"/>
      <c r="HH483" s="246"/>
      <c r="HI483" s="246"/>
      <c r="HJ483" s="246"/>
      <c r="HK483" s="246"/>
      <c r="HL483" s="246"/>
      <c r="HM483" s="246"/>
      <c r="HN483" s="246"/>
      <c r="HO483" s="246"/>
      <c r="HP483" s="246"/>
      <c r="HQ483" s="246"/>
      <c r="HR483" s="246"/>
      <c r="HS483" s="246"/>
      <c r="HT483" s="246"/>
      <c r="HU483" s="246"/>
      <c r="HV483" s="246"/>
      <c r="HW483" s="246"/>
      <c r="HX483" s="246"/>
      <c r="HY483" s="246"/>
      <c r="HZ483" s="246"/>
      <c r="IA483" s="246"/>
      <c r="IB483" s="246"/>
      <c r="IC483" s="246"/>
      <c r="ID483" s="246"/>
      <c r="IE483" s="246"/>
      <c r="IF483" s="246"/>
      <c r="IG483" s="246"/>
      <c r="IH483" s="246"/>
      <c r="II483" s="246"/>
      <c r="IJ483" s="246"/>
      <c r="IK483" s="246"/>
      <c r="IL483" s="246"/>
      <c r="IM483" s="246"/>
      <c r="IN483" s="246"/>
      <c r="IO483" s="246"/>
      <c r="IP483" s="246"/>
      <c r="IQ483" s="246"/>
      <c r="IR483" s="246"/>
      <c r="IS483" s="246"/>
      <c r="IT483" s="246"/>
      <c r="IU483" s="246"/>
      <c r="IV483" s="246"/>
      <c r="IW483" s="246"/>
    </row>
    <row r="484" customFormat="false" ht="12.75" hidden="false" customHeight="false" outlineLevel="0" collapsed="false">
      <c r="A484" s="223"/>
      <c r="B484" s="252"/>
      <c r="C484" s="251"/>
      <c r="D484" s="251"/>
      <c r="E484" s="251"/>
      <c r="F484" s="246"/>
      <c r="G484" s="246"/>
      <c r="H484" s="246"/>
      <c r="I484" s="246"/>
      <c r="J484" s="246"/>
      <c r="K484" s="246"/>
      <c r="L484" s="246"/>
      <c r="M484" s="246"/>
      <c r="N484" s="246"/>
      <c r="O484" s="246"/>
      <c r="P484" s="246"/>
      <c r="Q484" s="246"/>
      <c r="R484" s="246"/>
      <c r="S484" s="246"/>
      <c r="T484" s="246"/>
      <c r="U484" s="246"/>
      <c r="V484" s="246"/>
      <c r="W484" s="246"/>
      <c r="X484" s="246"/>
      <c r="Y484" s="246"/>
      <c r="Z484" s="246"/>
      <c r="AA484" s="246"/>
      <c r="AB484" s="246"/>
      <c r="AC484" s="246"/>
      <c r="AD484" s="246"/>
      <c r="AE484" s="246"/>
      <c r="AF484" s="246"/>
      <c r="AG484" s="246"/>
      <c r="AH484" s="246"/>
      <c r="AI484" s="246"/>
      <c r="AJ484" s="246"/>
      <c r="AK484" s="246"/>
      <c r="AL484" s="246"/>
      <c r="AM484" s="246"/>
      <c r="AN484" s="246"/>
      <c r="AO484" s="246"/>
      <c r="AP484" s="246"/>
      <c r="AQ484" s="246"/>
      <c r="AR484" s="246"/>
      <c r="AS484" s="246"/>
      <c r="AT484" s="246"/>
      <c r="AU484" s="246"/>
      <c r="AV484" s="246"/>
      <c r="AW484" s="246"/>
      <c r="AX484" s="246"/>
      <c r="AY484" s="246"/>
      <c r="AZ484" s="246"/>
      <c r="BA484" s="246"/>
      <c r="BB484" s="246"/>
      <c r="BC484" s="246"/>
      <c r="BD484" s="246"/>
      <c r="BE484" s="246"/>
      <c r="BF484" s="246"/>
      <c r="BG484" s="246"/>
      <c r="BH484" s="246"/>
      <c r="BI484" s="246"/>
      <c r="BJ484" s="246"/>
      <c r="BK484" s="246"/>
      <c r="BL484" s="246"/>
      <c r="BM484" s="246"/>
      <c r="BN484" s="246"/>
      <c r="BO484" s="246"/>
      <c r="BP484" s="246"/>
      <c r="BQ484" s="246"/>
      <c r="BR484" s="246"/>
      <c r="BS484" s="246"/>
      <c r="BT484" s="246"/>
      <c r="BU484" s="246"/>
      <c r="BV484" s="246"/>
      <c r="BW484" s="246"/>
      <c r="BX484" s="246"/>
      <c r="BY484" s="246"/>
      <c r="BZ484" s="246"/>
      <c r="CA484" s="246"/>
      <c r="CB484" s="246"/>
      <c r="CC484" s="246"/>
      <c r="CD484" s="246"/>
      <c r="CE484" s="246"/>
      <c r="CF484" s="246"/>
      <c r="CG484" s="246"/>
      <c r="CH484" s="246"/>
      <c r="CI484" s="246"/>
      <c r="CJ484" s="246"/>
      <c r="CK484" s="246"/>
      <c r="CL484" s="246"/>
      <c r="CM484" s="246"/>
      <c r="CN484" s="246"/>
      <c r="CO484" s="246"/>
      <c r="CP484" s="246"/>
      <c r="CQ484" s="246"/>
      <c r="CR484" s="246"/>
      <c r="CS484" s="246"/>
      <c r="CT484" s="246"/>
      <c r="CU484" s="246"/>
      <c r="CV484" s="246"/>
      <c r="CW484" s="246"/>
      <c r="CX484" s="246"/>
      <c r="CY484" s="246"/>
      <c r="CZ484" s="246"/>
      <c r="DA484" s="246"/>
      <c r="DB484" s="246"/>
      <c r="DC484" s="246"/>
      <c r="DD484" s="246"/>
      <c r="DE484" s="246"/>
      <c r="DF484" s="246"/>
      <c r="DG484" s="246"/>
      <c r="DH484" s="246"/>
      <c r="DI484" s="246"/>
      <c r="DJ484" s="246"/>
      <c r="DK484" s="246"/>
      <c r="DL484" s="246"/>
      <c r="DM484" s="246"/>
      <c r="DN484" s="246"/>
      <c r="DO484" s="246"/>
      <c r="DP484" s="246"/>
      <c r="DQ484" s="246"/>
      <c r="DR484" s="246"/>
      <c r="DS484" s="246"/>
      <c r="DT484" s="246"/>
      <c r="DU484" s="246"/>
      <c r="DV484" s="246"/>
      <c r="DW484" s="246"/>
      <c r="DX484" s="246"/>
      <c r="DY484" s="246"/>
      <c r="DZ484" s="246"/>
      <c r="EA484" s="246"/>
      <c r="EB484" s="246"/>
      <c r="EC484" s="246"/>
      <c r="ED484" s="246"/>
      <c r="EE484" s="246"/>
      <c r="EF484" s="246"/>
      <c r="EG484" s="246"/>
      <c r="EH484" s="246"/>
      <c r="EI484" s="246"/>
      <c r="EJ484" s="246"/>
      <c r="EK484" s="246"/>
      <c r="EL484" s="246"/>
      <c r="EM484" s="246"/>
      <c r="EN484" s="246"/>
      <c r="EO484" s="246"/>
      <c r="EP484" s="246"/>
      <c r="EQ484" s="246"/>
      <c r="ER484" s="246"/>
      <c r="ES484" s="246"/>
      <c r="ET484" s="246"/>
      <c r="EU484" s="246"/>
      <c r="EV484" s="246"/>
      <c r="EW484" s="246"/>
      <c r="EX484" s="246"/>
      <c r="EY484" s="246"/>
      <c r="EZ484" s="246"/>
      <c r="FA484" s="246"/>
      <c r="FB484" s="246"/>
      <c r="FC484" s="246"/>
      <c r="FD484" s="246"/>
      <c r="FE484" s="246"/>
      <c r="FF484" s="246"/>
      <c r="FG484" s="246"/>
      <c r="FH484" s="246"/>
      <c r="FI484" s="246"/>
      <c r="FJ484" s="246"/>
      <c r="FK484" s="246"/>
      <c r="FL484" s="246"/>
      <c r="FM484" s="246"/>
      <c r="FN484" s="246"/>
      <c r="FO484" s="246"/>
      <c r="FP484" s="246"/>
      <c r="FQ484" s="246"/>
      <c r="FR484" s="246"/>
      <c r="FS484" s="246"/>
      <c r="FT484" s="246"/>
      <c r="FU484" s="246"/>
      <c r="FV484" s="246"/>
      <c r="FW484" s="246"/>
      <c r="FX484" s="246"/>
      <c r="FY484" s="246"/>
      <c r="FZ484" s="246"/>
      <c r="GA484" s="246"/>
      <c r="GB484" s="246"/>
      <c r="GC484" s="246"/>
      <c r="GD484" s="246"/>
      <c r="GE484" s="246"/>
      <c r="GF484" s="246"/>
      <c r="GG484" s="246"/>
      <c r="GH484" s="246"/>
      <c r="GI484" s="246"/>
      <c r="GJ484" s="246"/>
      <c r="GK484" s="246"/>
      <c r="GL484" s="246"/>
      <c r="GM484" s="246"/>
      <c r="GN484" s="246"/>
      <c r="GO484" s="246"/>
      <c r="GP484" s="246"/>
      <c r="GQ484" s="246"/>
      <c r="GR484" s="246"/>
      <c r="GS484" s="246"/>
      <c r="GT484" s="246"/>
      <c r="GU484" s="246"/>
      <c r="GV484" s="246"/>
      <c r="GW484" s="246"/>
      <c r="GX484" s="246"/>
      <c r="GY484" s="246"/>
      <c r="GZ484" s="246"/>
      <c r="HA484" s="246"/>
      <c r="HB484" s="246"/>
      <c r="HC484" s="246"/>
      <c r="HD484" s="246"/>
      <c r="HE484" s="246"/>
      <c r="HF484" s="246"/>
      <c r="HG484" s="246"/>
      <c r="HH484" s="246"/>
      <c r="HI484" s="246"/>
      <c r="HJ484" s="246"/>
      <c r="HK484" s="246"/>
      <c r="HL484" s="246"/>
      <c r="HM484" s="246"/>
      <c r="HN484" s="246"/>
      <c r="HO484" s="246"/>
      <c r="HP484" s="246"/>
      <c r="HQ484" s="246"/>
      <c r="HR484" s="246"/>
      <c r="HS484" s="246"/>
      <c r="HT484" s="246"/>
      <c r="HU484" s="246"/>
      <c r="HV484" s="246"/>
      <c r="HW484" s="246"/>
      <c r="HX484" s="246"/>
      <c r="HY484" s="246"/>
      <c r="HZ484" s="246"/>
      <c r="IA484" s="246"/>
      <c r="IB484" s="246"/>
      <c r="IC484" s="246"/>
      <c r="ID484" s="246"/>
      <c r="IE484" s="246"/>
      <c r="IF484" s="246"/>
      <c r="IG484" s="246"/>
      <c r="IH484" s="246"/>
      <c r="II484" s="246"/>
      <c r="IJ484" s="246"/>
      <c r="IK484" s="246"/>
      <c r="IL484" s="246"/>
      <c r="IM484" s="246"/>
      <c r="IN484" s="246"/>
      <c r="IO484" s="246"/>
      <c r="IP484" s="246"/>
      <c r="IQ484" s="246"/>
      <c r="IR484" s="246"/>
      <c r="IS484" s="246"/>
      <c r="IT484" s="246"/>
      <c r="IU484" s="246"/>
      <c r="IV484" s="246"/>
      <c r="IW484" s="246"/>
    </row>
    <row r="485" customFormat="false" ht="12.75" hidden="false" customHeight="false" outlineLevel="0" collapsed="false">
      <c r="A485" s="223"/>
      <c r="B485" s="262"/>
      <c r="C485" s="251"/>
      <c r="D485" s="251"/>
      <c r="E485" s="251"/>
      <c r="F485" s="246"/>
      <c r="G485" s="246"/>
      <c r="H485" s="246"/>
      <c r="I485" s="246"/>
      <c r="J485" s="246"/>
      <c r="K485" s="246"/>
      <c r="L485" s="246"/>
      <c r="M485" s="246"/>
      <c r="N485" s="246"/>
      <c r="O485" s="246"/>
      <c r="P485" s="246"/>
      <c r="Q485" s="246"/>
      <c r="R485" s="246"/>
      <c r="S485" s="246"/>
      <c r="T485" s="246"/>
      <c r="U485" s="246"/>
      <c r="V485" s="246"/>
      <c r="W485" s="246"/>
      <c r="X485" s="246"/>
      <c r="Y485" s="246"/>
      <c r="Z485" s="246"/>
      <c r="AA485" s="246"/>
      <c r="AB485" s="246"/>
      <c r="AC485" s="246"/>
      <c r="AD485" s="246"/>
      <c r="AE485" s="246"/>
      <c r="AF485" s="246"/>
      <c r="AG485" s="246"/>
      <c r="AH485" s="246"/>
      <c r="AI485" s="246"/>
      <c r="AJ485" s="246"/>
      <c r="AK485" s="246"/>
      <c r="AL485" s="246"/>
      <c r="AM485" s="246"/>
      <c r="AN485" s="246"/>
      <c r="AO485" s="246"/>
      <c r="AP485" s="246"/>
      <c r="AQ485" s="246"/>
      <c r="AR485" s="246"/>
      <c r="AS485" s="246"/>
      <c r="AT485" s="246"/>
      <c r="AU485" s="246"/>
      <c r="AV485" s="246"/>
      <c r="AW485" s="246"/>
      <c r="AX485" s="246"/>
      <c r="AY485" s="246"/>
      <c r="AZ485" s="246"/>
      <c r="BA485" s="246"/>
      <c r="BB485" s="246"/>
      <c r="BC485" s="246"/>
      <c r="BD485" s="246"/>
      <c r="BE485" s="246"/>
      <c r="BF485" s="246"/>
      <c r="BG485" s="246"/>
      <c r="BH485" s="246"/>
      <c r="BI485" s="246"/>
      <c r="BJ485" s="246"/>
      <c r="BK485" s="246"/>
      <c r="BL485" s="246"/>
      <c r="BM485" s="246"/>
      <c r="BN485" s="246"/>
      <c r="BO485" s="246"/>
      <c r="BP485" s="246"/>
      <c r="BQ485" s="246"/>
      <c r="BR485" s="246"/>
      <c r="BS485" s="246"/>
      <c r="BT485" s="246"/>
      <c r="BU485" s="246"/>
      <c r="BV485" s="246"/>
      <c r="BW485" s="246"/>
      <c r="BX485" s="246"/>
      <c r="BY485" s="246"/>
      <c r="BZ485" s="246"/>
      <c r="CA485" s="246"/>
      <c r="CB485" s="246"/>
      <c r="CC485" s="246"/>
      <c r="CD485" s="246"/>
      <c r="CE485" s="246"/>
      <c r="CF485" s="246"/>
      <c r="CG485" s="246"/>
      <c r="CH485" s="246"/>
      <c r="CI485" s="246"/>
      <c r="CJ485" s="246"/>
      <c r="CK485" s="246"/>
      <c r="CL485" s="246"/>
      <c r="CM485" s="246"/>
      <c r="CN485" s="246"/>
      <c r="CO485" s="246"/>
      <c r="CP485" s="246"/>
      <c r="CQ485" s="246"/>
      <c r="CR485" s="246"/>
      <c r="CS485" s="246"/>
      <c r="CT485" s="246"/>
      <c r="CU485" s="246"/>
      <c r="CV485" s="246"/>
      <c r="CW485" s="246"/>
      <c r="CX485" s="246"/>
      <c r="CY485" s="246"/>
      <c r="CZ485" s="246"/>
      <c r="DA485" s="246"/>
      <c r="DB485" s="246"/>
      <c r="DC485" s="246"/>
      <c r="DD485" s="246"/>
      <c r="DE485" s="246"/>
      <c r="DF485" s="246"/>
      <c r="DG485" s="246"/>
      <c r="DH485" s="246"/>
      <c r="DI485" s="246"/>
      <c r="DJ485" s="246"/>
      <c r="DK485" s="246"/>
      <c r="DL485" s="246"/>
      <c r="DM485" s="246"/>
      <c r="DN485" s="246"/>
      <c r="DO485" s="246"/>
      <c r="DP485" s="246"/>
      <c r="DQ485" s="246"/>
      <c r="DR485" s="246"/>
      <c r="DS485" s="246"/>
      <c r="DT485" s="246"/>
      <c r="DU485" s="246"/>
      <c r="DV485" s="246"/>
      <c r="DW485" s="246"/>
      <c r="DX485" s="246"/>
      <c r="DY485" s="246"/>
      <c r="DZ485" s="246"/>
      <c r="EA485" s="246"/>
      <c r="EB485" s="246"/>
      <c r="EC485" s="246"/>
      <c r="ED485" s="246"/>
      <c r="EE485" s="246"/>
      <c r="EF485" s="246"/>
      <c r="EG485" s="246"/>
      <c r="EH485" s="246"/>
      <c r="EI485" s="246"/>
      <c r="EJ485" s="246"/>
      <c r="EK485" s="246"/>
      <c r="EL485" s="246"/>
      <c r="EM485" s="246"/>
      <c r="EN485" s="246"/>
      <c r="EO485" s="246"/>
      <c r="EP485" s="246"/>
      <c r="EQ485" s="246"/>
      <c r="ER485" s="246"/>
      <c r="ES485" s="246"/>
      <c r="ET485" s="246"/>
      <c r="EU485" s="246"/>
      <c r="EV485" s="246"/>
      <c r="EW485" s="246"/>
      <c r="EX485" s="246"/>
      <c r="EY485" s="246"/>
      <c r="EZ485" s="246"/>
      <c r="FA485" s="246"/>
      <c r="FB485" s="246"/>
      <c r="FC485" s="246"/>
      <c r="FD485" s="246"/>
      <c r="FE485" s="246"/>
      <c r="FF485" s="246"/>
      <c r="FG485" s="246"/>
      <c r="FH485" s="246"/>
      <c r="FI485" s="246"/>
      <c r="FJ485" s="246"/>
      <c r="FK485" s="246"/>
      <c r="FL485" s="246"/>
      <c r="FM485" s="246"/>
      <c r="FN485" s="246"/>
      <c r="FO485" s="246"/>
      <c r="FP485" s="246"/>
      <c r="FQ485" s="246"/>
      <c r="FR485" s="246"/>
      <c r="FS485" s="246"/>
      <c r="FT485" s="246"/>
      <c r="FU485" s="246"/>
      <c r="FV485" s="246"/>
      <c r="FW485" s="246"/>
      <c r="FX485" s="246"/>
      <c r="FY485" s="246"/>
      <c r="FZ485" s="246"/>
      <c r="GA485" s="246"/>
      <c r="GB485" s="246"/>
      <c r="GC485" s="246"/>
      <c r="GD485" s="246"/>
      <c r="GE485" s="246"/>
      <c r="GF485" s="246"/>
      <c r="GG485" s="246"/>
      <c r="GH485" s="246"/>
      <c r="GI485" s="246"/>
      <c r="GJ485" s="246"/>
      <c r="GK485" s="246"/>
      <c r="GL485" s="246"/>
      <c r="GM485" s="246"/>
      <c r="GN485" s="246"/>
      <c r="GO485" s="246"/>
      <c r="GP485" s="246"/>
      <c r="GQ485" s="246"/>
      <c r="GR485" s="246"/>
      <c r="GS485" s="246"/>
      <c r="GT485" s="246"/>
      <c r="GU485" s="246"/>
      <c r="GV485" s="246"/>
      <c r="GW485" s="246"/>
      <c r="GX485" s="246"/>
      <c r="GY485" s="246"/>
      <c r="GZ485" s="246"/>
      <c r="HA485" s="246"/>
      <c r="HB485" s="246"/>
      <c r="HC485" s="246"/>
      <c r="HD485" s="246"/>
      <c r="HE485" s="246"/>
      <c r="HF485" s="246"/>
      <c r="HG485" s="246"/>
      <c r="HH485" s="246"/>
      <c r="HI485" s="246"/>
      <c r="HJ485" s="246"/>
      <c r="HK485" s="246"/>
      <c r="HL485" s="246"/>
      <c r="HM485" s="246"/>
      <c r="HN485" s="246"/>
      <c r="HO485" s="246"/>
      <c r="HP485" s="246"/>
      <c r="HQ485" s="246"/>
      <c r="HR485" s="246"/>
      <c r="HS485" s="246"/>
      <c r="HT485" s="246"/>
      <c r="HU485" s="246"/>
      <c r="HV485" s="246"/>
      <c r="HW485" s="246"/>
      <c r="HX485" s="246"/>
      <c r="HY485" s="246"/>
      <c r="HZ485" s="246"/>
      <c r="IA485" s="246"/>
      <c r="IB485" s="246"/>
      <c r="IC485" s="246"/>
      <c r="ID485" s="246"/>
      <c r="IE485" s="246"/>
      <c r="IF485" s="246"/>
      <c r="IG485" s="246"/>
      <c r="IH485" s="246"/>
      <c r="II485" s="246"/>
      <c r="IJ485" s="246"/>
      <c r="IK485" s="246"/>
      <c r="IL485" s="246"/>
      <c r="IM485" s="246"/>
      <c r="IN485" s="246"/>
      <c r="IO485" s="246"/>
      <c r="IP485" s="246"/>
      <c r="IQ485" s="246"/>
      <c r="IR485" s="246"/>
      <c r="IS485" s="246"/>
      <c r="IT485" s="246"/>
      <c r="IU485" s="246"/>
      <c r="IV485" s="246"/>
      <c r="IW485" s="246"/>
    </row>
    <row r="486" customFormat="false" ht="12.75" hidden="false" customHeight="false" outlineLevel="0" collapsed="false">
      <c r="A486" s="223"/>
      <c r="B486" s="262"/>
      <c r="C486" s="251"/>
      <c r="D486" s="251"/>
      <c r="E486" s="251"/>
      <c r="F486" s="246"/>
      <c r="G486" s="246"/>
      <c r="H486" s="246"/>
      <c r="I486" s="246"/>
      <c r="J486" s="246"/>
      <c r="K486" s="246"/>
      <c r="L486" s="246"/>
      <c r="M486" s="246"/>
      <c r="N486" s="246"/>
      <c r="O486" s="246"/>
      <c r="P486" s="246"/>
      <c r="Q486" s="246"/>
      <c r="R486" s="246"/>
      <c r="S486" s="246"/>
      <c r="T486" s="246"/>
      <c r="U486" s="246"/>
      <c r="V486" s="246"/>
      <c r="W486" s="246"/>
      <c r="X486" s="246"/>
      <c r="Y486" s="246"/>
      <c r="Z486" s="246"/>
      <c r="AA486" s="246"/>
      <c r="AB486" s="246"/>
      <c r="AC486" s="246"/>
      <c r="AD486" s="246"/>
      <c r="AE486" s="246"/>
      <c r="AF486" s="246"/>
      <c r="AG486" s="246"/>
      <c r="AH486" s="246"/>
      <c r="AI486" s="246"/>
      <c r="AJ486" s="246"/>
      <c r="AK486" s="246"/>
      <c r="AL486" s="246"/>
      <c r="AM486" s="246"/>
      <c r="AN486" s="246"/>
      <c r="AO486" s="246"/>
      <c r="AP486" s="246"/>
      <c r="AQ486" s="246"/>
      <c r="AR486" s="246"/>
      <c r="AS486" s="246"/>
      <c r="AT486" s="246"/>
      <c r="AU486" s="246"/>
      <c r="AV486" s="246"/>
      <c r="AW486" s="246"/>
      <c r="AX486" s="246"/>
      <c r="AY486" s="246"/>
      <c r="AZ486" s="246"/>
      <c r="BA486" s="246"/>
      <c r="BB486" s="246"/>
      <c r="BC486" s="246"/>
      <c r="BD486" s="246"/>
      <c r="BE486" s="246"/>
      <c r="BF486" s="246"/>
      <c r="BG486" s="246"/>
      <c r="BH486" s="246"/>
      <c r="BI486" s="246"/>
      <c r="BJ486" s="246"/>
      <c r="BK486" s="246"/>
      <c r="BL486" s="246"/>
      <c r="BM486" s="246"/>
      <c r="BN486" s="246"/>
      <c r="BO486" s="246"/>
      <c r="BP486" s="246"/>
      <c r="BQ486" s="246"/>
      <c r="BR486" s="246"/>
      <c r="BS486" s="246"/>
      <c r="BT486" s="246"/>
      <c r="BU486" s="246"/>
      <c r="BV486" s="246"/>
      <c r="BW486" s="246"/>
      <c r="BX486" s="246"/>
      <c r="BY486" s="246"/>
      <c r="BZ486" s="246"/>
      <c r="CA486" s="246"/>
      <c r="CB486" s="246"/>
      <c r="CC486" s="246"/>
      <c r="CD486" s="246"/>
      <c r="CE486" s="246"/>
      <c r="CF486" s="246"/>
      <c r="CG486" s="246"/>
      <c r="CH486" s="246"/>
      <c r="CI486" s="246"/>
      <c r="CJ486" s="246"/>
      <c r="CK486" s="246"/>
      <c r="CL486" s="246"/>
      <c r="CM486" s="246"/>
      <c r="CN486" s="246"/>
      <c r="CO486" s="246"/>
      <c r="CP486" s="246"/>
      <c r="CQ486" s="246"/>
      <c r="CR486" s="246"/>
      <c r="CS486" s="246"/>
      <c r="CT486" s="246"/>
      <c r="CU486" s="246"/>
      <c r="CV486" s="246"/>
      <c r="CW486" s="246"/>
      <c r="CX486" s="246"/>
      <c r="CY486" s="246"/>
      <c r="CZ486" s="246"/>
      <c r="DA486" s="246"/>
      <c r="DB486" s="246"/>
      <c r="DC486" s="246"/>
      <c r="DD486" s="246"/>
      <c r="DE486" s="246"/>
      <c r="DF486" s="246"/>
      <c r="DG486" s="246"/>
      <c r="DH486" s="246"/>
      <c r="DI486" s="246"/>
      <c r="DJ486" s="246"/>
      <c r="DK486" s="246"/>
      <c r="DL486" s="246"/>
      <c r="DM486" s="246"/>
      <c r="DN486" s="246"/>
      <c r="DO486" s="246"/>
      <c r="DP486" s="246"/>
      <c r="DQ486" s="246"/>
      <c r="DR486" s="246"/>
      <c r="DS486" s="246"/>
      <c r="DT486" s="246"/>
      <c r="DU486" s="246"/>
      <c r="DV486" s="246"/>
      <c r="DW486" s="246"/>
      <c r="DX486" s="246"/>
      <c r="DY486" s="246"/>
      <c r="DZ486" s="246"/>
      <c r="EA486" s="246"/>
      <c r="EB486" s="246"/>
      <c r="EC486" s="246"/>
      <c r="ED486" s="246"/>
      <c r="EE486" s="246"/>
      <c r="EF486" s="246"/>
      <c r="EG486" s="246"/>
      <c r="EH486" s="246"/>
      <c r="EI486" s="246"/>
      <c r="EJ486" s="246"/>
      <c r="EK486" s="246"/>
      <c r="EL486" s="246"/>
      <c r="EM486" s="246"/>
      <c r="EN486" s="246"/>
      <c r="EO486" s="246"/>
      <c r="EP486" s="246"/>
      <c r="EQ486" s="246"/>
      <c r="ER486" s="246"/>
      <c r="ES486" s="246"/>
      <c r="ET486" s="246"/>
      <c r="EU486" s="246"/>
      <c r="EV486" s="246"/>
      <c r="EW486" s="246"/>
      <c r="EX486" s="246"/>
      <c r="EY486" s="246"/>
      <c r="EZ486" s="246"/>
      <c r="FA486" s="246"/>
      <c r="FB486" s="246"/>
      <c r="FC486" s="246"/>
      <c r="FD486" s="246"/>
      <c r="FE486" s="246"/>
      <c r="FF486" s="246"/>
      <c r="FG486" s="246"/>
      <c r="FH486" s="246"/>
      <c r="FI486" s="246"/>
      <c r="FJ486" s="246"/>
      <c r="FK486" s="246"/>
      <c r="FL486" s="246"/>
      <c r="FM486" s="246"/>
      <c r="FN486" s="246"/>
      <c r="FO486" s="246"/>
      <c r="FP486" s="246"/>
      <c r="FQ486" s="246"/>
      <c r="FR486" s="246"/>
      <c r="FS486" s="246"/>
      <c r="FT486" s="246"/>
      <c r="FU486" s="246"/>
      <c r="FV486" s="246"/>
      <c r="FW486" s="246"/>
      <c r="FX486" s="246"/>
      <c r="FY486" s="246"/>
      <c r="FZ486" s="246"/>
      <c r="GA486" s="246"/>
      <c r="GB486" s="246"/>
      <c r="GC486" s="246"/>
      <c r="GD486" s="246"/>
      <c r="GE486" s="246"/>
      <c r="GF486" s="246"/>
      <c r="GG486" s="246"/>
      <c r="GH486" s="246"/>
      <c r="GI486" s="246"/>
      <c r="GJ486" s="246"/>
      <c r="GK486" s="246"/>
      <c r="GL486" s="246"/>
      <c r="GM486" s="246"/>
      <c r="GN486" s="246"/>
      <c r="GO486" s="246"/>
      <c r="GP486" s="246"/>
      <c r="GQ486" s="246"/>
      <c r="GR486" s="246"/>
      <c r="GS486" s="246"/>
      <c r="GT486" s="246"/>
      <c r="GU486" s="246"/>
      <c r="GV486" s="246"/>
      <c r="GW486" s="246"/>
      <c r="GX486" s="246"/>
      <c r="GY486" s="246"/>
      <c r="GZ486" s="246"/>
      <c r="HA486" s="246"/>
      <c r="HB486" s="246"/>
      <c r="HC486" s="246"/>
      <c r="HD486" s="246"/>
      <c r="HE486" s="246"/>
      <c r="HF486" s="246"/>
      <c r="HG486" s="246"/>
      <c r="HH486" s="246"/>
      <c r="HI486" s="246"/>
      <c r="HJ486" s="246"/>
      <c r="HK486" s="246"/>
      <c r="HL486" s="246"/>
      <c r="HM486" s="246"/>
      <c r="HN486" s="246"/>
      <c r="HO486" s="246"/>
      <c r="HP486" s="246"/>
      <c r="HQ486" s="246"/>
      <c r="HR486" s="246"/>
      <c r="HS486" s="246"/>
      <c r="HT486" s="246"/>
      <c r="HU486" s="246"/>
      <c r="HV486" s="246"/>
      <c r="HW486" s="246"/>
      <c r="HX486" s="246"/>
      <c r="HY486" s="246"/>
      <c r="HZ486" s="246"/>
      <c r="IA486" s="246"/>
      <c r="IB486" s="246"/>
      <c r="IC486" s="246"/>
      <c r="ID486" s="246"/>
      <c r="IE486" s="246"/>
      <c r="IF486" s="246"/>
      <c r="IG486" s="246"/>
      <c r="IH486" s="246"/>
      <c r="II486" s="246"/>
      <c r="IJ486" s="246"/>
      <c r="IK486" s="246"/>
      <c r="IL486" s="246"/>
      <c r="IM486" s="246"/>
      <c r="IN486" s="246"/>
      <c r="IO486" s="246"/>
      <c r="IP486" s="246"/>
      <c r="IQ486" s="246"/>
      <c r="IR486" s="246"/>
      <c r="IS486" s="246"/>
      <c r="IT486" s="246"/>
      <c r="IU486" s="246"/>
      <c r="IV486" s="246"/>
      <c r="IW486" s="246"/>
    </row>
    <row r="487" customFormat="false" ht="12.75" hidden="false" customHeight="false" outlineLevel="0" collapsed="false">
      <c r="A487" s="223"/>
      <c r="B487" s="262"/>
      <c r="C487" s="251"/>
      <c r="D487" s="251"/>
      <c r="E487" s="251"/>
      <c r="F487" s="246"/>
      <c r="G487" s="246"/>
      <c r="H487" s="246"/>
      <c r="I487" s="246"/>
      <c r="J487" s="246"/>
      <c r="K487" s="246"/>
      <c r="L487" s="246"/>
      <c r="M487" s="246"/>
      <c r="N487" s="246"/>
      <c r="O487" s="246"/>
      <c r="P487" s="246"/>
      <c r="Q487" s="246"/>
      <c r="R487" s="246"/>
      <c r="S487" s="246"/>
      <c r="T487" s="246"/>
      <c r="U487" s="246"/>
      <c r="V487" s="246"/>
      <c r="W487" s="246"/>
      <c r="X487" s="246"/>
      <c r="Y487" s="246"/>
      <c r="Z487" s="246"/>
      <c r="AA487" s="246"/>
      <c r="AB487" s="246"/>
      <c r="AC487" s="246"/>
      <c r="AD487" s="246"/>
      <c r="AE487" s="246"/>
      <c r="AF487" s="246"/>
      <c r="AG487" s="246"/>
      <c r="AH487" s="246"/>
      <c r="AI487" s="246"/>
      <c r="AJ487" s="246"/>
      <c r="AK487" s="246"/>
      <c r="AL487" s="246"/>
      <c r="AM487" s="246"/>
      <c r="AN487" s="246"/>
      <c r="AO487" s="246"/>
      <c r="AP487" s="246"/>
      <c r="AQ487" s="246"/>
      <c r="AR487" s="246"/>
      <c r="AS487" s="246"/>
      <c r="AT487" s="246"/>
      <c r="AU487" s="246"/>
      <c r="AV487" s="246"/>
      <c r="AW487" s="246"/>
      <c r="AX487" s="246"/>
      <c r="AY487" s="246"/>
      <c r="AZ487" s="246"/>
      <c r="BA487" s="246"/>
      <c r="BB487" s="246"/>
      <c r="BC487" s="246"/>
      <c r="BD487" s="246"/>
      <c r="BE487" s="246"/>
      <c r="BF487" s="246"/>
      <c r="BG487" s="246"/>
      <c r="BH487" s="246"/>
      <c r="BI487" s="246"/>
      <c r="BJ487" s="246"/>
      <c r="BK487" s="246"/>
      <c r="BL487" s="246"/>
      <c r="BM487" s="246"/>
      <c r="BN487" s="246"/>
      <c r="BO487" s="246"/>
      <c r="BP487" s="246"/>
      <c r="BQ487" s="246"/>
      <c r="BR487" s="246"/>
      <c r="BS487" s="246"/>
      <c r="BT487" s="246"/>
      <c r="BU487" s="246"/>
      <c r="BV487" s="246"/>
      <c r="BW487" s="246"/>
      <c r="BX487" s="246"/>
      <c r="BY487" s="246"/>
      <c r="BZ487" s="246"/>
      <c r="CA487" s="246"/>
      <c r="CB487" s="246"/>
      <c r="CC487" s="246"/>
      <c r="CD487" s="246"/>
      <c r="CE487" s="246"/>
      <c r="CF487" s="246"/>
      <c r="CG487" s="246"/>
      <c r="CH487" s="246"/>
      <c r="CI487" s="246"/>
      <c r="CJ487" s="246"/>
      <c r="CK487" s="246"/>
      <c r="CL487" s="246"/>
      <c r="CM487" s="246"/>
      <c r="CN487" s="246"/>
      <c r="CO487" s="246"/>
      <c r="CP487" s="246"/>
      <c r="CQ487" s="246"/>
      <c r="CR487" s="246"/>
      <c r="CS487" s="246"/>
      <c r="CT487" s="246"/>
      <c r="CU487" s="246"/>
      <c r="CV487" s="246"/>
      <c r="CW487" s="246"/>
      <c r="CX487" s="246"/>
      <c r="CY487" s="246"/>
      <c r="CZ487" s="246"/>
      <c r="DA487" s="246"/>
      <c r="DB487" s="246"/>
      <c r="DC487" s="246"/>
      <c r="DD487" s="246"/>
      <c r="DE487" s="246"/>
      <c r="DF487" s="246"/>
      <c r="DG487" s="246"/>
      <c r="DH487" s="246"/>
      <c r="DI487" s="246"/>
      <c r="DJ487" s="246"/>
      <c r="DK487" s="246"/>
      <c r="DL487" s="246"/>
      <c r="DM487" s="246"/>
      <c r="DN487" s="246"/>
      <c r="DO487" s="246"/>
      <c r="DP487" s="246"/>
      <c r="DQ487" s="246"/>
      <c r="DR487" s="246"/>
      <c r="DS487" s="246"/>
      <c r="DT487" s="246"/>
      <c r="DU487" s="246"/>
      <c r="DV487" s="246"/>
      <c r="DW487" s="246"/>
      <c r="DX487" s="246"/>
      <c r="DY487" s="246"/>
      <c r="DZ487" s="246"/>
      <c r="EA487" s="246"/>
      <c r="EB487" s="246"/>
      <c r="EC487" s="246"/>
      <c r="ED487" s="246"/>
      <c r="EE487" s="246"/>
      <c r="EF487" s="246"/>
      <c r="EG487" s="246"/>
      <c r="EH487" s="246"/>
      <c r="EI487" s="246"/>
      <c r="EJ487" s="246"/>
      <c r="EK487" s="246"/>
      <c r="EL487" s="246"/>
      <c r="EM487" s="246"/>
      <c r="EN487" s="246"/>
      <c r="EO487" s="246"/>
      <c r="EP487" s="246"/>
      <c r="EQ487" s="246"/>
      <c r="ER487" s="246"/>
      <c r="ES487" s="246"/>
      <c r="ET487" s="246"/>
      <c r="EU487" s="246"/>
      <c r="EV487" s="246"/>
      <c r="EW487" s="246"/>
      <c r="EX487" s="246"/>
      <c r="EY487" s="246"/>
      <c r="EZ487" s="246"/>
      <c r="FA487" s="246"/>
      <c r="FB487" s="246"/>
      <c r="FC487" s="246"/>
      <c r="FD487" s="246"/>
      <c r="FE487" s="246"/>
      <c r="FF487" s="246"/>
      <c r="FG487" s="246"/>
      <c r="FH487" s="246"/>
      <c r="FI487" s="246"/>
      <c r="FJ487" s="246"/>
      <c r="FK487" s="246"/>
      <c r="FL487" s="246"/>
      <c r="FM487" s="246"/>
      <c r="FN487" s="246"/>
      <c r="FO487" s="246"/>
      <c r="FP487" s="246"/>
      <c r="FQ487" s="246"/>
      <c r="FR487" s="246"/>
      <c r="FS487" s="246"/>
      <c r="FT487" s="246"/>
      <c r="FU487" s="246"/>
      <c r="FV487" s="246"/>
      <c r="FW487" s="246"/>
      <c r="FX487" s="246"/>
      <c r="FY487" s="246"/>
      <c r="FZ487" s="246"/>
      <c r="GA487" s="246"/>
      <c r="GB487" s="246"/>
      <c r="GC487" s="246"/>
      <c r="GD487" s="246"/>
      <c r="GE487" s="246"/>
      <c r="GF487" s="246"/>
      <c r="GG487" s="246"/>
      <c r="GH487" s="246"/>
      <c r="GI487" s="246"/>
      <c r="GJ487" s="246"/>
      <c r="GK487" s="246"/>
      <c r="GL487" s="246"/>
      <c r="GM487" s="246"/>
      <c r="GN487" s="246"/>
      <c r="GO487" s="246"/>
      <c r="GP487" s="246"/>
      <c r="GQ487" s="246"/>
      <c r="GR487" s="246"/>
      <c r="GS487" s="246"/>
      <c r="GT487" s="246"/>
      <c r="GU487" s="246"/>
      <c r="GV487" s="246"/>
      <c r="GW487" s="246"/>
      <c r="GX487" s="246"/>
      <c r="GY487" s="246"/>
      <c r="GZ487" s="246"/>
      <c r="HA487" s="246"/>
      <c r="HB487" s="246"/>
      <c r="HC487" s="246"/>
      <c r="HD487" s="246"/>
      <c r="HE487" s="246"/>
      <c r="HF487" s="246"/>
      <c r="HG487" s="246"/>
      <c r="HH487" s="246"/>
      <c r="HI487" s="246"/>
      <c r="HJ487" s="246"/>
      <c r="HK487" s="246"/>
      <c r="HL487" s="246"/>
      <c r="HM487" s="246"/>
      <c r="HN487" s="246"/>
      <c r="HO487" s="246"/>
      <c r="HP487" s="246"/>
      <c r="HQ487" s="246"/>
      <c r="HR487" s="246"/>
      <c r="HS487" s="246"/>
      <c r="HT487" s="246"/>
      <c r="HU487" s="246"/>
      <c r="HV487" s="246"/>
      <c r="HW487" s="246"/>
      <c r="HX487" s="246"/>
      <c r="HY487" s="246"/>
      <c r="HZ487" s="246"/>
      <c r="IA487" s="246"/>
      <c r="IB487" s="246"/>
      <c r="IC487" s="246"/>
      <c r="ID487" s="246"/>
      <c r="IE487" s="246"/>
      <c r="IF487" s="246"/>
      <c r="IG487" s="246"/>
      <c r="IH487" s="246"/>
      <c r="II487" s="246"/>
      <c r="IJ487" s="246"/>
      <c r="IK487" s="246"/>
      <c r="IL487" s="246"/>
      <c r="IM487" s="246"/>
      <c r="IN487" s="246"/>
      <c r="IO487" s="246"/>
      <c r="IP487" s="246"/>
      <c r="IQ487" s="246"/>
      <c r="IR487" s="246"/>
      <c r="IS487" s="246"/>
      <c r="IT487" s="246"/>
      <c r="IU487" s="246"/>
      <c r="IV487" s="246"/>
      <c r="IW487" s="246"/>
    </row>
    <row r="488" customFormat="false" ht="12.75" hidden="false" customHeight="false" outlineLevel="0" collapsed="false">
      <c r="A488" s="217"/>
      <c r="B488" s="246"/>
      <c r="C488" s="251"/>
      <c r="D488" s="251"/>
      <c r="E488" s="251"/>
      <c r="F488" s="246"/>
      <c r="G488" s="246"/>
      <c r="H488" s="246"/>
      <c r="I488" s="246"/>
      <c r="J488" s="246"/>
      <c r="K488" s="246"/>
      <c r="L488" s="246"/>
      <c r="M488" s="246"/>
      <c r="N488" s="246"/>
      <c r="O488" s="246"/>
      <c r="P488" s="246"/>
      <c r="Q488" s="246"/>
      <c r="R488" s="246"/>
      <c r="S488" s="246"/>
      <c r="T488" s="246"/>
      <c r="U488" s="246"/>
      <c r="V488" s="246"/>
      <c r="W488" s="246"/>
      <c r="X488" s="246"/>
      <c r="Y488" s="246"/>
      <c r="Z488" s="246"/>
      <c r="AA488" s="246"/>
      <c r="AB488" s="246"/>
      <c r="AC488" s="246"/>
      <c r="AD488" s="246"/>
      <c r="AE488" s="246"/>
      <c r="AF488" s="246"/>
      <c r="AG488" s="246"/>
      <c r="AH488" s="246"/>
      <c r="AI488" s="246"/>
      <c r="AJ488" s="246"/>
      <c r="AK488" s="246"/>
      <c r="AL488" s="246"/>
      <c r="AM488" s="246"/>
      <c r="AN488" s="246"/>
      <c r="AO488" s="246"/>
      <c r="AP488" s="246"/>
      <c r="AQ488" s="246"/>
      <c r="AR488" s="246"/>
      <c r="AS488" s="246"/>
      <c r="AT488" s="246"/>
      <c r="AU488" s="246"/>
      <c r="AV488" s="246"/>
      <c r="AW488" s="246"/>
      <c r="AX488" s="246"/>
      <c r="AY488" s="246"/>
      <c r="AZ488" s="246"/>
      <c r="BA488" s="246"/>
      <c r="BB488" s="246"/>
      <c r="BC488" s="246"/>
      <c r="BD488" s="246"/>
      <c r="BE488" s="246"/>
      <c r="BF488" s="246"/>
      <c r="BG488" s="246"/>
      <c r="BH488" s="246"/>
      <c r="BI488" s="246"/>
      <c r="BJ488" s="246"/>
      <c r="BK488" s="246"/>
      <c r="BL488" s="246"/>
      <c r="BM488" s="246"/>
      <c r="BN488" s="246"/>
      <c r="BO488" s="246"/>
      <c r="BP488" s="246"/>
      <c r="BQ488" s="246"/>
      <c r="BR488" s="246"/>
      <c r="BS488" s="246"/>
      <c r="BT488" s="246"/>
      <c r="BU488" s="246"/>
      <c r="BV488" s="246"/>
      <c r="BW488" s="246"/>
      <c r="BX488" s="246"/>
      <c r="BY488" s="246"/>
      <c r="BZ488" s="246"/>
      <c r="CA488" s="246"/>
      <c r="CB488" s="246"/>
      <c r="CC488" s="246"/>
      <c r="CD488" s="246"/>
      <c r="CE488" s="246"/>
      <c r="CF488" s="246"/>
      <c r="CG488" s="246"/>
      <c r="CH488" s="246"/>
      <c r="CI488" s="246"/>
      <c r="CJ488" s="246"/>
      <c r="CK488" s="246"/>
      <c r="CL488" s="246"/>
      <c r="CM488" s="246"/>
      <c r="CN488" s="246"/>
      <c r="CO488" s="246"/>
      <c r="CP488" s="246"/>
      <c r="CQ488" s="246"/>
      <c r="CR488" s="246"/>
      <c r="CS488" s="246"/>
      <c r="CT488" s="246"/>
      <c r="CU488" s="246"/>
      <c r="CV488" s="246"/>
      <c r="CW488" s="246"/>
      <c r="CX488" s="246"/>
      <c r="CY488" s="246"/>
      <c r="CZ488" s="246"/>
      <c r="DA488" s="246"/>
      <c r="DB488" s="246"/>
      <c r="DC488" s="246"/>
      <c r="DD488" s="246"/>
      <c r="DE488" s="246"/>
      <c r="DF488" s="246"/>
      <c r="DG488" s="246"/>
      <c r="DH488" s="246"/>
      <c r="DI488" s="246"/>
      <c r="DJ488" s="246"/>
      <c r="DK488" s="246"/>
      <c r="DL488" s="246"/>
      <c r="DM488" s="246"/>
      <c r="DN488" s="246"/>
      <c r="DO488" s="246"/>
      <c r="DP488" s="246"/>
      <c r="DQ488" s="246"/>
      <c r="DR488" s="246"/>
      <c r="DS488" s="246"/>
      <c r="DT488" s="246"/>
      <c r="DU488" s="246"/>
      <c r="DV488" s="246"/>
      <c r="DW488" s="246"/>
      <c r="DX488" s="246"/>
      <c r="DY488" s="246"/>
      <c r="DZ488" s="246"/>
      <c r="EA488" s="246"/>
      <c r="EB488" s="246"/>
      <c r="EC488" s="246"/>
      <c r="ED488" s="246"/>
      <c r="EE488" s="246"/>
      <c r="EF488" s="246"/>
      <c r="EG488" s="246"/>
      <c r="EH488" s="246"/>
      <c r="EI488" s="246"/>
      <c r="EJ488" s="246"/>
      <c r="EK488" s="246"/>
      <c r="EL488" s="246"/>
      <c r="EM488" s="246"/>
      <c r="EN488" s="246"/>
      <c r="EO488" s="246"/>
      <c r="EP488" s="246"/>
      <c r="EQ488" s="246"/>
      <c r="ER488" s="246"/>
      <c r="ES488" s="246"/>
      <c r="ET488" s="246"/>
      <c r="EU488" s="246"/>
      <c r="EV488" s="246"/>
      <c r="EW488" s="246"/>
      <c r="EX488" s="246"/>
      <c r="EY488" s="246"/>
      <c r="EZ488" s="246"/>
      <c r="FA488" s="246"/>
      <c r="FB488" s="246"/>
      <c r="FC488" s="246"/>
      <c r="FD488" s="246"/>
      <c r="FE488" s="246"/>
      <c r="FF488" s="246"/>
      <c r="FG488" s="246"/>
      <c r="FH488" s="246"/>
      <c r="FI488" s="246"/>
      <c r="FJ488" s="246"/>
      <c r="FK488" s="246"/>
      <c r="FL488" s="246"/>
      <c r="FM488" s="246"/>
      <c r="FN488" s="246"/>
      <c r="FO488" s="246"/>
      <c r="FP488" s="246"/>
      <c r="FQ488" s="246"/>
      <c r="FR488" s="246"/>
      <c r="FS488" s="246"/>
      <c r="FT488" s="246"/>
      <c r="FU488" s="246"/>
      <c r="FV488" s="246"/>
      <c r="FW488" s="246"/>
      <c r="FX488" s="246"/>
      <c r="FY488" s="246"/>
      <c r="FZ488" s="246"/>
      <c r="GA488" s="246"/>
      <c r="GB488" s="246"/>
      <c r="GC488" s="246"/>
      <c r="GD488" s="246"/>
      <c r="GE488" s="246"/>
      <c r="GF488" s="246"/>
      <c r="GG488" s="246"/>
      <c r="GH488" s="246"/>
      <c r="GI488" s="246"/>
      <c r="GJ488" s="246"/>
      <c r="GK488" s="246"/>
      <c r="GL488" s="246"/>
      <c r="GM488" s="246"/>
      <c r="GN488" s="246"/>
      <c r="GO488" s="246"/>
      <c r="GP488" s="246"/>
      <c r="GQ488" s="246"/>
      <c r="GR488" s="246"/>
      <c r="GS488" s="246"/>
      <c r="GT488" s="246"/>
      <c r="GU488" s="246"/>
      <c r="GV488" s="246"/>
      <c r="GW488" s="246"/>
      <c r="GX488" s="246"/>
      <c r="GY488" s="246"/>
      <c r="GZ488" s="246"/>
      <c r="HA488" s="246"/>
      <c r="HB488" s="246"/>
      <c r="HC488" s="246"/>
      <c r="HD488" s="246"/>
      <c r="HE488" s="246"/>
      <c r="HF488" s="246"/>
      <c r="HG488" s="246"/>
      <c r="HH488" s="246"/>
      <c r="HI488" s="246"/>
      <c r="HJ488" s="246"/>
      <c r="HK488" s="246"/>
      <c r="HL488" s="246"/>
      <c r="HM488" s="246"/>
      <c r="HN488" s="246"/>
      <c r="HO488" s="246"/>
      <c r="HP488" s="246"/>
      <c r="HQ488" s="246"/>
      <c r="HR488" s="246"/>
      <c r="HS488" s="246"/>
      <c r="HT488" s="246"/>
      <c r="HU488" s="246"/>
      <c r="HV488" s="246"/>
      <c r="HW488" s="246"/>
      <c r="HX488" s="246"/>
      <c r="HY488" s="246"/>
      <c r="HZ488" s="246"/>
      <c r="IA488" s="246"/>
      <c r="IB488" s="246"/>
      <c r="IC488" s="246"/>
      <c r="ID488" s="246"/>
      <c r="IE488" s="246"/>
      <c r="IF488" s="246"/>
      <c r="IG488" s="246"/>
      <c r="IH488" s="246"/>
      <c r="II488" s="246"/>
      <c r="IJ488" s="246"/>
      <c r="IK488" s="246"/>
      <c r="IL488" s="246"/>
      <c r="IM488" s="246"/>
      <c r="IN488" s="246"/>
      <c r="IO488" s="246"/>
      <c r="IP488" s="246"/>
      <c r="IQ488" s="246"/>
      <c r="IR488" s="246"/>
      <c r="IS488" s="246"/>
      <c r="IT488" s="246"/>
      <c r="IU488" s="246"/>
      <c r="IV488" s="246"/>
      <c r="IW488" s="246"/>
    </row>
    <row r="489" customFormat="false" ht="12.75" hidden="false" customHeight="false" outlineLevel="0" collapsed="false">
      <c r="A489" s="263"/>
      <c r="B489" s="264"/>
      <c r="C489" s="251"/>
      <c r="D489" s="251"/>
      <c r="E489" s="251"/>
      <c r="F489" s="261"/>
      <c r="G489" s="261"/>
      <c r="H489" s="261"/>
      <c r="I489" s="261"/>
      <c r="J489" s="261"/>
      <c r="K489" s="261"/>
      <c r="L489" s="261"/>
      <c r="M489" s="261"/>
      <c r="N489" s="261"/>
      <c r="O489" s="261"/>
      <c r="P489" s="261"/>
      <c r="Q489" s="261"/>
      <c r="R489" s="261"/>
      <c r="S489" s="261"/>
      <c r="T489" s="261"/>
      <c r="U489" s="261"/>
      <c r="V489" s="261"/>
      <c r="W489" s="261"/>
      <c r="X489" s="261"/>
      <c r="Y489" s="261"/>
      <c r="Z489" s="261"/>
      <c r="AA489" s="261"/>
      <c r="AB489" s="261"/>
      <c r="AC489" s="261"/>
      <c r="AD489" s="261"/>
      <c r="AE489" s="261"/>
      <c r="AF489" s="261"/>
      <c r="AG489" s="261"/>
      <c r="AH489" s="261"/>
      <c r="AI489" s="261"/>
      <c r="AJ489" s="261"/>
      <c r="AK489" s="261"/>
      <c r="AL489" s="261"/>
      <c r="AM489" s="261"/>
      <c r="AN489" s="261"/>
      <c r="AO489" s="261"/>
      <c r="AP489" s="261"/>
      <c r="AQ489" s="261"/>
      <c r="AR489" s="261"/>
      <c r="AS489" s="261"/>
      <c r="AT489" s="261"/>
      <c r="AU489" s="261"/>
      <c r="AV489" s="261"/>
      <c r="AW489" s="261"/>
      <c r="AX489" s="261"/>
      <c r="AY489" s="261"/>
      <c r="AZ489" s="261"/>
      <c r="BA489" s="261"/>
      <c r="BB489" s="261"/>
      <c r="BC489" s="261"/>
      <c r="BD489" s="261"/>
      <c r="BE489" s="261"/>
      <c r="BF489" s="261"/>
      <c r="BG489" s="261"/>
      <c r="BH489" s="261"/>
      <c r="BI489" s="261"/>
      <c r="BJ489" s="261"/>
      <c r="BK489" s="261"/>
      <c r="BL489" s="261"/>
      <c r="BM489" s="261"/>
      <c r="BN489" s="261"/>
      <c r="BO489" s="261"/>
      <c r="BP489" s="261"/>
      <c r="BQ489" s="261"/>
      <c r="BR489" s="261"/>
      <c r="BS489" s="261"/>
      <c r="BT489" s="261"/>
      <c r="BU489" s="261"/>
      <c r="BV489" s="261"/>
      <c r="BW489" s="261"/>
      <c r="BX489" s="261"/>
      <c r="BY489" s="261"/>
      <c r="BZ489" s="261"/>
      <c r="CA489" s="261"/>
      <c r="CB489" s="261"/>
      <c r="CC489" s="261"/>
      <c r="CD489" s="261"/>
      <c r="CE489" s="261"/>
      <c r="CF489" s="261"/>
      <c r="CG489" s="261"/>
      <c r="CH489" s="261"/>
      <c r="CI489" s="261"/>
      <c r="CJ489" s="261"/>
      <c r="CK489" s="261"/>
      <c r="CL489" s="261"/>
      <c r="CM489" s="261"/>
      <c r="CN489" s="261"/>
      <c r="CO489" s="261"/>
      <c r="CP489" s="261"/>
      <c r="CQ489" s="261"/>
      <c r="CR489" s="261"/>
      <c r="CS489" s="261"/>
      <c r="CT489" s="261"/>
      <c r="CU489" s="261"/>
      <c r="CV489" s="261"/>
      <c r="CW489" s="261"/>
      <c r="CX489" s="261"/>
      <c r="CY489" s="261"/>
      <c r="CZ489" s="261"/>
      <c r="DA489" s="261"/>
      <c r="DB489" s="261"/>
      <c r="DC489" s="261"/>
      <c r="DD489" s="261"/>
      <c r="DE489" s="261"/>
      <c r="DF489" s="261"/>
      <c r="DG489" s="261"/>
      <c r="DH489" s="261"/>
      <c r="DI489" s="261"/>
      <c r="DJ489" s="261"/>
      <c r="DK489" s="261"/>
      <c r="DL489" s="261"/>
      <c r="DM489" s="261"/>
      <c r="DN489" s="261"/>
      <c r="DO489" s="261"/>
      <c r="DP489" s="261"/>
      <c r="DQ489" s="261"/>
      <c r="DR489" s="261"/>
      <c r="DS489" s="261"/>
      <c r="DT489" s="261"/>
      <c r="DU489" s="261"/>
      <c r="DV489" s="261"/>
      <c r="DW489" s="261"/>
      <c r="DX489" s="261"/>
      <c r="DY489" s="261"/>
      <c r="DZ489" s="261"/>
      <c r="EA489" s="261"/>
      <c r="EB489" s="261"/>
      <c r="EC489" s="261"/>
      <c r="ED489" s="261"/>
      <c r="EE489" s="261"/>
      <c r="EF489" s="261"/>
      <c r="EG489" s="261"/>
      <c r="EH489" s="261"/>
      <c r="EI489" s="261"/>
      <c r="EJ489" s="261"/>
      <c r="EK489" s="261"/>
      <c r="EL489" s="261"/>
      <c r="EM489" s="261"/>
      <c r="EN489" s="261"/>
      <c r="EO489" s="261"/>
      <c r="EP489" s="261"/>
      <c r="EQ489" s="261"/>
      <c r="ER489" s="261"/>
      <c r="ES489" s="261"/>
      <c r="ET489" s="261"/>
      <c r="EU489" s="261"/>
      <c r="EV489" s="261"/>
      <c r="EW489" s="261"/>
      <c r="EX489" s="261"/>
      <c r="EY489" s="261"/>
      <c r="EZ489" s="261"/>
      <c r="FA489" s="261"/>
      <c r="FB489" s="261"/>
      <c r="FC489" s="261"/>
      <c r="FD489" s="261"/>
      <c r="FE489" s="261"/>
      <c r="FF489" s="261"/>
      <c r="FG489" s="261"/>
      <c r="FH489" s="261"/>
      <c r="FI489" s="261"/>
      <c r="FJ489" s="261"/>
      <c r="FK489" s="261"/>
      <c r="FL489" s="261"/>
      <c r="FM489" s="261"/>
      <c r="FN489" s="261"/>
      <c r="FO489" s="261"/>
      <c r="FP489" s="261"/>
      <c r="FQ489" s="261"/>
      <c r="FR489" s="261"/>
      <c r="FS489" s="261"/>
      <c r="FT489" s="261"/>
      <c r="FU489" s="261"/>
      <c r="FV489" s="261"/>
      <c r="FW489" s="261"/>
      <c r="FX489" s="261"/>
      <c r="FY489" s="261"/>
      <c r="FZ489" s="261"/>
      <c r="GA489" s="261"/>
      <c r="GB489" s="261"/>
      <c r="GC489" s="261"/>
      <c r="GD489" s="261"/>
      <c r="GE489" s="261"/>
      <c r="GF489" s="261"/>
      <c r="GG489" s="261"/>
      <c r="GH489" s="261"/>
      <c r="GI489" s="261"/>
      <c r="GJ489" s="261"/>
      <c r="GK489" s="261"/>
      <c r="GL489" s="261"/>
      <c r="GM489" s="261"/>
      <c r="GN489" s="261"/>
      <c r="GO489" s="261"/>
      <c r="GP489" s="261"/>
      <c r="GQ489" s="261"/>
      <c r="GR489" s="261"/>
      <c r="GS489" s="261"/>
      <c r="GT489" s="261"/>
      <c r="GU489" s="261"/>
      <c r="GV489" s="261"/>
      <c r="GW489" s="261"/>
      <c r="GX489" s="261"/>
      <c r="GY489" s="261"/>
      <c r="GZ489" s="261"/>
      <c r="HA489" s="261"/>
      <c r="HB489" s="261"/>
      <c r="HC489" s="261"/>
      <c r="HD489" s="261"/>
      <c r="HE489" s="261"/>
      <c r="HF489" s="261"/>
      <c r="HG489" s="261"/>
      <c r="HH489" s="261"/>
      <c r="HI489" s="261"/>
      <c r="HJ489" s="261"/>
      <c r="HK489" s="261"/>
      <c r="HL489" s="261"/>
      <c r="HM489" s="261"/>
      <c r="HN489" s="261"/>
      <c r="HO489" s="261"/>
      <c r="HP489" s="261"/>
      <c r="HQ489" s="261"/>
      <c r="HR489" s="261"/>
      <c r="HS489" s="261"/>
      <c r="HT489" s="261"/>
      <c r="HU489" s="261"/>
      <c r="HV489" s="261"/>
      <c r="HW489" s="261"/>
      <c r="HX489" s="261"/>
      <c r="HY489" s="261"/>
      <c r="HZ489" s="261"/>
      <c r="IA489" s="261"/>
      <c r="IB489" s="261"/>
      <c r="IC489" s="261"/>
      <c r="ID489" s="261"/>
      <c r="IE489" s="261"/>
      <c r="IF489" s="261"/>
      <c r="IG489" s="261"/>
      <c r="IH489" s="261"/>
      <c r="II489" s="261"/>
      <c r="IJ489" s="261"/>
      <c r="IK489" s="261"/>
      <c r="IL489" s="261"/>
      <c r="IM489" s="261"/>
      <c r="IN489" s="261"/>
      <c r="IO489" s="261"/>
      <c r="IP489" s="261"/>
      <c r="IQ489" s="261"/>
      <c r="IR489" s="261"/>
      <c r="IS489" s="261"/>
      <c r="IT489" s="261"/>
      <c r="IU489" s="261"/>
      <c r="IV489" s="261"/>
      <c r="IW489" s="261"/>
    </row>
    <row r="490" customFormat="false" ht="12.75" hidden="false" customHeight="false" outlineLevel="0" collapsed="false">
      <c r="A490" s="223"/>
      <c r="B490" s="245"/>
      <c r="C490" s="251"/>
      <c r="D490" s="251"/>
      <c r="E490" s="251"/>
      <c r="F490" s="246"/>
      <c r="G490" s="246"/>
      <c r="H490" s="246"/>
      <c r="I490" s="246"/>
      <c r="J490" s="246"/>
      <c r="K490" s="246"/>
      <c r="L490" s="246"/>
      <c r="M490" s="246"/>
      <c r="N490" s="246"/>
      <c r="O490" s="246"/>
      <c r="P490" s="246"/>
      <c r="Q490" s="246"/>
      <c r="R490" s="246"/>
      <c r="S490" s="246"/>
      <c r="T490" s="246"/>
      <c r="U490" s="246"/>
      <c r="V490" s="246"/>
      <c r="W490" s="246"/>
      <c r="X490" s="246"/>
      <c r="Y490" s="246"/>
      <c r="Z490" s="246"/>
      <c r="AA490" s="246"/>
      <c r="AB490" s="246"/>
      <c r="AC490" s="246"/>
      <c r="AD490" s="246"/>
      <c r="AE490" s="246"/>
      <c r="AF490" s="246"/>
      <c r="AG490" s="246"/>
      <c r="AH490" s="246"/>
      <c r="AI490" s="246"/>
      <c r="AJ490" s="246"/>
      <c r="AK490" s="246"/>
      <c r="AL490" s="246"/>
      <c r="AM490" s="246"/>
      <c r="AN490" s="246"/>
      <c r="AO490" s="246"/>
      <c r="AP490" s="246"/>
      <c r="AQ490" s="246"/>
      <c r="AR490" s="246"/>
      <c r="AS490" s="246"/>
      <c r="AT490" s="246"/>
      <c r="AU490" s="246"/>
      <c r="AV490" s="246"/>
      <c r="AW490" s="246"/>
      <c r="AX490" s="246"/>
      <c r="AY490" s="246"/>
      <c r="AZ490" s="246"/>
      <c r="BA490" s="246"/>
      <c r="BB490" s="246"/>
      <c r="BC490" s="246"/>
      <c r="BD490" s="246"/>
      <c r="BE490" s="246"/>
      <c r="BF490" s="246"/>
      <c r="BG490" s="246"/>
      <c r="BH490" s="246"/>
      <c r="BI490" s="246"/>
      <c r="BJ490" s="246"/>
      <c r="BK490" s="246"/>
      <c r="BL490" s="246"/>
      <c r="BM490" s="246"/>
      <c r="BN490" s="246"/>
      <c r="BO490" s="246"/>
      <c r="BP490" s="246"/>
      <c r="BQ490" s="246"/>
      <c r="BR490" s="246"/>
      <c r="BS490" s="246"/>
      <c r="BT490" s="246"/>
      <c r="BU490" s="246"/>
      <c r="BV490" s="246"/>
      <c r="BW490" s="246"/>
      <c r="BX490" s="246"/>
      <c r="BY490" s="246"/>
      <c r="BZ490" s="246"/>
      <c r="CA490" s="246"/>
      <c r="CB490" s="246"/>
      <c r="CC490" s="246"/>
      <c r="CD490" s="246"/>
      <c r="CE490" s="246"/>
      <c r="CF490" s="246"/>
      <c r="CG490" s="246"/>
      <c r="CH490" s="246"/>
      <c r="CI490" s="246"/>
      <c r="CJ490" s="246"/>
      <c r="CK490" s="246"/>
      <c r="CL490" s="246"/>
      <c r="CM490" s="246"/>
      <c r="CN490" s="246"/>
      <c r="CO490" s="246"/>
      <c r="CP490" s="246"/>
      <c r="CQ490" s="246"/>
      <c r="CR490" s="246"/>
      <c r="CS490" s="246"/>
      <c r="CT490" s="246"/>
      <c r="CU490" s="246"/>
      <c r="CV490" s="246"/>
      <c r="CW490" s="246"/>
      <c r="CX490" s="246"/>
      <c r="CY490" s="246"/>
      <c r="CZ490" s="246"/>
      <c r="DA490" s="246"/>
      <c r="DB490" s="246"/>
      <c r="DC490" s="246"/>
      <c r="DD490" s="246"/>
      <c r="DE490" s="246"/>
      <c r="DF490" s="246"/>
      <c r="DG490" s="246"/>
      <c r="DH490" s="246"/>
      <c r="DI490" s="246"/>
      <c r="DJ490" s="246"/>
      <c r="DK490" s="246"/>
      <c r="DL490" s="246"/>
      <c r="DM490" s="246"/>
      <c r="DN490" s="246"/>
      <c r="DO490" s="246"/>
      <c r="DP490" s="246"/>
      <c r="DQ490" s="246"/>
      <c r="DR490" s="246"/>
      <c r="DS490" s="246"/>
      <c r="DT490" s="246"/>
      <c r="DU490" s="246"/>
      <c r="DV490" s="246"/>
      <c r="DW490" s="246"/>
      <c r="DX490" s="246"/>
      <c r="DY490" s="246"/>
      <c r="DZ490" s="246"/>
      <c r="EA490" s="246"/>
      <c r="EB490" s="246"/>
      <c r="EC490" s="246"/>
      <c r="ED490" s="246"/>
      <c r="EE490" s="246"/>
      <c r="EF490" s="246"/>
      <c r="EG490" s="246"/>
      <c r="EH490" s="246"/>
      <c r="EI490" s="246"/>
      <c r="EJ490" s="246"/>
      <c r="EK490" s="246"/>
      <c r="EL490" s="246"/>
      <c r="EM490" s="246"/>
      <c r="EN490" s="246"/>
      <c r="EO490" s="246"/>
      <c r="EP490" s="246"/>
      <c r="EQ490" s="246"/>
      <c r="ER490" s="246"/>
      <c r="ES490" s="246"/>
      <c r="ET490" s="246"/>
      <c r="EU490" s="246"/>
      <c r="EV490" s="246"/>
      <c r="EW490" s="246"/>
      <c r="EX490" s="246"/>
      <c r="EY490" s="246"/>
      <c r="EZ490" s="246"/>
      <c r="FA490" s="246"/>
      <c r="FB490" s="246"/>
      <c r="FC490" s="246"/>
      <c r="FD490" s="246"/>
      <c r="FE490" s="246"/>
      <c r="FF490" s="246"/>
      <c r="FG490" s="246"/>
      <c r="FH490" s="246"/>
      <c r="FI490" s="246"/>
      <c r="FJ490" s="246"/>
      <c r="FK490" s="246"/>
      <c r="FL490" s="246"/>
      <c r="FM490" s="246"/>
      <c r="FN490" s="246"/>
      <c r="FO490" s="246"/>
      <c r="FP490" s="246"/>
      <c r="FQ490" s="246"/>
      <c r="FR490" s="246"/>
      <c r="FS490" s="246"/>
      <c r="FT490" s="246"/>
      <c r="FU490" s="246"/>
      <c r="FV490" s="246"/>
      <c r="FW490" s="246"/>
      <c r="FX490" s="246"/>
      <c r="FY490" s="246"/>
      <c r="FZ490" s="246"/>
      <c r="GA490" s="246"/>
      <c r="GB490" s="246"/>
      <c r="GC490" s="246"/>
      <c r="GD490" s="246"/>
      <c r="GE490" s="246"/>
      <c r="GF490" s="246"/>
      <c r="GG490" s="246"/>
      <c r="GH490" s="246"/>
      <c r="GI490" s="246"/>
      <c r="GJ490" s="246"/>
      <c r="GK490" s="246"/>
      <c r="GL490" s="246"/>
      <c r="GM490" s="246"/>
      <c r="GN490" s="246"/>
      <c r="GO490" s="246"/>
      <c r="GP490" s="246"/>
      <c r="GQ490" s="246"/>
      <c r="GR490" s="246"/>
      <c r="GS490" s="246"/>
      <c r="GT490" s="246"/>
      <c r="GU490" s="246"/>
      <c r="GV490" s="246"/>
      <c r="GW490" s="246"/>
      <c r="GX490" s="246"/>
      <c r="GY490" s="246"/>
      <c r="GZ490" s="246"/>
      <c r="HA490" s="246"/>
      <c r="HB490" s="246"/>
      <c r="HC490" s="246"/>
      <c r="HD490" s="246"/>
      <c r="HE490" s="246"/>
      <c r="HF490" s="246"/>
      <c r="HG490" s="246"/>
      <c r="HH490" s="246"/>
      <c r="HI490" s="246"/>
      <c r="HJ490" s="246"/>
      <c r="HK490" s="246"/>
      <c r="HL490" s="246"/>
      <c r="HM490" s="246"/>
      <c r="HN490" s="246"/>
      <c r="HO490" s="246"/>
      <c r="HP490" s="246"/>
      <c r="HQ490" s="246"/>
      <c r="HR490" s="246"/>
      <c r="HS490" s="246"/>
      <c r="HT490" s="246"/>
      <c r="HU490" s="246"/>
      <c r="HV490" s="246"/>
      <c r="HW490" s="246"/>
      <c r="HX490" s="246"/>
      <c r="HY490" s="246"/>
      <c r="HZ490" s="246"/>
      <c r="IA490" s="246"/>
      <c r="IB490" s="246"/>
      <c r="IC490" s="246"/>
      <c r="ID490" s="246"/>
      <c r="IE490" s="246"/>
      <c r="IF490" s="246"/>
      <c r="IG490" s="246"/>
      <c r="IH490" s="246"/>
      <c r="II490" s="246"/>
      <c r="IJ490" s="246"/>
      <c r="IK490" s="246"/>
      <c r="IL490" s="246"/>
      <c r="IM490" s="246"/>
      <c r="IN490" s="246"/>
      <c r="IO490" s="246"/>
      <c r="IP490" s="246"/>
      <c r="IQ490" s="246"/>
      <c r="IR490" s="246"/>
      <c r="IS490" s="246"/>
      <c r="IT490" s="246"/>
      <c r="IU490" s="246"/>
      <c r="IV490" s="246"/>
      <c r="IW490" s="246"/>
    </row>
    <row r="491" customFormat="false" ht="12.75" hidden="false" customHeight="false" outlineLevel="0" collapsed="false">
      <c r="A491" s="225"/>
      <c r="B491" s="245"/>
      <c r="C491" s="251"/>
      <c r="D491" s="251"/>
      <c r="E491" s="251"/>
      <c r="F491" s="246"/>
      <c r="G491" s="246"/>
      <c r="H491" s="246"/>
      <c r="I491" s="246"/>
      <c r="J491" s="246"/>
      <c r="K491" s="246"/>
      <c r="L491" s="246"/>
      <c r="M491" s="246"/>
      <c r="N491" s="246"/>
      <c r="O491" s="246"/>
      <c r="P491" s="246"/>
      <c r="Q491" s="246"/>
      <c r="R491" s="246"/>
      <c r="S491" s="246"/>
      <c r="T491" s="246"/>
      <c r="U491" s="246"/>
      <c r="V491" s="246"/>
      <c r="W491" s="246"/>
      <c r="X491" s="246"/>
      <c r="Y491" s="246"/>
      <c r="Z491" s="246"/>
      <c r="AA491" s="246"/>
      <c r="AB491" s="246"/>
      <c r="AC491" s="246"/>
      <c r="AD491" s="246"/>
      <c r="AE491" s="246"/>
      <c r="AF491" s="246"/>
      <c r="AG491" s="246"/>
      <c r="AH491" s="246"/>
      <c r="AI491" s="246"/>
      <c r="AJ491" s="246"/>
      <c r="AK491" s="246"/>
      <c r="AL491" s="246"/>
      <c r="AM491" s="246"/>
      <c r="AN491" s="246"/>
      <c r="AO491" s="246"/>
      <c r="AP491" s="246"/>
      <c r="AQ491" s="246"/>
      <c r="AR491" s="246"/>
      <c r="AS491" s="246"/>
      <c r="AT491" s="246"/>
      <c r="AU491" s="246"/>
      <c r="AV491" s="246"/>
      <c r="AW491" s="246"/>
      <c r="AX491" s="246"/>
      <c r="AY491" s="246"/>
      <c r="AZ491" s="246"/>
      <c r="BA491" s="246"/>
      <c r="BB491" s="246"/>
      <c r="BC491" s="246"/>
      <c r="BD491" s="246"/>
      <c r="BE491" s="246"/>
      <c r="BF491" s="246"/>
      <c r="BG491" s="246"/>
      <c r="BH491" s="246"/>
      <c r="BI491" s="246"/>
      <c r="BJ491" s="246"/>
      <c r="BK491" s="246"/>
      <c r="BL491" s="246"/>
      <c r="BM491" s="246"/>
      <c r="BN491" s="246"/>
      <c r="BO491" s="246"/>
      <c r="BP491" s="246"/>
      <c r="BQ491" s="246"/>
      <c r="BR491" s="246"/>
      <c r="BS491" s="246"/>
      <c r="BT491" s="246"/>
      <c r="BU491" s="246"/>
      <c r="BV491" s="246"/>
      <c r="BW491" s="246"/>
      <c r="BX491" s="246"/>
      <c r="BY491" s="246"/>
      <c r="BZ491" s="246"/>
      <c r="CA491" s="246"/>
      <c r="CB491" s="246"/>
      <c r="CC491" s="246"/>
      <c r="CD491" s="246"/>
      <c r="CE491" s="246"/>
      <c r="CF491" s="246"/>
      <c r="CG491" s="246"/>
      <c r="CH491" s="246"/>
      <c r="CI491" s="246"/>
      <c r="CJ491" s="246"/>
      <c r="CK491" s="246"/>
      <c r="CL491" s="246"/>
      <c r="CM491" s="246"/>
      <c r="CN491" s="246"/>
      <c r="CO491" s="246"/>
      <c r="CP491" s="246"/>
      <c r="CQ491" s="246"/>
      <c r="CR491" s="246"/>
      <c r="CS491" s="246"/>
      <c r="CT491" s="246"/>
      <c r="CU491" s="246"/>
      <c r="CV491" s="246"/>
      <c r="CW491" s="246"/>
      <c r="CX491" s="246"/>
      <c r="CY491" s="246"/>
      <c r="CZ491" s="246"/>
      <c r="DA491" s="246"/>
      <c r="DB491" s="246"/>
      <c r="DC491" s="246"/>
      <c r="DD491" s="246"/>
      <c r="DE491" s="246"/>
      <c r="DF491" s="246"/>
      <c r="DG491" s="246"/>
      <c r="DH491" s="246"/>
      <c r="DI491" s="246"/>
      <c r="DJ491" s="246"/>
      <c r="DK491" s="246"/>
      <c r="DL491" s="246"/>
      <c r="DM491" s="246"/>
      <c r="DN491" s="246"/>
      <c r="DO491" s="246"/>
      <c r="DP491" s="246"/>
      <c r="DQ491" s="246"/>
      <c r="DR491" s="246"/>
      <c r="DS491" s="246"/>
      <c r="DT491" s="246"/>
      <c r="DU491" s="246"/>
      <c r="DV491" s="246"/>
      <c r="DW491" s="246"/>
      <c r="DX491" s="246"/>
      <c r="DY491" s="246"/>
      <c r="DZ491" s="246"/>
      <c r="EA491" s="246"/>
      <c r="EB491" s="246"/>
      <c r="EC491" s="246"/>
      <c r="ED491" s="246"/>
      <c r="EE491" s="246"/>
      <c r="EF491" s="246"/>
      <c r="EG491" s="246"/>
      <c r="EH491" s="246"/>
      <c r="EI491" s="246"/>
      <c r="EJ491" s="246"/>
      <c r="EK491" s="246"/>
      <c r="EL491" s="246"/>
      <c r="EM491" s="246"/>
      <c r="EN491" s="246"/>
      <c r="EO491" s="246"/>
      <c r="EP491" s="246"/>
      <c r="EQ491" s="246"/>
      <c r="ER491" s="246"/>
      <c r="ES491" s="246"/>
      <c r="ET491" s="246"/>
      <c r="EU491" s="246"/>
      <c r="EV491" s="246"/>
      <c r="EW491" s="246"/>
      <c r="EX491" s="246"/>
      <c r="EY491" s="246"/>
      <c r="EZ491" s="246"/>
      <c r="FA491" s="246"/>
      <c r="FB491" s="246"/>
      <c r="FC491" s="246"/>
      <c r="FD491" s="246"/>
      <c r="FE491" s="246"/>
      <c r="FF491" s="246"/>
      <c r="FG491" s="246"/>
      <c r="FH491" s="246"/>
      <c r="FI491" s="246"/>
      <c r="FJ491" s="246"/>
      <c r="FK491" s="246"/>
      <c r="FL491" s="246"/>
      <c r="FM491" s="246"/>
      <c r="FN491" s="246"/>
      <c r="FO491" s="246"/>
      <c r="FP491" s="246"/>
      <c r="FQ491" s="246"/>
      <c r="FR491" s="246"/>
      <c r="FS491" s="246"/>
      <c r="FT491" s="246"/>
      <c r="FU491" s="246"/>
      <c r="FV491" s="246"/>
      <c r="FW491" s="246"/>
      <c r="FX491" s="246"/>
      <c r="FY491" s="246"/>
      <c r="FZ491" s="246"/>
      <c r="GA491" s="246"/>
      <c r="GB491" s="246"/>
      <c r="GC491" s="246"/>
      <c r="GD491" s="246"/>
      <c r="GE491" s="246"/>
      <c r="GF491" s="246"/>
      <c r="GG491" s="246"/>
      <c r="GH491" s="246"/>
      <c r="GI491" s="246"/>
      <c r="GJ491" s="246"/>
      <c r="GK491" s="246"/>
      <c r="GL491" s="246"/>
      <c r="GM491" s="246"/>
      <c r="GN491" s="246"/>
      <c r="GO491" s="246"/>
      <c r="GP491" s="246"/>
      <c r="GQ491" s="246"/>
      <c r="GR491" s="246"/>
      <c r="GS491" s="246"/>
      <c r="GT491" s="246"/>
      <c r="GU491" s="246"/>
      <c r="GV491" s="246"/>
      <c r="GW491" s="246"/>
      <c r="GX491" s="246"/>
      <c r="GY491" s="246"/>
      <c r="GZ491" s="246"/>
      <c r="HA491" s="246"/>
      <c r="HB491" s="246"/>
      <c r="HC491" s="246"/>
      <c r="HD491" s="246"/>
      <c r="HE491" s="246"/>
      <c r="HF491" s="246"/>
      <c r="HG491" s="246"/>
      <c r="HH491" s="246"/>
      <c r="HI491" s="246"/>
      <c r="HJ491" s="246"/>
      <c r="HK491" s="246"/>
      <c r="HL491" s="246"/>
      <c r="HM491" s="246"/>
      <c r="HN491" s="246"/>
      <c r="HO491" s="246"/>
      <c r="HP491" s="246"/>
      <c r="HQ491" s="246"/>
      <c r="HR491" s="246"/>
      <c r="HS491" s="246"/>
      <c r="HT491" s="246"/>
      <c r="HU491" s="246"/>
      <c r="HV491" s="246"/>
      <c r="HW491" s="246"/>
      <c r="HX491" s="246"/>
      <c r="HY491" s="246"/>
      <c r="HZ491" s="246"/>
      <c r="IA491" s="246"/>
      <c r="IB491" s="246"/>
      <c r="IC491" s="246"/>
      <c r="ID491" s="246"/>
      <c r="IE491" s="246"/>
      <c r="IF491" s="246"/>
      <c r="IG491" s="246"/>
      <c r="IH491" s="246"/>
      <c r="II491" s="246"/>
      <c r="IJ491" s="246"/>
      <c r="IK491" s="246"/>
      <c r="IL491" s="246"/>
      <c r="IM491" s="246"/>
      <c r="IN491" s="246"/>
      <c r="IO491" s="246"/>
      <c r="IP491" s="246"/>
      <c r="IQ491" s="246"/>
      <c r="IR491" s="246"/>
      <c r="IS491" s="246"/>
      <c r="IT491" s="246"/>
      <c r="IU491" s="246"/>
      <c r="IV491" s="246"/>
      <c r="IW491" s="246"/>
    </row>
    <row r="492" customFormat="false" ht="12.75" hidden="false" customHeight="false" outlineLevel="0" collapsed="false">
      <c r="A492" s="225"/>
      <c r="B492" s="245"/>
      <c r="C492" s="251"/>
      <c r="D492" s="251"/>
      <c r="E492" s="251"/>
      <c r="F492" s="246"/>
      <c r="G492" s="246"/>
      <c r="H492" s="246"/>
      <c r="I492" s="246"/>
      <c r="J492" s="246"/>
      <c r="K492" s="246"/>
      <c r="L492" s="246"/>
      <c r="M492" s="246"/>
      <c r="N492" s="246"/>
      <c r="O492" s="246"/>
      <c r="P492" s="246"/>
      <c r="Q492" s="246"/>
      <c r="R492" s="246"/>
      <c r="S492" s="246"/>
      <c r="T492" s="246"/>
      <c r="U492" s="246"/>
      <c r="V492" s="246"/>
      <c r="W492" s="246"/>
      <c r="X492" s="246"/>
      <c r="Y492" s="246"/>
      <c r="Z492" s="246"/>
      <c r="AA492" s="246"/>
      <c r="AB492" s="246"/>
      <c r="AC492" s="246"/>
      <c r="AD492" s="246"/>
      <c r="AE492" s="246"/>
      <c r="AF492" s="246"/>
      <c r="AG492" s="246"/>
      <c r="AH492" s="246"/>
      <c r="AI492" s="246"/>
      <c r="AJ492" s="246"/>
      <c r="AK492" s="246"/>
      <c r="AL492" s="246"/>
      <c r="AM492" s="246"/>
      <c r="AN492" s="246"/>
      <c r="AO492" s="246"/>
      <c r="AP492" s="246"/>
      <c r="AQ492" s="246"/>
      <c r="AR492" s="246"/>
      <c r="AS492" s="246"/>
      <c r="AT492" s="246"/>
      <c r="AU492" s="246"/>
      <c r="AV492" s="246"/>
      <c r="AW492" s="246"/>
      <c r="AX492" s="246"/>
      <c r="AY492" s="246"/>
      <c r="AZ492" s="246"/>
      <c r="BA492" s="246"/>
      <c r="BB492" s="246"/>
      <c r="BC492" s="246"/>
      <c r="BD492" s="246"/>
      <c r="BE492" s="246"/>
      <c r="BF492" s="246"/>
      <c r="BG492" s="246"/>
      <c r="BH492" s="246"/>
      <c r="BI492" s="246"/>
      <c r="BJ492" s="246"/>
      <c r="BK492" s="246"/>
      <c r="BL492" s="246"/>
      <c r="BM492" s="246"/>
      <c r="BN492" s="246"/>
      <c r="BO492" s="246"/>
      <c r="BP492" s="246"/>
      <c r="BQ492" s="246"/>
      <c r="BR492" s="246"/>
      <c r="BS492" s="246"/>
      <c r="BT492" s="246"/>
      <c r="BU492" s="246"/>
      <c r="BV492" s="246"/>
      <c r="BW492" s="246"/>
      <c r="BX492" s="246"/>
      <c r="BY492" s="246"/>
      <c r="BZ492" s="246"/>
      <c r="CA492" s="246"/>
      <c r="CB492" s="246"/>
      <c r="CC492" s="246"/>
      <c r="CD492" s="246"/>
      <c r="CE492" s="246"/>
      <c r="CF492" s="246"/>
      <c r="CG492" s="246"/>
      <c r="CH492" s="246"/>
      <c r="CI492" s="246"/>
      <c r="CJ492" s="246"/>
      <c r="CK492" s="246"/>
      <c r="CL492" s="246"/>
      <c r="CM492" s="246"/>
      <c r="CN492" s="246"/>
      <c r="CO492" s="246"/>
      <c r="CP492" s="246"/>
      <c r="CQ492" s="246"/>
      <c r="CR492" s="246"/>
      <c r="CS492" s="246"/>
      <c r="CT492" s="246"/>
      <c r="CU492" s="246"/>
      <c r="CV492" s="246"/>
      <c r="CW492" s="246"/>
      <c r="CX492" s="246"/>
      <c r="CY492" s="246"/>
      <c r="CZ492" s="246"/>
      <c r="DA492" s="246"/>
      <c r="DB492" s="246"/>
      <c r="DC492" s="246"/>
      <c r="DD492" s="246"/>
      <c r="DE492" s="246"/>
      <c r="DF492" s="246"/>
      <c r="DG492" s="246"/>
      <c r="DH492" s="246"/>
      <c r="DI492" s="246"/>
      <c r="DJ492" s="246"/>
      <c r="DK492" s="246"/>
      <c r="DL492" s="246"/>
      <c r="DM492" s="246"/>
      <c r="DN492" s="246"/>
      <c r="DO492" s="246"/>
      <c r="DP492" s="246"/>
      <c r="DQ492" s="246"/>
      <c r="DR492" s="246"/>
      <c r="DS492" s="246"/>
      <c r="DT492" s="246"/>
      <c r="DU492" s="246"/>
      <c r="DV492" s="246"/>
      <c r="DW492" s="246"/>
      <c r="DX492" s="246"/>
      <c r="DY492" s="246"/>
      <c r="DZ492" s="246"/>
      <c r="EA492" s="246"/>
      <c r="EB492" s="246"/>
      <c r="EC492" s="246"/>
      <c r="ED492" s="246"/>
      <c r="EE492" s="246"/>
      <c r="EF492" s="246"/>
      <c r="EG492" s="246"/>
      <c r="EH492" s="246"/>
      <c r="EI492" s="246"/>
      <c r="EJ492" s="246"/>
      <c r="EK492" s="246"/>
      <c r="EL492" s="246"/>
      <c r="EM492" s="246"/>
      <c r="EN492" s="246"/>
      <c r="EO492" s="246"/>
      <c r="EP492" s="246"/>
      <c r="EQ492" s="246"/>
      <c r="ER492" s="246"/>
      <c r="ES492" s="246"/>
      <c r="ET492" s="246"/>
      <c r="EU492" s="246"/>
      <c r="EV492" s="246"/>
      <c r="EW492" s="246"/>
      <c r="EX492" s="246"/>
      <c r="EY492" s="246"/>
      <c r="EZ492" s="246"/>
      <c r="FA492" s="246"/>
      <c r="FB492" s="246"/>
      <c r="FC492" s="246"/>
      <c r="FD492" s="246"/>
      <c r="FE492" s="246"/>
      <c r="FF492" s="246"/>
      <c r="FG492" s="246"/>
      <c r="FH492" s="246"/>
      <c r="FI492" s="246"/>
      <c r="FJ492" s="246"/>
      <c r="FK492" s="246"/>
      <c r="FL492" s="246"/>
      <c r="FM492" s="246"/>
      <c r="FN492" s="246"/>
      <c r="FO492" s="246"/>
      <c r="FP492" s="246"/>
      <c r="FQ492" s="246"/>
      <c r="FR492" s="246"/>
      <c r="FS492" s="246"/>
      <c r="FT492" s="246"/>
      <c r="FU492" s="246"/>
      <c r="FV492" s="246"/>
      <c r="FW492" s="246"/>
      <c r="FX492" s="246"/>
      <c r="FY492" s="246"/>
      <c r="FZ492" s="246"/>
      <c r="GA492" s="246"/>
      <c r="GB492" s="246"/>
      <c r="GC492" s="246"/>
      <c r="GD492" s="246"/>
      <c r="GE492" s="246"/>
      <c r="GF492" s="246"/>
      <c r="GG492" s="246"/>
      <c r="GH492" s="246"/>
      <c r="GI492" s="246"/>
      <c r="GJ492" s="246"/>
      <c r="GK492" s="246"/>
      <c r="GL492" s="246"/>
      <c r="GM492" s="246"/>
      <c r="GN492" s="246"/>
      <c r="GO492" s="246"/>
      <c r="GP492" s="246"/>
      <c r="GQ492" s="246"/>
      <c r="GR492" s="246"/>
      <c r="GS492" s="246"/>
      <c r="GT492" s="246"/>
      <c r="GU492" s="246"/>
      <c r="GV492" s="246"/>
      <c r="GW492" s="246"/>
      <c r="GX492" s="246"/>
      <c r="GY492" s="246"/>
      <c r="GZ492" s="246"/>
      <c r="HA492" s="246"/>
      <c r="HB492" s="246"/>
      <c r="HC492" s="246"/>
      <c r="HD492" s="246"/>
      <c r="HE492" s="246"/>
      <c r="HF492" s="246"/>
      <c r="HG492" s="246"/>
      <c r="HH492" s="246"/>
      <c r="HI492" s="246"/>
      <c r="HJ492" s="246"/>
      <c r="HK492" s="246"/>
      <c r="HL492" s="246"/>
      <c r="HM492" s="246"/>
      <c r="HN492" s="246"/>
      <c r="HO492" s="246"/>
      <c r="HP492" s="246"/>
      <c r="HQ492" s="246"/>
      <c r="HR492" s="246"/>
      <c r="HS492" s="246"/>
      <c r="HT492" s="246"/>
      <c r="HU492" s="246"/>
      <c r="HV492" s="246"/>
      <c r="HW492" s="246"/>
      <c r="HX492" s="246"/>
      <c r="HY492" s="246"/>
      <c r="HZ492" s="246"/>
      <c r="IA492" s="246"/>
      <c r="IB492" s="246"/>
      <c r="IC492" s="246"/>
      <c r="ID492" s="246"/>
      <c r="IE492" s="246"/>
      <c r="IF492" s="246"/>
      <c r="IG492" s="246"/>
      <c r="IH492" s="246"/>
      <c r="II492" s="246"/>
      <c r="IJ492" s="246"/>
      <c r="IK492" s="246"/>
      <c r="IL492" s="246"/>
      <c r="IM492" s="246"/>
      <c r="IN492" s="246"/>
      <c r="IO492" s="246"/>
      <c r="IP492" s="246"/>
      <c r="IQ492" s="246"/>
      <c r="IR492" s="246"/>
      <c r="IS492" s="246"/>
      <c r="IT492" s="246"/>
      <c r="IU492" s="246"/>
      <c r="IV492" s="246"/>
      <c r="IW492" s="246"/>
    </row>
    <row r="493" customFormat="false" ht="12.75" hidden="false" customHeight="false" outlineLevel="0" collapsed="false">
      <c r="A493" s="225"/>
      <c r="B493" s="245"/>
      <c r="C493" s="251"/>
      <c r="D493" s="251"/>
      <c r="E493" s="251"/>
      <c r="F493" s="246"/>
      <c r="G493" s="246"/>
      <c r="H493" s="246"/>
      <c r="I493" s="246"/>
      <c r="J493" s="246"/>
      <c r="K493" s="246"/>
      <c r="L493" s="246"/>
      <c r="M493" s="246"/>
      <c r="N493" s="246"/>
      <c r="O493" s="246"/>
      <c r="P493" s="246"/>
      <c r="Q493" s="246"/>
      <c r="R493" s="246"/>
      <c r="S493" s="246"/>
      <c r="T493" s="246"/>
      <c r="U493" s="246"/>
      <c r="V493" s="246"/>
      <c r="W493" s="246"/>
      <c r="X493" s="246"/>
      <c r="Y493" s="246"/>
      <c r="Z493" s="246"/>
      <c r="AA493" s="246"/>
      <c r="AB493" s="246"/>
      <c r="AC493" s="246"/>
      <c r="AD493" s="246"/>
      <c r="AE493" s="246"/>
      <c r="AF493" s="246"/>
      <c r="AG493" s="246"/>
      <c r="AH493" s="246"/>
      <c r="AI493" s="246"/>
      <c r="AJ493" s="246"/>
      <c r="AK493" s="246"/>
      <c r="AL493" s="246"/>
      <c r="AM493" s="246"/>
      <c r="AN493" s="246"/>
      <c r="AO493" s="246"/>
      <c r="AP493" s="246"/>
      <c r="AQ493" s="246"/>
      <c r="AR493" s="246"/>
      <c r="AS493" s="246"/>
      <c r="AT493" s="246"/>
      <c r="AU493" s="246"/>
      <c r="AV493" s="246"/>
      <c r="AW493" s="246"/>
      <c r="AX493" s="246"/>
      <c r="AY493" s="246"/>
      <c r="AZ493" s="246"/>
      <c r="BA493" s="246"/>
      <c r="BB493" s="246"/>
      <c r="BC493" s="246"/>
      <c r="BD493" s="246"/>
      <c r="BE493" s="246"/>
      <c r="BF493" s="246"/>
      <c r="BG493" s="246"/>
      <c r="BH493" s="246"/>
      <c r="BI493" s="246"/>
      <c r="BJ493" s="246"/>
      <c r="BK493" s="246"/>
      <c r="BL493" s="246"/>
      <c r="BM493" s="246"/>
      <c r="BN493" s="246"/>
      <c r="BO493" s="246"/>
      <c r="BP493" s="246"/>
      <c r="BQ493" s="246"/>
      <c r="BR493" s="246"/>
      <c r="BS493" s="246"/>
      <c r="BT493" s="246"/>
      <c r="BU493" s="246"/>
      <c r="BV493" s="246"/>
      <c r="BW493" s="246"/>
      <c r="BX493" s="246"/>
      <c r="BY493" s="246"/>
      <c r="BZ493" s="246"/>
      <c r="CA493" s="246"/>
      <c r="CB493" s="246"/>
      <c r="CC493" s="246"/>
      <c r="CD493" s="246"/>
      <c r="CE493" s="246"/>
      <c r="CF493" s="246"/>
      <c r="CG493" s="246"/>
      <c r="CH493" s="246"/>
      <c r="CI493" s="246"/>
      <c r="CJ493" s="246"/>
      <c r="CK493" s="246"/>
      <c r="CL493" s="246"/>
      <c r="CM493" s="246"/>
      <c r="CN493" s="246"/>
      <c r="CO493" s="246"/>
      <c r="CP493" s="246"/>
      <c r="CQ493" s="246"/>
      <c r="CR493" s="246"/>
      <c r="CS493" s="246"/>
      <c r="CT493" s="246"/>
      <c r="CU493" s="246"/>
      <c r="CV493" s="246"/>
      <c r="CW493" s="246"/>
      <c r="CX493" s="246"/>
      <c r="CY493" s="246"/>
      <c r="CZ493" s="246"/>
      <c r="DA493" s="246"/>
      <c r="DB493" s="246"/>
      <c r="DC493" s="246"/>
      <c r="DD493" s="246"/>
      <c r="DE493" s="246"/>
      <c r="DF493" s="246"/>
      <c r="DG493" s="246"/>
      <c r="DH493" s="246"/>
      <c r="DI493" s="246"/>
      <c r="DJ493" s="246"/>
      <c r="DK493" s="246"/>
      <c r="DL493" s="246"/>
      <c r="DM493" s="246"/>
      <c r="DN493" s="246"/>
      <c r="DO493" s="246"/>
      <c r="DP493" s="246"/>
      <c r="DQ493" s="246"/>
      <c r="DR493" s="246"/>
      <c r="DS493" s="246"/>
      <c r="DT493" s="246"/>
      <c r="DU493" s="246"/>
      <c r="DV493" s="246"/>
      <c r="DW493" s="246"/>
      <c r="DX493" s="246"/>
      <c r="DY493" s="246"/>
      <c r="DZ493" s="246"/>
      <c r="EA493" s="246"/>
      <c r="EB493" s="246"/>
      <c r="EC493" s="246"/>
      <c r="ED493" s="246"/>
      <c r="EE493" s="246"/>
      <c r="EF493" s="246"/>
      <c r="EG493" s="246"/>
      <c r="EH493" s="246"/>
      <c r="EI493" s="246"/>
      <c r="EJ493" s="246"/>
      <c r="EK493" s="246"/>
      <c r="EL493" s="246"/>
      <c r="EM493" s="246"/>
      <c r="EN493" s="246"/>
      <c r="EO493" s="246"/>
      <c r="EP493" s="246"/>
      <c r="EQ493" s="246"/>
      <c r="ER493" s="246"/>
      <c r="ES493" s="246"/>
      <c r="ET493" s="246"/>
      <c r="EU493" s="246"/>
      <c r="EV493" s="246"/>
      <c r="EW493" s="246"/>
      <c r="EX493" s="246"/>
      <c r="EY493" s="246"/>
      <c r="EZ493" s="246"/>
      <c r="FA493" s="246"/>
      <c r="FB493" s="246"/>
      <c r="FC493" s="246"/>
      <c r="FD493" s="246"/>
      <c r="FE493" s="246"/>
      <c r="FF493" s="246"/>
      <c r="FG493" s="246"/>
      <c r="FH493" s="246"/>
      <c r="FI493" s="246"/>
      <c r="FJ493" s="246"/>
      <c r="FK493" s="246"/>
      <c r="FL493" s="246"/>
      <c r="FM493" s="246"/>
      <c r="FN493" s="246"/>
      <c r="FO493" s="246"/>
      <c r="FP493" s="246"/>
      <c r="FQ493" s="246"/>
      <c r="FR493" s="246"/>
      <c r="FS493" s="246"/>
      <c r="FT493" s="246"/>
      <c r="FU493" s="246"/>
      <c r="FV493" s="246"/>
      <c r="FW493" s="246"/>
      <c r="FX493" s="246"/>
      <c r="FY493" s="246"/>
      <c r="FZ493" s="246"/>
      <c r="GA493" s="246"/>
      <c r="GB493" s="246"/>
      <c r="GC493" s="246"/>
      <c r="GD493" s="246"/>
      <c r="GE493" s="246"/>
      <c r="GF493" s="246"/>
      <c r="GG493" s="246"/>
      <c r="GH493" s="246"/>
      <c r="GI493" s="246"/>
      <c r="GJ493" s="246"/>
      <c r="GK493" s="246"/>
      <c r="GL493" s="246"/>
      <c r="GM493" s="246"/>
      <c r="GN493" s="246"/>
      <c r="GO493" s="246"/>
      <c r="GP493" s="246"/>
      <c r="GQ493" s="246"/>
      <c r="GR493" s="246"/>
      <c r="GS493" s="246"/>
      <c r="GT493" s="246"/>
      <c r="GU493" s="246"/>
      <c r="GV493" s="246"/>
      <c r="GW493" s="246"/>
      <c r="GX493" s="246"/>
      <c r="GY493" s="246"/>
      <c r="GZ493" s="246"/>
      <c r="HA493" s="246"/>
      <c r="HB493" s="246"/>
      <c r="HC493" s="246"/>
      <c r="HD493" s="246"/>
      <c r="HE493" s="246"/>
      <c r="HF493" s="246"/>
      <c r="HG493" s="246"/>
      <c r="HH493" s="246"/>
      <c r="HI493" s="246"/>
      <c r="HJ493" s="246"/>
      <c r="HK493" s="246"/>
      <c r="HL493" s="246"/>
      <c r="HM493" s="246"/>
      <c r="HN493" s="246"/>
      <c r="HO493" s="246"/>
      <c r="HP493" s="246"/>
      <c r="HQ493" s="246"/>
      <c r="HR493" s="246"/>
      <c r="HS493" s="246"/>
      <c r="HT493" s="246"/>
      <c r="HU493" s="246"/>
      <c r="HV493" s="246"/>
      <c r="HW493" s="246"/>
      <c r="HX493" s="246"/>
      <c r="HY493" s="246"/>
      <c r="HZ493" s="246"/>
      <c r="IA493" s="246"/>
      <c r="IB493" s="246"/>
      <c r="IC493" s="246"/>
      <c r="ID493" s="246"/>
      <c r="IE493" s="246"/>
      <c r="IF493" s="246"/>
      <c r="IG493" s="246"/>
      <c r="IH493" s="246"/>
      <c r="II493" s="246"/>
      <c r="IJ493" s="246"/>
      <c r="IK493" s="246"/>
      <c r="IL493" s="246"/>
      <c r="IM493" s="246"/>
      <c r="IN493" s="246"/>
      <c r="IO493" s="246"/>
      <c r="IP493" s="246"/>
      <c r="IQ493" s="246"/>
      <c r="IR493" s="246"/>
      <c r="IS493" s="246"/>
      <c r="IT493" s="246"/>
      <c r="IU493" s="246"/>
      <c r="IV493" s="246"/>
      <c r="IW493" s="246"/>
    </row>
    <row r="494" customFormat="false" ht="12.75" hidden="false" customHeight="false" outlineLevel="0" collapsed="false">
      <c r="A494" s="223"/>
      <c r="B494" s="245"/>
      <c r="C494" s="251"/>
      <c r="D494" s="251"/>
      <c r="E494" s="251"/>
      <c r="F494" s="246"/>
      <c r="G494" s="246"/>
      <c r="H494" s="246"/>
      <c r="I494" s="246"/>
      <c r="J494" s="246"/>
      <c r="K494" s="246"/>
      <c r="L494" s="246"/>
      <c r="M494" s="246"/>
      <c r="N494" s="246"/>
      <c r="O494" s="246"/>
      <c r="P494" s="246"/>
      <c r="Q494" s="246"/>
      <c r="R494" s="246"/>
      <c r="S494" s="246"/>
      <c r="T494" s="246"/>
      <c r="U494" s="246"/>
      <c r="V494" s="246"/>
      <c r="W494" s="246"/>
      <c r="X494" s="246"/>
      <c r="Y494" s="246"/>
      <c r="Z494" s="246"/>
      <c r="AA494" s="246"/>
      <c r="AB494" s="246"/>
      <c r="AC494" s="246"/>
      <c r="AD494" s="246"/>
      <c r="AE494" s="246"/>
      <c r="AF494" s="246"/>
      <c r="AG494" s="246"/>
      <c r="AH494" s="246"/>
      <c r="AI494" s="246"/>
      <c r="AJ494" s="246"/>
      <c r="AK494" s="246"/>
      <c r="AL494" s="246"/>
      <c r="AM494" s="246"/>
      <c r="AN494" s="246"/>
      <c r="AO494" s="246"/>
      <c r="AP494" s="246"/>
      <c r="AQ494" s="246"/>
      <c r="AR494" s="246"/>
      <c r="AS494" s="246"/>
      <c r="AT494" s="246"/>
      <c r="AU494" s="246"/>
      <c r="AV494" s="246"/>
      <c r="AW494" s="246"/>
      <c r="AX494" s="246"/>
      <c r="AY494" s="246"/>
      <c r="AZ494" s="246"/>
      <c r="BA494" s="246"/>
      <c r="BB494" s="246"/>
      <c r="BC494" s="246"/>
      <c r="BD494" s="246"/>
      <c r="BE494" s="246"/>
      <c r="BF494" s="246"/>
      <c r="BG494" s="246"/>
      <c r="BH494" s="246"/>
      <c r="BI494" s="246"/>
      <c r="BJ494" s="246"/>
      <c r="BK494" s="246"/>
      <c r="BL494" s="246"/>
      <c r="BM494" s="246"/>
      <c r="BN494" s="246"/>
      <c r="BO494" s="246"/>
      <c r="BP494" s="246"/>
      <c r="BQ494" s="246"/>
      <c r="BR494" s="246"/>
      <c r="BS494" s="246"/>
      <c r="BT494" s="246"/>
      <c r="BU494" s="246"/>
      <c r="BV494" s="246"/>
      <c r="BW494" s="246"/>
      <c r="BX494" s="246"/>
      <c r="BY494" s="246"/>
      <c r="BZ494" s="246"/>
      <c r="CA494" s="246"/>
      <c r="CB494" s="246"/>
      <c r="CC494" s="246"/>
      <c r="CD494" s="246"/>
      <c r="CE494" s="246"/>
      <c r="CF494" s="246"/>
      <c r="CG494" s="246"/>
      <c r="CH494" s="246"/>
      <c r="CI494" s="246"/>
      <c r="CJ494" s="246"/>
      <c r="CK494" s="246"/>
      <c r="CL494" s="246"/>
      <c r="CM494" s="246"/>
      <c r="CN494" s="246"/>
      <c r="CO494" s="246"/>
      <c r="CP494" s="246"/>
      <c r="CQ494" s="246"/>
      <c r="CR494" s="246"/>
      <c r="CS494" s="246"/>
      <c r="CT494" s="246"/>
      <c r="CU494" s="246"/>
      <c r="CV494" s="246"/>
      <c r="CW494" s="246"/>
      <c r="CX494" s="246"/>
      <c r="CY494" s="246"/>
      <c r="CZ494" s="246"/>
      <c r="DA494" s="246"/>
      <c r="DB494" s="246"/>
      <c r="DC494" s="246"/>
      <c r="DD494" s="246"/>
      <c r="DE494" s="246"/>
      <c r="DF494" s="246"/>
      <c r="DG494" s="246"/>
      <c r="DH494" s="246"/>
      <c r="DI494" s="246"/>
      <c r="DJ494" s="246"/>
      <c r="DK494" s="246"/>
      <c r="DL494" s="246"/>
      <c r="DM494" s="246"/>
      <c r="DN494" s="246"/>
      <c r="DO494" s="246"/>
      <c r="DP494" s="246"/>
      <c r="DQ494" s="246"/>
      <c r="DR494" s="246"/>
      <c r="DS494" s="246"/>
      <c r="DT494" s="246"/>
      <c r="DU494" s="246"/>
      <c r="DV494" s="246"/>
      <c r="DW494" s="246"/>
      <c r="DX494" s="246"/>
      <c r="DY494" s="246"/>
      <c r="DZ494" s="246"/>
      <c r="EA494" s="246"/>
      <c r="EB494" s="246"/>
      <c r="EC494" s="246"/>
      <c r="ED494" s="246"/>
      <c r="EE494" s="246"/>
      <c r="EF494" s="246"/>
      <c r="EG494" s="246"/>
      <c r="EH494" s="246"/>
      <c r="EI494" s="246"/>
      <c r="EJ494" s="246"/>
      <c r="EK494" s="246"/>
      <c r="EL494" s="246"/>
      <c r="EM494" s="246"/>
      <c r="EN494" s="246"/>
      <c r="EO494" s="246"/>
      <c r="EP494" s="246"/>
      <c r="EQ494" s="246"/>
      <c r="ER494" s="246"/>
      <c r="ES494" s="246"/>
      <c r="ET494" s="246"/>
      <c r="EU494" s="246"/>
      <c r="EV494" s="246"/>
      <c r="EW494" s="246"/>
      <c r="EX494" s="246"/>
      <c r="EY494" s="246"/>
      <c r="EZ494" s="246"/>
      <c r="FA494" s="246"/>
      <c r="FB494" s="246"/>
      <c r="FC494" s="246"/>
      <c r="FD494" s="246"/>
      <c r="FE494" s="246"/>
      <c r="FF494" s="246"/>
      <c r="FG494" s="246"/>
      <c r="FH494" s="246"/>
      <c r="FI494" s="246"/>
      <c r="FJ494" s="246"/>
      <c r="FK494" s="246"/>
      <c r="FL494" s="246"/>
      <c r="FM494" s="246"/>
      <c r="FN494" s="246"/>
      <c r="FO494" s="246"/>
      <c r="FP494" s="246"/>
      <c r="FQ494" s="246"/>
      <c r="FR494" s="246"/>
      <c r="FS494" s="246"/>
      <c r="FT494" s="246"/>
      <c r="FU494" s="246"/>
      <c r="FV494" s="246"/>
      <c r="FW494" s="246"/>
      <c r="FX494" s="246"/>
      <c r="FY494" s="246"/>
      <c r="FZ494" s="246"/>
      <c r="GA494" s="246"/>
      <c r="GB494" s="246"/>
      <c r="GC494" s="246"/>
      <c r="GD494" s="246"/>
      <c r="GE494" s="246"/>
      <c r="GF494" s="246"/>
      <c r="GG494" s="246"/>
      <c r="GH494" s="246"/>
      <c r="GI494" s="246"/>
      <c r="GJ494" s="246"/>
      <c r="GK494" s="246"/>
      <c r="GL494" s="246"/>
      <c r="GM494" s="246"/>
      <c r="GN494" s="246"/>
      <c r="GO494" s="246"/>
      <c r="GP494" s="246"/>
      <c r="GQ494" s="246"/>
      <c r="GR494" s="246"/>
      <c r="GS494" s="246"/>
      <c r="GT494" s="246"/>
      <c r="GU494" s="246"/>
      <c r="GV494" s="246"/>
      <c r="GW494" s="246"/>
      <c r="GX494" s="246"/>
      <c r="GY494" s="246"/>
      <c r="GZ494" s="246"/>
      <c r="HA494" s="246"/>
      <c r="HB494" s="246"/>
      <c r="HC494" s="246"/>
      <c r="HD494" s="246"/>
      <c r="HE494" s="246"/>
      <c r="HF494" s="246"/>
      <c r="HG494" s="246"/>
      <c r="HH494" s="246"/>
      <c r="HI494" s="246"/>
      <c r="HJ494" s="246"/>
      <c r="HK494" s="246"/>
      <c r="HL494" s="246"/>
      <c r="HM494" s="246"/>
      <c r="HN494" s="246"/>
      <c r="HO494" s="246"/>
      <c r="HP494" s="246"/>
      <c r="HQ494" s="246"/>
      <c r="HR494" s="246"/>
      <c r="HS494" s="246"/>
      <c r="HT494" s="246"/>
      <c r="HU494" s="246"/>
      <c r="HV494" s="246"/>
      <c r="HW494" s="246"/>
      <c r="HX494" s="246"/>
      <c r="HY494" s="246"/>
      <c r="HZ494" s="246"/>
      <c r="IA494" s="246"/>
      <c r="IB494" s="246"/>
      <c r="IC494" s="246"/>
      <c r="ID494" s="246"/>
      <c r="IE494" s="246"/>
      <c r="IF494" s="246"/>
      <c r="IG494" s="246"/>
      <c r="IH494" s="246"/>
      <c r="II494" s="246"/>
      <c r="IJ494" s="246"/>
      <c r="IK494" s="246"/>
      <c r="IL494" s="246"/>
      <c r="IM494" s="246"/>
      <c r="IN494" s="246"/>
      <c r="IO494" s="246"/>
      <c r="IP494" s="246"/>
      <c r="IQ494" s="246"/>
      <c r="IR494" s="246"/>
      <c r="IS494" s="246"/>
      <c r="IT494" s="246"/>
      <c r="IU494" s="246"/>
      <c r="IV494" s="246"/>
      <c r="IW494" s="246"/>
    </row>
    <row r="495" customFormat="false" ht="12.75" hidden="false" customHeight="false" outlineLevel="0" collapsed="false">
      <c r="A495" s="259"/>
      <c r="B495" s="264"/>
      <c r="C495" s="251"/>
      <c r="D495" s="251"/>
      <c r="E495" s="251"/>
      <c r="F495" s="261"/>
      <c r="G495" s="261"/>
      <c r="H495" s="261"/>
      <c r="I495" s="261"/>
      <c r="J495" s="261"/>
      <c r="K495" s="261"/>
      <c r="L495" s="261"/>
      <c r="M495" s="261"/>
      <c r="N495" s="261"/>
      <c r="O495" s="261"/>
      <c r="P495" s="261"/>
      <c r="Q495" s="261"/>
      <c r="R495" s="261"/>
      <c r="S495" s="261"/>
      <c r="T495" s="261"/>
      <c r="U495" s="261"/>
      <c r="V495" s="261"/>
      <c r="W495" s="261"/>
      <c r="X495" s="261"/>
      <c r="Y495" s="261"/>
      <c r="Z495" s="261"/>
      <c r="AA495" s="261"/>
      <c r="AB495" s="261"/>
      <c r="AC495" s="261"/>
      <c r="AD495" s="261"/>
      <c r="AE495" s="261"/>
      <c r="AF495" s="261"/>
      <c r="AG495" s="261"/>
      <c r="AH495" s="261"/>
      <c r="AI495" s="261"/>
      <c r="AJ495" s="261"/>
      <c r="AK495" s="261"/>
      <c r="AL495" s="261"/>
      <c r="AM495" s="261"/>
      <c r="AN495" s="261"/>
      <c r="AO495" s="261"/>
      <c r="AP495" s="261"/>
      <c r="AQ495" s="261"/>
      <c r="AR495" s="261"/>
      <c r="AS495" s="261"/>
      <c r="AT495" s="261"/>
      <c r="AU495" s="261"/>
      <c r="AV495" s="261"/>
      <c r="AW495" s="261"/>
      <c r="AX495" s="261"/>
      <c r="AY495" s="261"/>
      <c r="AZ495" s="261"/>
      <c r="BA495" s="261"/>
      <c r="BB495" s="261"/>
      <c r="BC495" s="261"/>
      <c r="BD495" s="261"/>
      <c r="BE495" s="261"/>
      <c r="BF495" s="261"/>
      <c r="BG495" s="261"/>
      <c r="BH495" s="261"/>
      <c r="BI495" s="261"/>
      <c r="BJ495" s="261"/>
      <c r="BK495" s="261"/>
      <c r="BL495" s="261"/>
      <c r="BM495" s="261"/>
      <c r="BN495" s="261"/>
      <c r="BO495" s="261"/>
      <c r="BP495" s="261"/>
      <c r="BQ495" s="261"/>
      <c r="BR495" s="261"/>
      <c r="BS495" s="261"/>
      <c r="BT495" s="261"/>
      <c r="BU495" s="261"/>
      <c r="BV495" s="261"/>
      <c r="BW495" s="261"/>
      <c r="BX495" s="261"/>
      <c r="BY495" s="261"/>
      <c r="BZ495" s="261"/>
      <c r="CA495" s="261"/>
      <c r="CB495" s="261"/>
      <c r="CC495" s="261"/>
      <c r="CD495" s="261"/>
      <c r="CE495" s="261"/>
      <c r="CF495" s="261"/>
      <c r="CG495" s="261"/>
      <c r="CH495" s="261"/>
      <c r="CI495" s="261"/>
      <c r="CJ495" s="261"/>
      <c r="CK495" s="261"/>
      <c r="CL495" s="261"/>
      <c r="CM495" s="261"/>
      <c r="CN495" s="261"/>
      <c r="CO495" s="261"/>
      <c r="CP495" s="261"/>
      <c r="CQ495" s="261"/>
      <c r="CR495" s="261"/>
      <c r="CS495" s="261"/>
      <c r="CT495" s="261"/>
      <c r="CU495" s="261"/>
      <c r="CV495" s="261"/>
      <c r="CW495" s="261"/>
      <c r="CX495" s="261"/>
      <c r="CY495" s="261"/>
      <c r="CZ495" s="261"/>
      <c r="DA495" s="261"/>
      <c r="DB495" s="261"/>
      <c r="DC495" s="261"/>
      <c r="DD495" s="261"/>
      <c r="DE495" s="261"/>
      <c r="DF495" s="261"/>
      <c r="DG495" s="261"/>
      <c r="DH495" s="261"/>
      <c r="DI495" s="261"/>
      <c r="DJ495" s="261"/>
      <c r="DK495" s="261"/>
      <c r="DL495" s="261"/>
      <c r="DM495" s="261"/>
      <c r="DN495" s="261"/>
      <c r="DO495" s="261"/>
      <c r="DP495" s="261"/>
      <c r="DQ495" s="261"/>
      <c r="DR495" s="261"/>
      <c r="DS495" s="261"/>
      <c r="DT495" s="261"/>
      <c r="DU495" s="261"/>
      <c r="DV495" s="261"/>
      <c r="DW495" s="261"/>
      <c r="DX495" s="261"/>
      <c r="DY495" s="261"/>
      <c r="DZ495" s="261"/>
      <c r="EA495" s="261"/>
      <c r="EB495" s="261"/>
      <c r="EC495" s="261"/>
      <c r="ED495" s="261"/>
      <c r="EE495" s="261"/>
      <c r="EF495" s="261"/>
      <c r="EG495" s="261"/>
      <c r="EH495" s="261"/>
      <c r="EI495" s="261"/>
      <c r="EJ495" s="261"/>
      <c r="EK495" s="261"/>
      <c r="EL495" s="261"/>
      <c r="EM495" s="261"/>
      <c r="EN495" s="261"/>
      <c r="EO495" s="261"/>
      <c r="EP495" s="261"/>
      <c r="EQ495" s="261"/>
      <c r="ER495" s="261"/>
      <c r="ES495" s="261"/>
      <c r="ET495" s="261"/>
      <c r="EU495" s="261"/>
      <c r="EV495" s="261"/>
      <c r="EW495" s="261"/>
      <c r="EX495" s="261"/>
      <c r="EY495" s="261"/>
      <c r="EZ495" s="261"/>
      <c r="FA495" s="261"/>
      <c r="FB495" s="261"/>
      <c r="FC495" s="261"/>
      <c r="FD495" s="261"/>
      <c r="FE495" s="261"/>
      <c r="FF495" s="261"/>
      <c r="FG495" s="261"/>
      <c r="FH495" s="261"/>
      <c r="FI495" s="261"/>
      <c r="FJ495" s="261"/>
      <c r="FK495" s="261"/>
      <c r="FL495" s="261"/>
      <c r="FM495" s="261"/>
      <c r="FN495" s="261"/>
      <c r="FO495" s="261"/>
      <c r="FP495" s="261"/>
      <c r="FQ495" s="261"/>
      <c r="FR495" s="261"/>
      <c r="FS495" s="261"/>
      <c r="FT495" s="261"/>
      <c r="FU495" s="261"/>
      <c r="FV495" s="261"/>
      <c r="FW495" s="261"/>
      <c r="FX495" s="261"/>
      <c r="FY495" s="261"/>
      <c r="FZ495" s="261"/>
      <c r="GA495" s="261"/>
      <c r="GB495" s="261"/>
      <c r="GC495" s="261"/>
      <c r="GD495" s="261"/>
      <c r="GE495" s="261"/>
      <c r="GF495" s="261"/>
      <c r="GG495" s="261"/>
      <c r="GH495" s="261"/>
      <c r="GI495" s="261"/>
      <c r="GJ495" s="261"/>
      <c r="GK495" s="261"/>
      <c r="GL495" s="261"/>
      <c r="GM495" s="261"/>
      <c r="GN495" s="261"/>
      <c r="GO495" s="261"/>
      <c r="GP495" s="261"/>
      <c r="GQ495" s="261"/>
      <c r="GR495" s="261"/>
      <c r="GS495" s="261"/>
      <c r="GT495" s="261"/>
      <c r="GU495" s="261"/>
      <c r="GV495" s="261"/>
      <c r="GW495" s="261"/>
      <c r="GX495" s="261"/>
      <c r="GY495" s="261"/>
      <c r="GZ495" s="261"/>
      <c r="HA495" s="261"/>
      <c r="HB495" s="261"/>
      <c r="HC495" s="261"/>
      <c r="HD495" s="261"/>
      <c r="HE495" s="261"/>
      <c r="HF495" s="261"/>
      <c r="HG495" s="261"/>
      <c r="HH495" s="261"/>
      <c r="HI495" s="261"/>
      <c r="HJ495" s="261"/>
      <c r="HK495" s="261"/>
      <c r="HL495" s="261"/>
      <c r="HM495" s="261"/>
      <c r="HN495" s="261"/>
      <c r="HO495" s="261"/>
      <c r="HP495" s="261"/>
      <c r="HQ495" s="261"/>
      <c r="HR495" s="261"/>
      <c r="HS495" s="261"/>
      <c r="HT495" s="261"/>
      <c r="HU495" s="261"/>
      <c r="HV495" s="261"/>
      <c r="HW495" s="261"/>
      <c r="HX495" s="261"/>
      <c r="HY495" s="261"/>
      <c r="HZ495" s="261"/>
      <c r="IA495" s="261"/>
      <c r="IB495" s="261"/>
      <c r="IC495" s="261"/>
      <c r="ID495" s="261"/>
      <c r="IE495" s="261"/>
      <c r="IF495" s="261"/>
      <c r="IG495" s="261"/>
      <c r="IH495" s="261"/>
      <c r="II495" s="261"/>
      <c r="IJ495" s="261"/>
      <c r="IK495" s="261"/>
      <c r="IL495" s="261"/>
      <c r="IM495" s="261"/>
      <c r="IN495" s="261"/>
      <c r="IO495" s="261"/>
      <c r="IP495" s="261"/>
      <c r="IQ495" s="261"/>
      <c r="IR495" s="261"/>
      <c r="IS495" s="261"/>
      <c r="IT495" s="261"/>
      <c r="IU495" s="261"/>
      <c r="IV495" s="261"/>
      <c r="IW495" s="261"/>
    </row>
    <row r="496" customFormat="false" ht="12.75" hidden="false" customHeight="false" outlineLevel="0" collapsed="false">
      <c r="A496" s="223"/>
      <c r="B496" s="265"/>
      <c r="C496" s="251"/>
      <c r="D496" s="251"/>
      <c r="E496" s="251"/>
      <c r="F496" s="246"/>
      <c r="G496" s="246"/>
      <c r="H496" s="246"/>
      <c r="I496" s="246"/>
      <c r="J496" s="246"/>
      <c r="K496" s="246"/>
      <c r="L496" s="246"/>
      <c r="M496" s="246"/>
      <c r="N496" s="246"/>
      <c r="O496" s="246"/>
      <c r="P496" s="246"/>
      <c r="Q496" s="246"/>
      <c r="R496" s="246"/>
      <c r="S496" s="246"/>
      <c r="T496" s="246"/>
      <c r="U496" s="246"/>
      <c r="V496" s="246"/>
      <c r="W496" s="246"/>
      <c r="X496" s="246"/>
      <c r="Y496" s="246"/>
      <c r="Z496" s="246"/>
      <c r="AA496" s="246"/>
      <c r="AB496" s="246"/>
      <c r="AC496" s="246"/>
      <c r="AD496" s="246"/>
      <c r="AE496" s="246"/>
      <c r="AF496" s="246"/>
      <c r="AG496" s="246"/>
      <c r="AH496" s="246"/>
      <c r="AI496" s="246"/>
      <c r="AJ496" s="246"/>
      <c r="AK496" s="246"/>
      <c r="AL496" s="246"/>
      <c r="AM496" s="246"/>
      <c r="AN496" s="246"/>
      <c r="AO496" s="246"/>
      <c r="AP496" s="246"/>
      <c r="AQ496" s="246"/>
      <c r="AR496" s="246"/>
      <c r="AS496" s="246"/>
      <c r="AT496" s="246"/>
      <c r="AU496" s="246"/>
      <c r="AV496" s="246"/>
      <c r="AW496" s="246"/>
      <c r="AX496" s="246"/>
      <c r="AY496" s="246"/>
      <c r="AZ496" s="246"/>
      <c r="BA496" s="246"/>
      <c r="BB496" s="246"/>
      <c r="BC496" s="246"/>
      <c r="BD496" s="246"/>
      <c r="BE496" s="246"/>
      <c r="BF496" s="246"/>
      <c r="BG496" s="246"/>
      <c r="BH496" s="246"/>
      <c r="BI496" s="246"/>
      <c r="BJ496" s="246"/>
      <c r="BK496" s="246"/>
      <c r="BL496" s="246"/>
      <c r="BM496" s="246"/>
      <c r="BN496" s="246"/>
      <c r="BO496" s="246"/>
      <c r="BP496" s="246"/>
      <c r="BQ496" s="246"/>
      <c r="BR496" s="246"/>
      <c r="BS496" s="246"/>
      <c r="BT496" s="246"/>
      <c r="BU496" s="246"/>
      <c r="BV496" s="246"/>
      <c r="BW496" s="246"/>
      <c r="BX496" s="246"/>
      <c r="BY496" s="246"/>
      <c r="BZ496" s="246"/>
      <c r="CA496" s="246"/>
      <c r="CB496" s="246"/>
      <c r="CC496" s="246"/>
      <c r="CD496" s="246"/>
      <c r="CE496" s="246"/>
      <c r="CF496" s="246"/>
      <c r="CG496" s="246"/>
      <c r="CH496" s="246"/>
      <c r="CI496" s="246"/>
      <c r="CJ496" s="246"/>
      <c r="CK496" s="246"/>
      <c r="CL496" s="246"/>
      <c r="CM496" s="246"/>
      <c r="CN496" s="246"/>
      <c r="CO496" s="246"/>
      <c r="CP496" s="246"/>
      <c r="CQ496" s="246"/>
      <c r="CR496" s="246"/>
      <c r="CS496" s="246"/>
      <c r="CT496" s="246"/>
      <c r="CU496" s="246"/>
      <c r="CV496" s="246"/>
      <c r="CW496" s="246"/>
      <c r="CX496" s="246"/>
      <c r="CY496" s="246"/>
      <c r="CZ496" s="246"/>
      <c r="DA496" s="246"/>
      <c r="DB496" s="246"/>
      <c r="DC496" s="246"/>
      <c r="DD496" s="246"/>
      <c r="DE496" s="246"/>
      <c r="DF496" s="246"/>
      <c r="DG496" s="246"/>
      <c r="DH496" s="246"/>
      <c r="DI496" s="246"/>
      <c r="DJ496" s="246"/>
      <c r="DK496" s="246"/>
      <c r="DL496" s="246"/>
      <c r="DM496" s="246"/>
      <c r="DN496" s="246"/>
      <c r="DO496" s="246"/>
      <c r="DP496" s="246"/>
      <c r="DQ496" s="246"/>
      <c r="DR496" s="246"/>
      <c r="DS496" s="246"/>
      <c r="DT496" s="246"/>
      <c r="DU496" s="246"/>
      <c r="DV496" s="246"/>
      <c r="DW496" s="246"/>
      <c r="DX496" s="246"/>
      <c r="DY496" s="246"/>
      <c r="DZ496" s="246"/>
      <c r="EA496" s="246"/>
      <c r="EB496" s="246"/>
      <c r="EC496" s="246"/>
      <c r="ED496" s="246"/>
      <c r="EE496" s="246"/>
      <c r="EF496" s="246"/>
      <c r="EG496" s="246"/>
      <c r="EH496" s="246"/>
      <c r="EI496" s="246"/>
      <c r="EJ496" s="246"/>
      <c r="EK496" s="246"/>
      <c r="EL496" s="246"/>
      <c r="EM496" s="246"/>
      <c r="EN496" s="246"/>
      <c r="EO496" s="246"/>
      <c r="EP496" s="246"/>
      <c r="EQ496" s="246"/>
      <c r="ER496" s="246"/>
      <c r="ES496" s="246"/>
      <c r="ET496" s="246"/>
      <c r="EU496" s="246"/>
      <c r="EV496" s="246"/>
      <c r="EW496" s="246"/>
      <c r="EX496" s="246"/>
      <c r="EY496" s="246"/>
      <c r="EZ496" s="246"/>
      <c r="FA496" s="246"/>
      <c r="FB496" s="246"/>
      <c r="FC496" s="246"/>
      <c r="FD496" s="246"/>
      <c r="FE496" s="246"/>
      <c r="FF496" s="246"/>
      <c r="FG496" s="246"/>
      <c r="FH496" s="246"/>
      <c r="FI496" s="246"/>
      <c r="FJ496" s="246"/>
      <c r="FK496" s="246"/>
      <c r="FL496" s="246"/>
      <c r="FM496" s="246"/>
      <c r="FN496" s="246"/>
      <c r="FO496" s="246"/>
      <c r="FP496" s="246"/>
      <c r="FQ496" s="246"/>
      <c r="FR496" s="246"/>
      <c r="FS496" s="246"/>
      <c r="FT496" s="246"/>
      <c r="FU496" s="246"/>
      <c r="FV496" s="246"/>
      <c r="FW496" s="246"/>
      <c r="FX496" s="246"/>
      <c r="FY496" s="246"/>
      <c r="FZ496" s="246"/>
      <c r="GA496" s="246"/>
      <c r="GB496" s="246"/>
      <c r="GC496" s="246"/>
      <c r="GD496" s="246"/>
      <c r="GE496" s="246"/>
      <c r="GF496" s="246"/>
      <c r="GG496" s="246"/>
      <c r="GH496" s="246"/>
      <c r="GI496" s="246"/>
      <c r="GJ496" s="246"/>
      <c r="GK496" s="246"/>
      <c r="GL496" s="246"/>
      <c r="GM496" s="246"/>
      <c r="GN496" s="246"/>
      <c r="GO496" s="246"/>
      <c r="GP496" s="246"/>
      <c r="GQ496" s="246"/>
      <c r="GR496" s="246"/>
      <c r="GS496" s="246"/>
      <c r="GT496" s="246"/>
      <c r="GU496" s="246"/>
      <c r="GV496" s="246"/>
      <c r="GW496" s="246"/>
      <c r="GX496" s="246"/>
      <c r="GY496" s="246"/>
      <c r="GZ496" s="246"/>
      <c r="HA496" s="246"/>
      <c r="HB496" s="246"/>
      <c r="HC496" s="246"/>
      <c r="HD496" s="246"/>
      <c r="HE496" s="246"/>
      <c r="HF496" s="246"/>
      <c r="HG496" s="246"/>
      <c r="HH496" s="246"/>
      <c r="HI496" s="246"/>
      <c r="HJ496" s="246"/>
      <c r="HK496" s="246"/>
      <c r="HL496" s="246"/>
      <c r="HM496" s="246"/>
      <c r="HN496" s="246"/>
      <c r="HO496" s="246"/>
      <c r="HP496" s="246"/>
      <c r="HQ496" s="246"/>
      <c r="HR496" s="246"/>
      <c r="HS496" s="246"/>
      <c r="HT496" s="246"/>
      <c r="HU496" s="246"/>
      <c r="HV496" s="246"/>
      <c r="HW496" s="246"/>
      <c r="HX496" s="246"/>
      <c r="HY496" s="246"/>
      <c r="HZ496" s="246"/>
      <c r="IA496" s="246"/>
      <c r="IB496" s="246"/>
      <c r="IC496" s="246"/>
      <c r="ID496" s="246"/>
      <c r="IE496" s="246"/>
      <c r="IF496" s="246"/>
      <c r="IG496" s="246"/>
      <c r="IH496" s="246"/>
      <c r="II496" s="246"/>
      <c r="IJ496" s="246"/>
      <c r="IK496" s="246"/>
      <c r="IL496" s="246"/>
      <c r="IM496" s="246"/>
      <c r="IN496" s="246"/>
      <c r="IO496" s="246"/>
      <c r="IP496" s="246"/>
      <c r="IQ496" s="246"/>
      <c r="IR496" s="246"/>
      <c r="IS496" s="246"/>
      <c r="IT496" s="246"/>
      <c r="IU496" s="246"/>
      <c r="IV496" s="246"/>
      <c r="IW496" s="246"/>
    </row>
    <row r="497" customFormat="false" ht="12.75" hidden="false" customHeight="false" outlineLevel="0" collapsed="false">
      <c r="A497" s="225"/>
      <c r="B497" s="265"/>
      <c r="C497" s="251"/>
      <c r="D497" s="251"/>
      <c r="E497" s="251"/>
      <c r="F497" s="246"/>
      <c r="G497" s="246"/>
      <c r="H497" s="246"/>
      <c r="I497" s="246"/>
      <c r="J497" s="246"/>
      <c r="K497" s="246"/>
      <c r="L497" s="246"/>
      <c r="M497" s="246"/>
      <c r="N497" s="246"/>
      <c r="O497" s="246"/>
      <c r="P497" s="246"/>
      <c r="Q497" s="246"/>
      <c r="R497" s="246"/>
      <c r="S497" s="246"/>
      <c r="T497" s="246"/>
      <c r="U497" s="246"/>
      <c r="V497" s="246"/>
      <c r="W497" s="246"/>
      <c r="X497" s="246"/>
      <c r="Y497" s="246"/>
      <c r="Z497" s="246"/>
      <c r="AA497" s="246"/>
      <c r="AB497" s="246"/>
      <c r="AC497" s="246"/>
      <c r="AD497" s="246"/>
      <c r="AE497" s="246"/>
      <c r="AF497" s="246"/>
      <c r="AG497" s="246"/>
      <c r="AH497" s="246"/>
      <c r="AI497" s="246"/>
      <c r="AJ497" s="246"/>
      <c r="AK497" s="246"/>
      <c r="AL497" s="246"/>
      <c r="AM497" s="246"/>
      <c r="AN497" s="246"/>
      <c r="AO497" s="246"/>
      <c r="AP497" s="246"/>
      <c r="AQ497" s="246"/>
      <c r="AR497" s="246"/>
      <c r="AS497" s="246"/>
      <c r="AT497" s="246"/>
      <c r="AU497" s="246"/>
      <c r="AV497" s="246"/>
      <c r="AW497" s="246"/>
      <c r="AX497" s="246"/>
      <c r="AY497" s="246"/>
      <c r="AZ497" s="246"/>
      <c r="BA497" s="246"/>
      <c r="BB497" s="246"/>
      <c r="BC497" s="246"/>
      <c r="BD497" s="246"/>
      <c r="BE497" s="246"/>
      <c r="BF497" s="246"/>
      <c r="BG497" s="246"/>
      <c r="BH497" s="246"/>
      <c r="BI497" s="246"/>
      <c r="BJ497" s="246"/>
      <c r="BK497" s="246"/>
      <c r="BL497" s="246"/>
      <c r="BM497" s="246"/>
      <c r="BN497" s="246"/>
      <c r="BO497" s="246"/>
      <c r="BP497" s="246"/>
      <c r="BQ497" s="246"/>
      <c r="BR497" s="246"/>
      <c r="BS497" s="246"/>
      <c r="BT497" s="246"/>
      <c r="BU497" s="246"/>
      <c r="BV497" s="246"/>
      <c r="BW497" s="246"/>
      <c r="BX497" s="246"/>
      <c r="BY497" s="246"/>
      <c r="BZ497" s="246"/>
      <c r="CA497" s="246"/>
      <c r="CB497" s="246"/>
      <c r="CC497" s="246"/>
      <c r="CD497" s="246"/>
      <c r="CE497" s="246"/>
      <c r="CF497" s="246"/>
      <c r="CG497" s="246"/>
      <c r="CH497" s="246"/>
      <c r="CI497" s="246"/>
      <c r="CJ497" s="246"/>
      <c r="CK497" s="246"/>
      <c r="CL497" s="246"/>
      <c r="CM497" s="246"/>
      <c r="CN497" s="246"/>
      <c r="CO497" s="246"/>
      <c r="CP497" s="246"/>
      <c r="CQ497" s="246"/>
      <c r="CR497" s="246"/>
      <c r="CS497" s="246"/>
      <c r="CT497" s="246"/>
      <c r="CU497" s="246"/>
      <c r="CV497" s="246"/>
      <c r="CW497" s="246"/>
      <c r="CX497" s="246"/>
      <c r="CY497" s="246"/>
      <c r="CZ497" s="246"/>
      <c r="DA497" s="246"/>
      <c r="DB497" s="246"/>
      <c r="DC497" s="246"/>
      <c r="DD497" s="246"/>
      <c r="DE497" s="246"/>
      <c r="DF497" s="246"/>
      <c r="DG497" s="246"/>
      <c r="DH497" s="246"/>
      <c r="DI497" s="246"/>
      <c r="DJ497" s="246"/>
      <c r="DK497" s="246"/>
      <c r="DL497" s="246"/>
      <c r="DM497" s="246"/>
      <c r="DN497" s="246"/>
      <c r="DO497" s="246"/>
      <c r="DP497" s="246"/>
      <c r="DQ497" s="246"/>
      <c r="DR497" s="246"/>
      <c r="DS497" s="246"/>
      <c r="DT497" s="246"/>
      <c r="DU497" s="246"/>
      <c r="DV497" s="246"/>
      <c r="DW497" s="246"/>
      <c r="DX497" s="246"/>
      <c r="DY497" s="246"/>
      <c r="DZ497" s="246"/>
      <c r="EA497" s="246"/>
      <c r="EB497" s="246"/>
      <c r="EC497" s="246"/>
      <c r="ED497" s="246"/>
      <c r="EE497" s="246"/>
      <c r="EF497" s="246"/>
      <c r="EG497" s="246"/>
      <c r="EH497" s="246"/>
      <c r="EI497" s="246"/>
      <c r="EJ497" s="246"/>
      <c r="EK497" s="246"/>
      <c r="EL497" s="246"/>
      <c r="EM497" s="246"/>
      <c r="EN497" s="246"/>
      <c r="EO497" s="246"/>
      <c r="EP497" s="246"/>
      <c r="EQ497" s="246"/>
      <c r="ER497" s="246"/>
      <c r="ES497" s="246"/>
      <c r="ET497" s="246"/>
      <c r="EU497" s="246"/>
      <c r="EV497" s="246"/>
      <c r="EW497" s="246"/>
      <c r="EX497" s="246"/>
      <c r="EY497" s="246"/>
      <c r="EZ497" s="246"/>
      <c r="FA497" s="246"/>
      <c r="FB497" s="246"/>
      <c r="FC497" s="246"/>
      <c r="FD497" s="246"/>
      <c r="FE497" s="246"/>
      <c r="FF497" s="246"/>
      <c r="FG497" s="246"/>
      <c r="FH497" s="246"/>
      <c r="FI497" s="246"/>
      <c r="FJ497" s="246"/>
      <c r="FK497" s="246"/>
      <c r="FL497" s="246"/>
      <c r="FM497" s="246"/>
      <c r="FN497" s="246"/>
      <c r="FO497" s="246"/>
      <c r="FP497" s="246"/>
      <c r="FQ497" s="246"/>
      <c r="FR497" s="246"/>
      <c r="FS497" s="246"/>
      <c r="FT497" s="246"/>
      <c r="FU497" s="246"/>
      <c r="FV497" s="246"/>
      <c r="FW497" s="246"/>
      <c r="FX497" s="246"/>
      <c r="FY497" s="246"/>
      <c r="FZ497" s="246"/>
      <c r="GA497" s="246"/>
      <c r="GB497" s="246"/>
      <c r="GC497" s="246"/>
      <c r="GD497" s="246"/>
      <c r="GE497" s="246"/>
      <c r="GF497" s="246"/>
      <c r="GG497" s="246"/>
      <c r="GH497" s="246"/>
      <c r="GI497" s="246"/>
      <c r="GJ497" s="246"/>
      <c r="GK497" s="246"/>
      <c r="GL497" s="246"/>
      <c r="GM497" s="246"/>
      <c r="GN497" s="246"/>
      <c r="GO497" s="246"/>
      <c r="GP497" s="246"/>
      <c r="GQ497" s="246"/>
      <c r="GR497" s="246"/>
      <c r="GS497" s="246"/>
      <c r="GT497" s="246"/>
      <c r="GU497" s="246"/>
      <c r="GV497" s="246"/>
      <c r="GW497" s="246"/>
      <c r="GX497" s="246"/>
      <c r="GY497" s="246"/>
      <c r="GZ497" s="246"/>
      <c r="HA497" s="246"/>
      <c r="HB497" s="246"/>
      <c r="HC497" s="246"/>
      <c r="HD497" s="246"/>
      <c r="HE497" s="246"/>
      <c r="HF497" s="246"/>
      <c r="HG497" s="246"/>
      <c r="HH497" s="246"/>
      <c r="HI497" s="246"/>
      <c r="HJ497" s="246"/>
      <c r="HK497" s="246"/>
      <c r="HL497" s="246"/>
      <c r="HM497" s="246"/>
      <c r="HN497" s="246"/>
      <c r="HO497" s="246"/>
      <c r="HP497" s="246"/>
      <c r="HQ497" s="246"/>
      <c r="HR497" s="246"/>
      <c r="HS497" s="246"/>
      <c r="HT497" s="246"/>
      <c r="HU497" s="246"/>
      <c r="HV497" s="246"/>
      <c r="HW497" s="246"/>
      <c r="HX497" s="246"/>
      <c r="HY497" s="246"/>
      <c r="HZ497" s="246"/>
      <c r="IA497" s="246"/>
      <c r="IB497" s="246"/>
      <c r="IC497" s="246"/>
      <c r="ID497" s="246"/>
      <c r="IE497" s="246"/>
      <c r="IF497" s="246"/>
      <c r="IG497" s="246"/>
      <c r="IH497" s="246"/>
      <c r="II497" s="246"/>
      <c r="IJ497" s="246"/>
      <c r="IK497" s="246"/>
      <c r="IL497" s="246"/>
      <c r="IM497" s="246"/>
      <c r="IN497" s="246"/>
      <c r="IO497" s="246"/>
      <c r="IP497" s="246"/>
      <c r="IQ497" s="246"/>
      <c r="IR497" s="246"/>
      <c r="IS497" s="246"/>
      <c r="IT497" s="246"/>
      <c r="IU497" s="246"/>
      <c r="IV497" s="246"/>
      <c r="IW497" s="246"/>
    </row>
    <row r="498" customFormat="false" ht="12.75" hidden="false" customHeight="false" outlineLevel="0" collapsed="false">
      <c r="A498" s="224"/>
      <c r="B498" s="258"/>
      <c r="C498" s="251"/>
      <c r="D498" s="251"/>
      <c r="E498" s="251"/>
      <c r="F498" s="246"/>
      <c r="G498" s="246"/>
      <c r="H498" s="246"/>
      <c r="I498" s="246"/>
      <c r="J498" s="246"/>
      <c r="K498" s="246"/>
      <c r="L498" s="246"/>
      <c r="M498" s="246"/>
      <c r="N498" s="246"/>
      <c r="O498" s="246"/>
      <c r="P498" s="246"/>
      <c r="Q498" s="246"/>
      <c r="R498" s="246"/>
      <c r="S498" s="246"/>
      <c r="T498" s="246"/>
      <c r="U498" s="246"/>
      <c r="V498" s="246"/>
      <c r="W498" s="246"/>
      <c r="X498" s="246"/>
      <c r="Y498" s="246"/>
      <c r="Z498" s="246"/>
      <c r="AA498" s="246"/>
      <c r="AB498" s="246"/>
      <c r="AC498" s="246"/>
      <c r="AD498" s="246"/>
      <c r="AE498" s="246"/>
      <c r="AF498" s="246"/>
      <c r="AG498" s="246"/>
      <c r="AH498" s="246"/>
      <c r="AI498" s="246"/>
      <c r="AJ498" s="246"/>
      <c r="AK498" s="246"/>
      <c r="AL498" s="246"/>
      <c r="AM498" s="246"/>
      <c r="AN498" s="246"/>
      <c r="AO498" s="246"/>
      <c r="AP498" s="246"/>
      <c r="AQ498" s="246"/>
      <c r="AR498" s="246"/>
      <c r="AS498" s="246"/>
      <c r="AT498" s="246"/>
      <c r="AU498" s="246"/>
      <c r="AV498" s="246"/>
      <c r="AW498" s="246"/>
      <c r="AX498" s="246"/>
      <c r="AY498" s="246"/>
      <c r="AZ498" s="246"/>
      <c r="BA498" s="246"/>
      <c r="BB498" s="246"/>
      <c r="BC498" s="246"/>
      <c r="BD498" s="246"/>
      <c r="BE498" s="246"/>
      <c r="BF498" s="246"/>
      <c r="BG498" s="246"/>
      <c r="BH498" s="246"/>
      <c r="BI498" s="246"/>
      <c r="BJ498" s="246"/>
      <c r="BK498" s="246"/>
      <c r="BL498" s="246"/>
      <c r="BM498" s="246"/>
      <c r="BN498" s="246"/>
      <c r="BO498" s="246"/>
      <c r="BP498" s="246"/>
      <c r="BQ498" s="246"/>
      <c r="BR498" s="246"/>
      <c r="BS498" s="246"/>
      <c r="BT498" s="246"/>
      <c r="BU498" s="246"/>
      <c r="BV498" s="246"/>
      <c r="BW498" s="246"/>
      <c r="BX498" s="246"/>
      <c r="BY498" s="246"/>
      <c r="BZ498" s="246"/>
      <c r="CA498" s="246"/>
      <c r="CB498" s="246"/>
      <c r="CC498" s="246"/>
      <c r="CD498" s="246"/>
      <c r="CE498" s="246"/>
      <c r="CF498" s="246"/>
      <c r="CG498" s="246"/>
      <c r="CH498" s="246"/>
      <c r="CI498" s="246"/>
      <c r="CJ498" s="246"/>
      <c r="CK498" s="246"/>
      <c r="CL498" s="246"/>
      <c r="CM498" s="246"/>
      <c r="CN498" s="246"/>
      <c r="CO498" s="246"/>
      <c r="CP498" s="246"/>
      <c r="CQ498" s="246"/>
      <c r="CR498" s="246"/>
      <c r="CS498" s="246"/>
      <c r="CT498" s="246"/>
      <c r="CU498" s="246"/>
      <c r="CV498" s="246"/>
      <c r="CW498" s="246"/>
      <c r="CX498" s="246"/>
      <c r="CY498" s="246"/>
      <c r="CZ498" s="246"/>
      <c r="DA498" s="246"/>
      <c r="DB498" s="246"/>
      <c r="DC498" s="246"/>
      <c r="DD498" s="246"/>
      <c r="DE498" s="246"/>
      <c r="DF498" s="246"/>
      <c r="DG498" s="246"/>
      <c r="DH498" s="246"/>
      <c r="DI498" s="246"/>
      <c r="DJ498" s="246"/>
      <c r="DK498" s="246"/>
      <c r="DL498" s="246"/>
      <c r="DM498" s="246"/>
      <c r="DN498" s="246"/>
      <c r="DO498" s="246"/>
      <c r="DP498" s="246"/>
      <c r="DQ498" s="246"/>
      <c r="DR498" s="246"/>
      <c r="DS498" s="246"/>
      <c r="DT498" s="246"/>
      <c r="DU498" s="246"/>
      <c r="DV498" s="246"/>
      <c r="DW498" s="246"/>
      <c r="DX498" s="246"/>
      <c r="DY498" s="246"/>
      <c r="DZ498" s="246"/>
      <c r="EA498" s="246"/>
      <c r="EB498" s="246"/>
      <c r="EC498" s="246"/>
      <c r="ED498" s="246"/>
      <c r="EE498" s="246"/>
      <c r="EF498" s="246"/>
      <c r="EG498" s="246"/>
      <c r="EH498" s="246"/>
      <c r="EI498" s="246"/>
      <c r="EJ498" s="246"/>
      <c r="EK498" s="246"/>
      <c r="EL498" s="246"/>
      <c r="EM498" s="246"/>
      <c r="EN498" s="246"/>
      <c r="EO498" s="246"/>
      <c r="EP498" s="246"/>
      <c r="EQ498" s="246"/>
      <c r="ER498" s="246"/>
      <c r="ES498" s="246"/>
      <c r="ET498" s="246"/>
      <c r="EU498" s="246"/>
      <c r="EV498" s="246"/>
      <c r="EW498" s="246"/>
      <c r="EX498" s="246"/>
      <c r="EY498" s="246"/>
      <c r="EZ498" s="246"/>
      <c r="FA498" s="246"/>
      <c r="FB498" s="246"/>
      <c r="FC498" s="246"/>
      <c r="FD498" s="246"/>
      <c r="FE498" s="246"/>
      <c r="FF498" s="246"/>
      <c r="FG498" s="246"/>
      <c r="FH498" s="246"/>
      <c r="FI498" s="246"/>
      <c r="FJ498" s="246"/>
      <c r="FK498" s="246"/>
      <c r="FL498" s="246"/>
      <c r="FM498" s="246"/>
      <c r="FN498" s="246"/>
      <c r="FO498" s="246"/>
      <c r="FP498" s="246"/>
      <c r="FQ498" s="246"/>
      <c r="FR498" s="246"/>
      <c r="FS498" s="246"/>
      <c r="FT498" s="246"/>
      <c r="FU498" s="246"/>
      <c r="FV498" s="246"/>
      <c r="FW498" s="246"/>
      <c r="FX498" s="246"/>
      <c r="FY498" s="246"/>
      <c r="FZ498" s="246"/>
      <c r="GA498" s="246"/>
      <c r="GB498" s="246"/>
      <c r="GC498" s="246"/>
      <c r="GD498" s="246"/>
      <c r="GE498" s="246"/>
      <c r="GF498" s="246"/>
      <c r="GG498" s="246"/>
      <c r="GH498" s="246"/>
      <c r="GI498" s="246"/>
      <c r="GJ498" s="246"/>
      <c r="GK498" s="246"/>
      <c r="GL498" s="246"/>
      <c r="GM498" s="246"/>
      <c r="GN498" s="246"/>
      <c r="GO498" s="246"/>
      <c r="GP498" s="246"/>
      <c r="GQ498" s="246"/>
      <c r="GR498" s="246"/>
      <c r="GS498" s="246"/>
      <c r="GT498" s="246"/>
      <c r="GU498" s="246"/>
      <c r="GV498" s="246"/>
      <c r="GW498" s="246"/>
      <c r="GX498" s="246"/>
      <c r="GY498" s="246"/>
      <c r="GZ498" s="246"/>
      <c r="HA498" s="246"/>
      <c r="HB498" s="246"/>
      <c r="HC498" s="246"/>
      <c r="HD498" s="246"/>
      <c r="HE498" s="246"/>
      <c r="HF498" s="246"/>
      <c r="HG498" s="246"/>
      <c r="HH498" s="246"/>
      <c r="HI498" s="246"/>
      <c r="HJ498" s="246"/>
      <c r="HK498" s="246"/>
      <c r="HL498" s="246"/>
      <c r="HM498" s="246"/>
      <c r="HN498" s="246"/>
      <c r="HO498" s="246"/>
      <c r="HP498" s="246"/>
      <c r="HQ498" s="246"/>
      <c r="HR498" s="246"/>
      <c r="HS498" s="246"/>
      <c r="HT498" s="246"/>
      <c r="HU498" s="246"/>
      <c r="HV498" s="246"/>
      <c r="HW498" s="246"/>
      <c r="HX498" s="246"/>
      <c r="HY498" s="246"/>
      <c r="HZ498" s="246"/>
      <c r="IA498" s="246"/>
      <c r="IB498" s="246"/>
      <c r="IC498" s="246"/>
      <c r="ID498" s="246"/>
      <c r="IE498" s="246"/>
      <c r="IF498" s="246"/>
      <c r="IG498" s="246"/>
      <c r="IH498" s="246"/>
      <c r="II498" s="246"/>
      <c r="IJ498" s="246"/>
      <c r="IK498" s="246"/>
      <c r="IL498" s="246"/>
      <c r="IM498" s="246"/>
      <c r="IN498" s="246"/>
      <c r="IO498" s="246"/>
      <c r="IP498" s="246"/>
      <c r="IQ498" s="246"/>
      <c r="IR498" s="246"/>
      <c r="IS498" s="246"/>
      <c r="IT498" s="246"/>
      <c r="IU498" s="246"/>
      <c r="IV498" s="246"/>
      <c r="IW498" s="246"/>
    </row>
    <row r="499" customFormat="false" ht="12.75" hidden="false" customHeight="false" outlineLevel="0" collapsed="false">
      <c r="A499" s="263"/>
      <c r="B499" s="264"/>
      <c r="C499" s="251"/>
      <c r="D499" s="251"/>
      <c r="E499" s="251"/>
      <c r="F499" s="261"/>
      <c r="G499" s="261"/>
      <c r="H499" s="261"/>
      <c r="I499" s="261"/>
      <c r="J499" s="261"/>
      <c r="K499" s="261"/>
      <c r="L499" s="261"/>
      <c r="M499" s="261"/>
      <c r="N499" s="261"/>
      <c r="O499" s="261"/>
      <c r="P499" s="261"/>
      <c r="Q499" s="261"/>
      <c r="R499" s="261"/>
      <c r="S499" s="261"/>
      <c r="T499" s="261"/>
      <c r="U499" s="261"/>
      <c r="V499" s="261"/>
      <c r="W499" s="261"/>
      <c r="X499" s="261"/>
      <c r="Y499" s="261"/>
      <c r="Z499" s="261"/>
      <c r="AA499" s="261"/>
      <c r="AB499" s="261"/>
      <c r="AC499" s="261"/>
      <c r="AD499" s="261"/>
      <c r="AE499" s="261"/>
      <c r="AF499" s="261"/>
      <c r="AG499" s="261"/>
      <c r="AH499" s="261"/>
      <c r="AI499" s="261"/>
      <c r="AJ499" s="261"/>
      <c r="AK499" s="261"/>
      <c r="AL499" s="261"/>
      <c r="AM499" s="261"/>
      <c r="AN499" s="261"/>
      <c r="AO499" s="261"/>
      <c r="AP499" s="261"/>
      <c r="AQ499" s="261"/>
      <c r="AR499" s="261"/>
      <c r="AS499" s="261"/>
      <c r="AT499" s="261"/>
      <c r="AU499" s="261"/>
      <c r="AV499" s="261"/>
      <c r="AW499" s="261"/>
      <c r="AX499" s="261"/>
      <c r="AY499" s="261"/>
      <c r="AZ499" s="261"/>
      <c r="BA499" s="261"/>
      <c r="BB499" s="261"/>
      <c r="BC499" s="261"/>
      <c r="BD499" s="261"/>
      <c r="BE499" s="261"/>
      <c r="BF499" s="261"/>
      <c r="BG499" s="261"/>
      <c r="BH499" s="261"/>
      <c r="BI499" s="261"/>
      <c r="BJ499" s="261"/>
      <c r="BK499" s="261"/>
      <c r="BL499" s="261"/>
      <c r="BM499" s="261"/>
      <c r="BN499" s="261"/>
      <c r="BO499" s="261"/>
      <c r="BP499" s="261"/>
      <c r="BQ499" s="261"/>
      <c r="BR499" s="261"/>
      <c r="BS499" s="261"/>
      <c r="BT499" s="261"/>
      <c r="BU499" s="261"/>
      <c r="BV499" s="261"/>
      <c r="BW499" s="261"/>
      <c r="BX499" s="261"/>
      <c r="BY499" s="261"/>
      <c r="BZ499" s="261"/>
      <c r="CA499" s="261"/>
      <c r="CB499" s="261"/>
      <c r="CC499" s="261"/>
      <c r="CD499" s="261"/>
      <c r="CE499" s="261"/>
      <c r="CF499" s="261"/>
      <c r="CG499" s="261"/>
      <c r="CH499" s="261"/>
      <c r="CI499" s="261"/>
      <c r="CJ499" s="261"/>
      <c r="CK499" s="261"/>
      <c r="CL499" s="261"/>
      <c r="CM499" s="261"/>
      <c r="CN499" s="261"/>
      <c r="CO499" s="261"/>
      <c r="CP499" s="261"/>
      <c r="CQ499" s="261"/>
      <c r="CR499" s="261"/>
      <c r="CS499" s="261"/>
      <c r="CT499" s="261"/>
      <c r="CU499" s="261"/>
      <c r="CV499" s="261"/>
      <c r="CW499" s="261"/>
      <c r="CX499" s="261"/>
      <c r="CY499" s="261"/>
      <c r="CZ499" s="261"/>
      <c r="DA499" s="261"/>
      <c r="DB499" s="261"/>
      <c r="DC499" s="261"/>
      <c r="DD499" s="261"/>
      <c r="DE499" s="261"/>
      <c r="DF499" s="261"/>
      <c r="DG499" s="261"/>
      <c r="DH499" s="261"/>
      <c r="DI499" s="261"/>
      <c r="DJ499" s="261"/>
      <c r="DK499" s="261"/>
      <c r="DL499" s="261"/>
      <c r="DM499" s="261"/>
      <c r="DN499" s="261"/>
      <c r="DO499" s="261"/>
      <c r="DP499" s="261"/>
      <c r="DQ499" s="261"/>
      <c r="DR499" s="261"/>
      <c r="DS499" s="261"/>
      <c r="DT499" s="261"/>
      <c r="DU499" s="261"/>
      <c r="DV499" s="261"/>
      <c r="DW499" s="261"/>
      <c r="DX499" s="261"/>
      <c r="DY499" s="261"/>
      <c r="DZ499" s="261"/>
      <c r="EA499" s="261"/>
      <c r="EB499" s="261"/>
      <c r="EC499" s="261"/>
      <c r="ED499" s="261"/>
      <c r="EE499" s="261"/>
      <c r="EF499" s="261"/>
      <c r="EG499" s="261"/>
      <c r="EH499" s="261"/>
      <c r="EI499" s="261"/>
      <c r="EJ499" s="261"/>
      <c r="EK499" s="261"/>
      <c r="EL499" s="261"/>
      <c r="EM499" s="261"/>
      <c r="EN499" s="261"/>
      <c r="EO499" s="261"/>
      <c r="EP499" s="261"/>
      <c r="EQ499" s="261"/>
      <c r="ER499" s="261"/>
      <c r="ES499" s="261"/>
      <c r="ET499" s="261"/>
      <c r="EU499" s="261"/>
      <c r="EV499" s="261"/>
      <c r="EW499" s="261"/>
      <c r="EX499" s="261"/>
      <c r="EY499" s="261"/>
      <c r="EZ499" s="261"/>
      <c r="FA499" s="261"/>
      <c r="FB499" s="261"/>
      <c r="FC499" s="261"/>
      <c r="FD499" s="261"/>
      <c r="FE499" s="261"/>
      <c r="FF499" s="261"/>
      <c r="FG499" s="261"/>
      <c r="FH499" s="261"/>
      <c r="FI499" s="261"/>
      <c r="FJ499" s="261"/>
      <c r="FK499" s="261"/>
      <c r="FL499" s="261"/>
      <c r="FM499" s="261"/>
      <c r="FN499" s="261"/>
      <c r="FO499" s="261"/>
      <c r="FP499" s="261"/>
      <c r="FQ499" s="261"/>
      <c r="FR499" s="261"/>
      <c r="FS499" s="261"/>
      <c r="FT499" s="261"/>
      <c r="FU499" s="261"/>
      <c r="FV499" s="261"/>
      <c r="FW499" s="261"/>
      <c r="FX499" s="261"/>
      <c r="FY499" s="261"/>
      <c r="FZ499" s="261"/>
      <c r="GA499" s="261"/>
      <c r="GB499" s="261"/>
      <c r="GC499" s="261"/>
      <c r="GD499" s="261"/>
      <c r="GE499" s="261"/>
      <c r="GF499" s="261"/>
      <c r="GG499" s="261"/>
      <c r="GH499" s="261"/>
      <c r="GI499" s="261"/>
      <c r="GJ499" s="261"/>
      <c r="GK499" s="261"/>
      <c r="GL499" s="261"/>
      <c r="GM499" s="261"/>
      <c r="GN499" s="261"/>
      <c r="GO499" s="261"/>
      <c r="GP499" s="261"/>
      <c r="GQ499" s="261"/>
      <c r="GR499" s="261"/>
      <c r="GS499" s="261"/>
      <c r="GT499" s="261"/>
      <c r="GU499" s="261"/>
      <c r="GV499" s="261"/>
      <c r="GW499" s="261"/>
      <c r="GX499" s="261"/>
      <c r="GY499" s="261"/>
      <c r="GZ499" s="261"/>
      <c r="HA499" s="261"/>
      <c r="HB499" s="261"/>
      <c r="HC499" s="261"/>
      <c r="HD499" s="261"/>
      <c r="HE499" s="261"/>
      <c r="HF499" s="261"/>
      <c r="HG499" s="261"/>
      <c r="HH499" s="261"/>
      <c r="HI499" s="261"/>
      <c r="HJ499" s="261"/>
      <c r="HK499" s="261"/>
      <c r="HL499" s="261"/>
      <c r="HM499" s="261"/>
      <c r="HN499" s="261"/>
      <c r="HO499" s="261"/>
      <c r="HP499" s="261"/>
      <c r="HQ499" s="261"/>
      <c r="HR499" s="261"/>
      <c r="HS499" s="261"/>
      <c r="HT499" s="261"/>
      <c r="HU499" s="261"/>
      <c r="HV499" s="261"/>
      <c r="HW499" s="261"/>
      <c r="HX499" s="261"/>
      <c r="HY499" s="261"/>
      <c r="HZ499" s="261"/>
      <c r="IA499" s="261"/>
      <c r="IB499" s="261"/>
      <c r="IC499" s="261"/>
      <c r="ID499" s="261"/>
      <c r="IE499" s="261"/>
      <c r="IF499" s="261"/>
      <c r="IG499" s="261"/>
      <c r="IH499" s="261"/>
      <c r="II499" s="261"/>
      <c r="IJ499" s="261"/>
      <c r="IK499" s="261"/>
      <c r="IL499" s="261"/>
      <c r="IM499" s="261"/>
      <c r="IN499" s="261"/>
      <c r="IO499" s="261"/>
      <c r="IP499" s="261"/>
      <c r="IQ499" s="261"/>
      <c r="IR499" s="261"/>
      <c r="IS499" s="261"/>
      <c r="IT499" s="261"/>
      <c r="IU499" s="261"/>
      <c r="IV499" s="261"/>
      <c r="IW499" s="261"/>
    </row>
    <row r="500" customFormat="false" ht="12.75" hidden="false" customHeight="false" outlineLevel="0" collapsed="false">
      <c r="A500" s="217"/>
      <c r="B500" s="245"/>
      <c r="C500" s="251"/>
      <c r="D500" s="251"/>
      <c r="E500" s="251"/>
      <c r="F500" s="246"/>
      <c r="G500" s="246"/>
      <c r="H500" s="246"/>
      <c r="I500" s="246"/>
      <c r="J500" s="246"/>
      <c r="K500" s="246"/>
      <c r="L500" s="246"/>
      <c r="M500" s="246"/>
      <c r="N500" s="246"/>
      <c r="O500" s="246"/>
      <c r="P500" s="246"/>
      <c r="Q500" s="246"/>
      <c r="R500" s="246"/>
      <c r="S500" s="246"/>
      <c r="T500" s="246"/>
      <c r="U500" s="246"/>
      <c r="V500" s="246"/>
      <c r="W500" s="246"/>
      <c r="X500" s="246"/>
      <c r="Y500" s="246"/>
      <c r="Z500" s="246"/>
      <c r="AA500" s="246"/>
      <c r="AB500" s="246"/>
      <c r="AC500" s="246"/>
      <c r="AD500" s="246"/>
      <c r="AE500" s="246"/>
      <c r="AF500" s="246"/>
      <c r="AG500" s="246"/>
      <c r="AH500" s="246"/>
      <c r="AI500" s="246"/>
      <c r="AJ500" s="246"/>
      <c r="AK500" s="246"/>
      <c r="AL500" s="246"/>
      <c r="AM500" s="246"/>
      <c r="AN500" s="246"/>
      <c r="AO500" s="246"/>
      <c r="AP500" s="246"/>
      <c r="AQ500" s="246"/>
      <c r="AR500" s="246"/>
      <c r="AS500" s="246"/>
      <c r="AT500" s="246"/>
      <c r="AU500" s="246"/>
      <c r="AV500" s="246"/>
      <c r="AW500" s="246"/>
      <c r="AX500" s="246"/>
      <c r="AY500" s="246"/>
      <c r="AZ500" s="246"/>
      <c r="BA500" s="246"/>
      <c r="BB500" s="246"/>
      <c r="BC500" s="246"/>
      <c r="BD500" s="246"/>
      <c r="BE500" s="246"/>
      <c r="BF500" s="246"/>
      <c r="BG500" s="246"/>
      <c r="BH500" s="246"/>
      <c r="BI500" s="246"/>
      <c r="BJ500" s="246"/>
      <c r="BK500" s="246"/>
      <c r="BL500" s="246"/>
      <c r="BM500" s="246"/>
      <c r="BN500" s="246"/>
      <c r="BO500" s="246"/>
      <c r="BP500" s="246"/>
      <c r="BQ500" s="246"/>
      <c r="BR500" s="246"/>
      <c r="BS500" s="246"/>
      <c r="BT500" s="246"/>
      <c r="BU500" s="246"/>
      <c r="BV500" s="246"/>
      <c r="BW500" s="246"/>
      <c r="BX500" s="246"/>
      <c r="BY500" s="246"/>
      <c r="BZ500" s="246"/>
      <c r="CA500" s="246"/>
      <c r="CB500" s="246"/>
      <c r="CC500" s="246"/>
      <c r="CD500" s="246"/>
      <c r="CE500" s="246"/>
      <c r="CF500" s="246"/>
      <c r="CG500" s="246"/>
      <c r="CH500" s="246"/>
      <c r="CI500" s="246"/>
      <c r="CJ500" s="246"/>
      <c r="CK500" s="246"/>
      <c r="CL500" s="246"/>
      <c r="CM500" s="246"/>
      <c r="CN500" s="246"/>
      <c r="CO500" s="246"/>
      <c r="CP500" s="246"/>
      <c r="CQ500" s="246"/>
      <c r="CR500" s="246"/>
      <c r="CS500" s="246"/>
      <c r="CT500" s="246"/>
      <c r="CU500" s="246"/>
      <c r="CV500" s="246"/>
      <c r="CW500" s="246"/>
      <c r="CX500" s="246"/>
      <c r="CY500" s="246"/>
      <c r="CZ500" s="246"/>
      <c r="DA500" s="246"/>
      <c r="DB500" s="246"/>
      <c r="DC500" s="246"/>
      <c r="DD500" s="246"/>
      <c r="DE500" s="246"/>
      <c r="DF500" s="246"/>
      <c r="DG500" s="246"/>
      <c r="DH500" s="246"/>
      <c r="DI500" s="246"/>
      <c r="DJ500" s="246"/>
      <c r="DK500" s="246"/>
      <c r="DL500" s="246"/>
      <c r="DM500" s="246"/>
      <c r="DN500" s="246"/>
      <c r="DO500" s="246"/>
      <c r="DP500" s="246"/>
      <c r="DQ500" s="246"/>
      <c r="DR500" s="246"/>
      <c r="DS500" s="246"/>
      <c r="DT500" s="246"/>
      <c r="DU500" s="246"/>
      <c r="DV500" s="246"/>
      <c r="DW500" s="246"/>
      <c r="DX500" s="246"/>
      <c r="DY500" s="246"/>
      <c r="DZ500" s="246"/>
      <c r="EA500" s="246"/>
      <c r="EB500" s="246"/>
      <c r="EC500" s="246"/>
      <c r="ED500" s="246"/>
      <c r="EE500" s="246"/>
      <c r="EF500" s="246"/>
      <c r="EG500" s="246"/>
      <c r="EH500" s="246"/>
      <c r="EI500" s="246"/>
      <c r="EJ500" s="246"/>
      <c r="EK500" s="246"/>
      <c r="EL500" s="246"/>
      <c r="EM500" s="246"/>
      <c r="EN500" s="246"/>
      <c r="EO500" s="246"/>
      <c r="EP500" s="246"/>
      <c r="EQ500" s="246"/>
      <c r="ER500" s="246"/>
      <c r="ES500" s="246"/>
      <c r="ET500" s="246"/>
      <c r="EU500" s="246"/>
      <c r="EV500" s="246"/>
      <c r="EW500" s="246"/>
      <c r="EX500" s="246"/>
      <c r="EY500" s="246"/>
      <c r="EZ500" s="246"/>
      <c r="FA500" s="246"/>
      <c r="FB500" s="246"/>
      <c r="FC500" s="246"/>
      <c r="FD500" s="246"/>
      <c r="FE500" s="246"/>
      <c r="FF500" s="246"/>
      <c r="FG500" s="246"/>
      <c r="FH500" s="246"/>
      <c r="FI500" s="246"/>
      <c r="FJ500" s="246"/>
      <c r="FK500" s="246"/>
      <c r="FL500" s="246"/>
      <c r="FM500" s="246"/>
      <c r="FN500" s="246"/>
      <c r="FO500" s="246"/>
      <c r="FP500" s="246"/>
      <c r="FQ500" s="246"/>
      <c r="FR500" s="246"/>
      <c r="FS500" s="246"/>
      <c r="FT500" s="246"/>
      <c r="FU500" s="246"/>
      <c r="FV500" s="246"/>
      <c r="FW500" s="246"/>
      <c r="FX500" s="246"/>
      <c r="FY500" s="246"/>
      <c r="FZ500" s="246"/>
      <c r="GA500" s="246"/>
      <c r="GB500" s="246"/>
      <c r="GC500" s="246"/>
      <c r="GD500" s="246"/>
      <c r="GE500" s="246"/>
      <c r="GF500" s="246"/>
      <c r="GG500" s="246"/>
      <c r="GH500" s="246"/>
      <c r="GI500" s="246"/>
      <c r="GJ500" s="246"/>
      <c r="GK500" s="246"/>
      <c r="GL500" s="246"/>
      <c r="GM500" s="246"/>
      <c r="GN500" s="246"/>
      <c r="GO500" s="246"/>
      <c r="GP500" s="246"/>
      <c r="GQ500" s="246"/>
      <c r="GR500" s="246"/>
      <c r="GS500" s="246"/>
      <c r="GT500" s="246"/>
      <c r="GU500" s="246"/>
      <c r="GV500" s="246"/>
      <c r="GW500" s="246"/>
      <c r="GX500" s="246"/>
      <c r="GY500" s="246"/>
      <c r="GZ500" s="246"/>
      <c r="HA500" s="246"/>
      <c r="HB500" s="246"/>
      <c r="HC500" s="246"/>
      <c r="HD500" s="246"/>
      <c r="HE500" s="246"/>
      <c r="HF500" s="246"/>
      <c r="HG500" s="246"/>
      <c r="HH500" s="246"/>
      <c r="HI500" s="246"/>
      <c r="HJ500" s="246"/>
      <c r="HK500" s="246"/>
      <c r="HL500" s="246"/>
      <c r="HM500" s="246"/>
      <c r="HN500" s="246"/>
      <c r="HO500" s="246"/>
      <c r="HP500" s="246"/>
      <c r="HQ500" s="246"/>
      <c r="HR500" s="246"/>
      <c r="HS500" s="246"/>
      <c r="HT500" s="246"/>
      <c r="HU500" s="246"/>
      <c r="HV500" s="246"/>
      <c r="HW500" s="246"/>
      <c r="HX500" s="246"/>
      <c r="HY500" s="246"/>
      <c r="HZ500" s="246"/>
      <c r="IA500" s="246"/>
      <c r="IB500" s="246"/>
      <c r="IC500" s="246"/>
      <c r="ID500" s="246"/>
      <c r="IE500" s="246"/>
      <c r="IF500" s="246"/>
      <c r="IG500" s="246"/>
      <c r="IH500" s="246"/>
      <c r="II500" s="246"/>
      <c r="IJ500" s="246"/>
      <c r="IK500" s="246"/>
      <c r="IL500" s="246"/>
      <c r="IM500" s="246"/>
      <c r="IN500" s="246"/>
      <c r="IO500" s="246"/>
      <c r="IP500" s="246"/>
      <c r="IQ500" s="246"/>
      <c r="IR500" s="246"/>
      <c r="IS500" s="246"/>
      <c r="IT500" s="246"/>
      <c r="IU500" s="246"/>
      <c r="IV500" s="246"/>
      <c r="IW500" s="246"/>
    </row>
    <row r="501" customFormat="false" ht="12.75" hidden="false" customHeight="false" outlineLevel="0" collapsed="false">
      <c r="A501" s="263"/>
      <c r="B501" s="264"/>
      <c r="C501" s="251"/>
      <c r="D501" s="251"/>
      <c r="E501" s="251"/>
      <c r="F501" s="261"/>
      <c r="G501" s="261"/>
      <c r="H501" s="261"/>
      <c r="I501" s="261"/>
      <c r="J501" s="261"/>
      <c r="K501" s="261"/>
      <c r="L501" s="261"/>
      <c r="M501" s="261"/>
      <c r="N501" s="261"/>
      <c r="O501" s="261"/>
      <c r="P501" s="261"/>
      <c r="Q501" s="261"/>
      <c r="R501" s="261"/>
      <c r="S501" s="261"/>
      <c r="T501" s="261"/>
      <c r="U501" s="261"/>
      <c r="V501" s="261"/>
      <c r="W501" s="261"/>
      <c r="X501" s="261"/>
      <c r="Y501" s="261"/>
      <c r="Z501" s="261"/>
      <c r="AA501" s="261"/>
      <c r="AB501" s="261"/>
      <c r="AC501" s="261"/>
      <c r="AD501" s="261"/>
      <c r="AE501" s="261"/>
      <c r="AF501" s="261"/>
      <c r="AG501" s="261"/>
      <c r="AH501" s="261"/>
      <c r="AI501" s="261"/>
      <c r="AJ501" s="261"/>
      <c r="AK501" s="261"/>
      <c r="AL501" s="261"/>
      <c r="AM501" s="261"/>
      <c r="AN501" s="261"/>
      <c r="AO501" s="261"/>
      <c r="AP501" s="261"/>
      <c r="AQ501" s="261"/>
      <c r="AR501" s="261"/>
      <c r="AS501" s="261"/>
      <c r="AT501" s="261"/>
      <c r="AU501" s="261"/>
      <c r="AV501" s="261"/>
      <c r="AW501" s="261"/>
      <c r="AX501" s="261"/>
      <c r="AY501" s="261"/>
      <c r="AZ501" s="261"/>
      <c r="BA501" s="261"/>
      <c r="BB501" s="261"/>
      <c r="BC501" s="261"/>
      <c r="BD501" s="261"/>
      <c r="BE501" s="261"/>
      <c r="BF501" s="261"/>
      <c r="BG501" s="261"/>
      <c r="BH501" s="261"/>
      <c r="BI501" s="261"/>
      <c r="BJ501" s="261"/>
      <c r="BK501" s="261"/>
      <c r="BL501" s="261"/>
      <c r="BM501" s="261"/>
      <c r="BN501" s="261"/>
      <c r="BO501" s="261"/>
      <c r="BP501" s="261"/>
      <c r="BQ501" s="261"/>
      <c r="BR501" s="261"/>
      <c r="BS501" s="261"/>
      <c r="BT501" s="261"/>
      <c r="BU501" s="261"/>
      <c r="BV501" s="261"/>
      <c r="BW501" s="261"/>
      <c r="BX501" s="261"/>
      <c r="BY501" s="261"/>
      <c r="BZ501" s="261"/>
      <c r="CA501" s="261"/>
      <c r="CB501" s="261"/>
      <c r="CC501" s="261"/>
      <c r="CD501" s="261"/>
      <c r="CE501" s="261"/>
      <c r="CF501" s="261"/>
      <c r="CG501" s="261"/>
      <c r="CH501" s="261"/>
      <c r="CI501" s="261"/>
      <c r="CJ501" s="261"/>
      <c r="CK501" s="261"/>
      <c r="CL501" s="261"/>
      <c r="CM501" s="261"/>
      <c r="CN501" s="261"/>
      <c r="CO501" s="261"/>
      <c r="CP501" s="261"/>
      <c r="CQ501" s="261"/>
      <c r="CR501" s="261"/>
      <c r="CS501" s="261"/>
      <c r="CT501" s="261"/>
      <c r="CU501" s="261"/>
      <c r="CV501" s="261"/>
      <c r="CW501" s="261"/>
      <c r="CX501" s="261"/>
      <c r="CY501" s="261"/>
      <c r="CZ501" s="261"/>
      <c r="DA501" s="261"/>
      <c r="DB501" s="261"/>
      <c r="DC501" s="261"/>
      <c r="DD501" s="261"/>
      <c r="DE501" s="261"/>
      <c r="DF501" s="261"/>
      <c r="DG501" s="261"/>
      <c r="DH501" s="261"/>
      <c r="DI501" s="261"/>
      <c r="DJ501" s="261"/>
      <c r="DK501" s="261"/>
      <c r="DL501" s="261"/>
      <c r="DM501" s="261"/>
      <c r="DN501" s="261"/>
      <c r="DO501" s="261"/>
      <c r="DP501" s="261"/>
      <c r="DQ501" s="261"/>
      <c r="DR501" s="261"/>
      <c r="DS501" s="261"/>
      <c r="DT501" s="261"/>
      <c r="DU501" s="261"/>
      <c r="DV501" s="261"/>
      <c r="DW501" s="261"/>
      <c r="DX501" s="261"/>
      <c r="DY501" s="261"/>
      <c r="DZ501" s="261"/>
      <c r="EA501" s="261"/>
      <c r="EB501" s="261"/>
      <c r="EC501" s="261"/>
      <c r="ED501" s="261"/>
      <c r="EE501" s="261"/>
      <c r="EF501" s="261"/>
      <c r="EG501" s="261"/>
      <c r="EH501" s="261"/>
      <c r="EI501" s="261"/>
      <c r="EJ501" s="261"/>
      <c r="EK501" s="261"/>
      <c r="EL501" s="261"/>
      <c r="EM501" s="261"/>
      <c r="EN501" s="261"/>
      <c r="EO501" s="261"/>
      <c r="EP501" s="261"/>
      <c r="EQ501" s="261"/>
      <c r="ER501" s="261"/>
      <c r="ES501" s="261"/>
      <c r="ET501" s="261"/>
      <c r="EU501" s="261"/>
      <c r="EV501" s="261"/>
      <c r="EW501" s="261"/>
      <c r="EX501" s="261"/>
      <c r="EY501" s="261"/>
      <c r="EZ501" s="261"/>
      <c r="FA501" s="261"/>
      <c r="FB501" s="261"/>
      <c r="FC501" s="261"/>
      <c r="FD501" s="261"/>
      <c r="FE501" s="261"/>
      <c r="FF501" s="261"/>
      <c r="FG501" s="261"/>
      <c r="FH501" s="261"/>
      <c r="FI501" s="261"/>
      <c r="FJ501" s="261"/>
      <c r="FK501" s="261"/>
      <c r="FL501" s="261"/>
      <c r="FM501" s="261"/>
      <c r="FN501" s="261"/>
      <c r="FO501" s="261"/>
      <c r="FP501" s="261"/>
      <c r="FQ501" s="261"/>
      <c r="FR501" s="261"/>
      <c r="FS501" s="261"/>
      <c r="FT501" s="261"/>
      <c r="FU501" s="261"/>
      <c r="FV501" s="261"/>
      <c r="FW501" s="261"/>
      <c r="FX501" s="261"/>
      <c r="FY501" s="261"/>
      <c r="FZ501" s="261"/>
      <c r="GA501" s="261"/>
      <c r="GB501" s="261"/>
      <c r="GC501" s="261"/>
      <c r="GD501" s="261"/>
      <c r="GE501" s="261"/>
      <c r="GF501" s="261"/>
      <c r="GG501" s="261"/>
      <c r="GH501" s="261"/>
      <c r="GI501" s="261"/>
      <c r="GJ501" s="261"/>
      <c r="GK501" s="261"/>
      <c r="GL501" s="261"/>
      <c r="GM501" s="261"/>
      <c r="GN501" s="261"/>
      <c r="GO501" s="261"/>
      <c r="GP501" s="261"/>
      <c r="GQ501" s="261"/>
      <c r="GR501" s="261"/>
      <c r="GS501" s="261"/>
      <c r="GT501" s="261"/>
      <c r="GU501" s="261"/>
      <c r="GV501" s="261"/>
      <c r="GW501" s="261"/>
      <c r="GX501" s="261"/>
      <c r="GY501" s="261"/>
      <c r="GZ501" s="261"/>
      <c r="HA501" s="261"/>
      <c r="HB501" s="261"/>
      <c r="HC501" s="261"/>
      <c r="HD501" s="261"/>
      <c r="HE501" s="261"/>
      <c r="HF501" s="261"/>
      <c r="HG501" s="261"/>
      <c r="HH501" s="261"/>
      <c r="HI501" s="261"/>
      <c r="HJ501" s="261"/>
      <c r="HK501" s="261"/>
      <c r="HL501" s="261"/>
      <c r="HM501" s="261"/>
      <c r="HN501" s="261"/>
      <c r="HO501" s="261"/>
      <c r="HP501" s="261"/>
      <c r="HQ501" s="261"/>
      <c r="HR501" s="261"/>
      <c r="HS501" s="261"/>
      <c r="HT501" s="261"/>
      <c r="HU501" s="261"/>
      <c r="HV501" s="261"/>
      <c r="HW501" s="261"/>
      <c r="HX501" s="261"/>
      <c r="HY501" s="261"/>
      <c r="HZ501" s="261"/>
      <c r="IA501" s="261"/>
      <c r="IB501" s="261"/>
      <c r="IC501" s="261"/>
      <c r="ID501" s="261"/>
      <c r="IE501" s="261"/>
      <c r="IF501" s="261"/>
      <c r="IG501" s="261"/>
      <c r="IH501" s="261"/>
      <c r="II501" s="261"/>
      <c r="IJ501" s="261"/>
      <c r="IK501" s="261"/>
      <c r="IL501" s="261"/>
      <c r="IM501" s="261"/>
      <c r="IN501" s="261"/>
      <c r="IO501" s="261"/>
      <c r="IP501" s="261"/>
      <c r="IQ501" s="261"/>
      <c r="IR501" s="261"/>
      <c r="IS501" s="261"/>
      <c r="IT501" s="261"/>
      <c r="IU501" s="261"/>
      <c r="IV501" s="261"/>
      <c r="IW501" s="261"/>
    </row>
    <row r="502" customFormat="false" ht="12.75" hidden="false" customHeight="false" outlineLevel="0" collapsed="false">
      <c r="A502" s="217"/>
      <c r="B502" s="258"/>
      <c r="C502" s="251"/>
      <c r="D502" s="251"/>
      <c r="E502" s="251"/>
      <c r="F502" s="246"/>
      <c r="G502" s="246"/>
      <c r="H502" s="246"/>
      <c r="I502" s="246"/>
      <c r="J502" s="246"/>
      <c r="K502" s="246"/>
      <c r="L502" s="246"/>
      <c r="M502" s="246"/>
      <c r="N502" s="246"/>
      <c r="O502" s="246"/>
      <c r="P502" s="246"/>
      <c r="Q502" s="246"/>
      <c r="R502" s="246"/>
      <c r="S502" s="246"/>
      <c r="T502" s="246"/>
      <c r="U502" s="246"/>
      <c r="V502" s="246"/>
      <c r="W502" s="246"/>
      <c r="X502" s="246"/>
      <c r="Y502" s="246"/>
      <c r="Z502" s="246"/>
      <c r="AA502" s="246"/>
      <c r="AB502" s="246"/>
      <c r="AC502" s="246"/>
      <c r="AD502" s="246"/>
      <c r="AE502" s="246"/>
      <c r="AF502" s="246"/>
      <c r="AG502" s="246"/>
      <c r="AH502" s="246"/>
      <c r="AI502" s="246"/>
      <c r="AJ502" s="246"/>
      <c r="AK502" s="246"/>
      <c r="AL502" s="246"/>
      <c r="AM502" s="246"/>
      <c r="AN502" s="246"/>
      <c r="AO502" s="246"/>
      <c r="AP502" s="246"/>
      <c r="AQ502" s="246"/>
      <c r="AR502" s="246"/>
      <c r="AS502" s="246"/>
      <c r="AT502" s="246"/>
      <c r="AU502" s="246"/>
      <c r="AV502" s="246"/>
      <c r="AW502" s="246"/>
      <c r="AX502" s="246"/>
      <c r="AY502" s="246"/>
      <c r="AZ502" s="246"/>
      <c r="BA502" s="246"/>
      <c r="BB502" s="246"/>
      <c r="BC502" s="246"/>
      <c r="BD502" s="246"/>
      <c r="BE502" s="246"/>
      <c r="BF502" s="246"/>
      <c r="BG502" s="246"/>
      <c r="BH502" s="246"/>
      <c r="BI502" s="246"/>
      <c r="BJ502" s="246"/>
      <c r="BK502" s="246"/>
      <c r="BL502" s="246"/>
      <c r="BM502" s="246"/>
      <c r="BN502" s="246"/>
      <c r="BO502" s="246"/>
      <c r="BP502" s="246"/>
      <c r="BQ502" s="246"/>
      <c r="BR502" s="246"/>
      <c r="BS502" s="246"/>
      <c r="BT502" s="246"/>
      <c r="BU502" s="246"/>
      <c r="BV502" s="246"/>
      <c r="BW502" s="246"/>
      <c r="BX502" s="246"/>
      <c r="BY502" s="246"/>
      <c r="BZ502" s="246"/>
      <c r="CA502" s="246"/>
      <c r="CB502" s="246"/>
      <c r="CC502" s="246"/>
      <c r="CD502" s="246"/>
      <c r="CE502" s="246"/>
      <c r="CF502" s="246"/>
      <c r="CG502" s="246"/>
      <c r="CH502" s="246"/>
      <c r="CI502" s="246"/>
      <c r="CJ502" s="246"/>
      <c r="CK502" s="246"/>
      <c r="CL502" s="246"/>
      <c r="CM502" s="246"/>
      <c r="CN502" s="246"/>
      <c r="CO502" s="246"/>
      <c r="CP502" s="246"/>
      <c r="CQ502" s="246"/>
      <c r="CR502" s="246"/>
      <c r="CS502" s="246"/>
      <c r="CT502" s="246"/>
      <c r="CU502" s="246"/>
      <c r="CV502" s="246"/>
      <c r="CW502" s="246"/>
      <c r="CX502" s="246"/>
      <c r="CY502" s="246"/>
      <c r="CZ502" s="246"/>
      <c r="DA502" s="246"/>
      <c r="DB502" s="246"/>
      <c r="DC502" s="246"/>
      <c r="DD502" s="246"/>
      <c r="DE502" s="246"/>
      <c r="DF502" s="246"/>
      <c r="DG502" s="246"/>
      <c r="DH502" s="246"/>
      <c r="DI502" s="246"/>
      <c r="DJ502" s="246"/>
      <c r="DK502" s="246"/>
      <c r="DL502" s="246"/>
      <c r="DM502" s="246"/>
      <c r="DN502" s="246"/>
      <c r="DO502" s="246"/>
      <c r="DP502" s="246"/>
      <c r="DQ502" s="246"/>
      <c r="DR502" s="246"/>
      <c r="DS502" s="246"/>
      <c r="DT502" s="246"/>
      <c r="DU502" s="246"/>
      <c r="DV502" s="246"/>
      <c r="DW502" s="246"/>
      <c r="DX502" s="246"/>
      <c r="DY502" s="246"/>
      <c r="DZ502" s="246"/>
      <c r="EA502" s="246"/>
      <c r="EB502" s="246"/>
      <c r="EC502" s="246"/>
      <c r="ED502" s="246"/>
      <c r="EE502" s="246"/>
      <c r="EF502" s="246"/>
      <c r="EG502" s="246"/>
      <c r="EH502" s="246"/>
      <c r="EI502" s="246"/>
      <c r="EJ502" s="246"/>
      <c r="EK502" s="246"/>
      <c r="EL502" s="246"/>
      <c r="EM502" s="246"/>
      <c r="EN502" s="246"/>
      <c r="EO502" s="246"/>
      <c r="EP502" s="246"/>
      <c r="EQ502" s="246"/>
      <c r="ER502" s="246"/>
      <c r="ES502" s="246"/>
      <c r="ET502" s="246"/>
      <c r="EU502" s="246"/>
      <c r="EV502" s="246"/>
      <c r="EW502" s="246"/>
      <c r="EX502" s="246"/>
      <c r="EY502" s="246"/>
      <c r="EZ502" s="246"/>
      <c r="FA502" s="246"/>
      <c r="FB502" s="246"/>
      <c r="FC502" s="246"/>
      <c r="FD502" s="246"/>
      <c r="FE502" s="246"/>
      <c r="FF502" s="246"/>
      <c r="FG502" s="246"/>
      <c r="FH502" s="246"/>
      <c r="FI502" s="246"/>
      <c r="FJ502" s="246"/>
      <c r="FK502" s="246"/>
      <c r="FL502" s="246"/>
      <c r="FM502" s="246"/>
      <c r="FN502" s="246"/>
      <c r="FO502" s="246"/>
      <c r="FP502" s="246"/>
      <c r="FQ502" s="246"/>
      <c r="FR502" s="246"/>
      <c r="FS502" s="246"/>
      <c r="FT502" s="246"/>
      <c r="FU502" s="246"/>
      <c r="FV502" s="246"/>
      <c r="FW502" s="246"/>
      <c r="FX502" s="246"/>
      <c r="FY502" s="246"/>
      <c r="FZ502" s="246"/>
      <c r="GA502" s="246"/>
      <c r="GB502" s="246"/>
      <c r="GC502" s="246"/>
      <c r="GD502" s="246"/>
      <c r="GE502" s="246"/>
      <c r="GF502" s="246"/>
      <c r="GG502" s="246"/>
      <c r="GH502" s="246"/>
      <c r="GI502" s="246"/>
      <c r="GJ502" s="246"/>
      <c r="GK502" s="246"/>
      <c r="GL502" s="246"/>
      <c r="GM502" s="246"/>
      <c r="GN502" s="246"/>
      <c r="GO502" s="246"/>
      <c r="GP502" s="246"/>
      <c r="GQ502" s="246"/>
      <c r="GR502" s="246"/>
      <c r="GS502" s="246"/>
      <c r="GT502" s="246"/>
      <c r="GU502" s="246"/>
      <c r="GV502" s="246"/>
      <c r="GW502" s="246"/>
      <c r="GX502" s="246"/>
      <c r="GY502" s="246"/>
      <c r="GZ502" s="246"/>
      <c r="HA502" s="246"/>
      <c r="HB502" s="246"/>
      <c r="HC502" s="246"/>
      <c r="HD502" s="246"/>
      <c r="HE502" s="246"/>
      <c r="HF502" s="246"/>
      <c r="HG502" s="246"/>
      <c r="HH502" s="246"/>
      <c r="HI502" s="246"/>
      <c r="HJ502" s="246"/>
      <c r="HK502" s="246"/>
      <c r="HL502" s="246"/>
      <c r="HM502" s="246"/>
      <c r="HN502" s="246"/>
      <c r="HO502" s="246"/>
      <c r="HP502" s="246"/>
      <c r="HQ502" s="246"/>
      <c r="HR502" s="246"/>
      <c r="HS502" s="246"/>
      <c r="HT502" s="246"/>
      <c r="HU502" s="246"/>
      <c r="HV502" s="246"/>
      <c r="HW502" s="246"/>
      <c r="HX502" s="246"/>
      <c r="HY502" s="246"/>
      <c r="HZ502" s="246"/>
      <c r="IA502" s="246"/>
      <c r="IB502" s="246"/>
      <c r="IC502" s="246"/>
      <c r="ID502" s="246"/>
      <c r="IE502" s="246"/>
      <c r="IF502" s="246"/>
      <c r="IG502" s="246"/>
      <c r="IH502" s="246"/>
      <c r="II502" s="246"/>
      <c r="IJ502" s="246"/>
      <c r="IK502" s="246"/>
      <c r="IL502" s="246"/>
      <c r="IM502" s="246"/>
      <c r="IN502" s="246"/>
      <c r="IO502" s="246"/>
      <c r="IP502" s="246"/>
      <c r="IQ502" s="246"/>
      <c r="IR502" s="246"/>
      <c r="IS502" s="246"/>
      <c r="IT502" s="246"/>
      <c r="IU502" s="246"/>
      <c r="IV502" s="246"/>
      <c r="IW502" s="246"/>
    </row>
    <row r="503" customFormat="false" ht="12.75" hidden="false" customHeight="false" outlineLevel="0" collapsed="false">
      <c r="A503" s="217"/>
      <c r="B503" s="258"/>
      <c r="C503" s="251"/>
      <c r="D503" s="251"/>
      <c r="E503" s="251"/>
      <c r="F503" s="246"/>
      <c r="G503" s="246"/>
      <c r="H503" s="246"/>
      <c r="I503" s="246"/>
      <c r="J503" s="246"/>
      <c r="K503" s="246"/>
      <c r="L503" s="246"/>
      <c r="M503" s="246"/>
      <c r="N503" s="246"/>
      <c r="O503" s="246"/>
      <c r="P503" s="246"/>
      <c r="Q503" s="246"/>
      <c r="R503" s="246"/>
      <c r="S503" s="246"/>
      <c r="T503" s="246"/>
      <c r="U503" s="246"/>
      <c r="V503" s="246"/>
      <c r="W503" s="246"/>
      <c r="X503" s="246"/>
      <c r="Y503" s="246"/>
      <c r="Z503" s="246"/>
      <c r="AA503" s="246"/>
      <c r="AB503" s="246"/>
      <c r="AC503" s="246"/>
      <c r="AD503" s="246"/>
      <c r="AE503" s="246"/>
      <c r="AF503" s="246"/>
      <c r="AG503" s="246"/>
      <c r="AH503" s="246"/>
      <c r="AI503" s="246"/>
      <c r="AJ503" s="246"/>
      <c r="AK503" s="246"/>
      <c r="AL503" s="246"/>
      <c r="AM503" s="246"/>
      <c r="AN503" s="246"/>
      <c r="AO503" s="246"/>
      <c r="AP503" s="246"/>
      <c r="AQ503" s="246"/>
      <c r="AR503" s="246"/>
      <c r="AS503" s="246"/>
      <c r="AT503" s="246"/>
      <c r="AU503" s="246"/>
      <c r="AV503" s="246"/>
      <c r="AW503" s="246"/>
      <c r="AX503" s="246"/>
      <c r="AY503" s="246"/>
      <c r="AZ503" s="246"/>
      <c r="BA503" s="246"/>
      <c r="BB503" s="246"/>
      <c r="BC503" s="246"/>
      <c r="BD503" s="246"/>
      <c r="BE503" s="246"/>
      <c r="BF503" s="246"/>
      <c r="BG503" s="246"/>
      <c r="BH503" s="246"/>
      <c r="BI503" s="246"/>
      <c r="BJ503" s="246"/>
      <c r="BK503" s="246"/>
      <c r="BL503" s="246"/>
      <c r="BM503" s="246"/>
      <c r="BN503" s="246"/>
      <c r="BO503" s="246"/>
      <c r="BP503" s="246"/>
      <c r="BQ503" s="246"/>
      <c r="BR503" s="246"/>
      <c r="BS503" s="246"/>
      <c r="BT503" s="246"/>
      <c r="BU503" s="246"/>
      <c r="BV503" s="246"/>
      <c r="BW503" s="246"/>
      <c r="BX503" s="246"/>
      <c r="BY503" s="246"/>
      <c r="BZ503" s="246"/>
      <c r="CA503" s="246"/>
      <c r="CB503" s="246"/>
      <c r="CC503" s="246"/>
      <c r="CD503" s="246"/>
      <c r="CE503" s="246"/>
      <c r="CF503" s="246"/>
      <c r="CG503" s="246"/>
      <c r="CH503" s="246"/>
      <c r="CI503" s="246"/>
      <c r="CJ503" s="246"/>
      <c r="CK503" s="246"/>
      <c r="CL503" s="246"/>
      <c r="CM503" s="246"/>
      <c r="CN503" s="246"/>
      <c r="CO503" s="246"/>
      <c r="CP503" s="246"/>
      <c r="CQ503" s="246"/>
      <c r="CR503" s="246"/>
      <c r="CS503" s="246"/>
      <c r="CT503" s="246"/>
      <c r="CU503" s="246"/>
      <c r="CV503" s="246"/>
      <c r="CW503" s="246"/>
      <c r="CX503" s="246"/>
      <c r="CY503" s="246"/>
      <c r="CZ503" s="246"/>
      <c r="DA503" s="246"/>
      <c r="DB503" s="246"/>
      <c r="DC503" s="246"/>
      <c r="DD503" s="246"/>
      <c r="DE503" s="246"/>
      <c r="DF503" s="246"/>
      <c r="DG503" s="246"/>
      <c r="DH503" s="246"/>
      <c r="DI503" s="246"/>
      <c r="DJ503" s="246"/>
      <c r="DK503" s="246"/>
      <c r="DL503" s="246"/>
      <c r="DM503" s="246"/>
      <c r="DN503" s="246"/>
      <c r="DO503" s="246"/>
      <c r="DP503" s="246"/>
      <c r="DQ503" s="246"/>
      <c r="DR503" s="246"/>
      <c r="DS503" s="246"/>
      <c r="DT503" s="246"/>
      <c r="DU503" s="246"/>
      <c r="DV503" s="246"/>
      <c r="DW503" s="246"/>
      <c r="DX503" s="246"/>
      <c r="DY503" s="246"/>
      <c r="DZ503" s="246"/>
      <c r="EA503" s="246"/>
      <c r="EB503" s="246"/>
      <c r="EC503" s="246"/>
      <c r="ED503" s="246"/>
      <c r="EE503" s="246"/>
      <c r="EF503" s="246"/>
      <c r="EG503" s="246"/>
      <c r="EH503" s="246"/>
      <c r="EI503" s="246"/>
      <c r="EJ503" s="246"/>
      <c r="EK503" s="246"/>
      <c r="EL503" s="246"/>
      <c r="EM503" s="246"/>
      <c r="EN503" s="246"/>
      <c r="EO503" s="246"/>
      <c r="EP503" s="246"/>
      <c r="EQ503" s="246"/>
      <c r="ER503" s="246"/>
      <c r="ES503" s="246"/>
      <c r="ET503" s="246"/>
      <c r="EU503" s="246"/>
      <c r="EV503" s="246"/>
      <c r="EW503" s="246"/>
      <c r="EX503" s="246"/>
      <c r="EY503" s="246"/>
      <c r="EZ503" s="246"/>
      <c r="FA503" s="246"/>
      <c r="FB503" s="246"/>
      <c r="FC503" s="246"/>
      <c r="FD503" s="246"/>
      <c r="FE503" s="246"/>
      <c r="FF503" s="246"/>
      <c r="FG503" s="246"/>
      <c r="FH503" s="246"/>
      <c r="FI503" s="246"/>
      <c r="FJ503" s="246"/>
      <c r="FK503" s="246"/>
      <c r="FL503" s="246"/>
      <c r="FM503" s="246"/>
      <c r="FN503" s="246"/>
      <c r="FO503" s="246"/>
      <c r="FP503" s="246"/>
      <c r="FQ503" s="246"/>
      <c r="FR503" s="246"/>
      <c r="FS503" s="246"/>
      <c r="FT503" s="246"/>
      <c r="FU503" s="246"/>
      <c r="FV503" s="246"/>
      <c r="FW503" s="246"/>
      <c r="FX503" s="246"/>
      <c r="FY503" s="246"/>
      <c r="FZ503" s="246"/>
      <c r="GA503" s="246"/>
      <c r="GB503" s="246"/>
      <c r="GC503" s="246"/>
      <c r="GD503" s="246"/>
      <c r="GE503" s="246"/>
      <c r="GF503" s="246"/>
      <c r="GG503" s="246"/>
      <c r="GH503" s="246"/>
      <c r="GI503" s="246"/>
      <c r="GJ503" s="246"/>
      <c r="GK503" s="246"/>
      <c r="GL503" s="246"/>
      <c r="GM503" s="246"/>
      <c r="GN503" s="246"/>
      <c r="GO503" s="246"/>
      <c r="GP503" s="246"/>
      <c r="GQ503" s="246"/>
      <c r="GR503" s="246"/>
      <c r="GS503" s="246"/>
      <c r="GT503" s="246"/>
      <c r="GU503" s="246"/>
      <c r="GV503" s="246"/>
      <c r="GW503" s="246"/>
      <c r="GX503" s="246"/>
      <c r="GY503" s="246"/>
      <c r="GZ503" s="246"/>
      <c r="HA503" s="246"/>
      <c r="HB503" s="246"/>
      <c r="HC503" s="246"/>
      <c r="HD503" s="246"/>
      <c r="HE503" s="246"/>
      <c r="HF503" s="246"/>
      <c r="HG503" s="246"/>
      <c r="HH503" s="246"/>
      <c r="HI503" s="246"/>
      <c r="HJ503" s="246"/>
      <c r="HK503" s="246"/>
      <c r="HL503" s="246"/>
      <c r="HM503" s="246"/>
      <c r="HN503" s="246"/>
      <c r="HO503" s="246"/>
      <c r="HP503" s="246"/>
      <c r="HQ503" s="246"/>
      <c r="HR503" s="246"/>
      <c r="HS503" s="246"/>
      <c r="HT503" s="246"/>
      <c r="HU503" s="246"/>
      <c r="HV503" s="246"/>
      <c r="HW503" s="246"/>
      <c r="HX503" s="246"/>
      <c r="HY503" s="246"/>
      <c r="HZ503" s="246"/>
      <c r="IA503" s="246"/>
      <c r="IB503" s="246"/>
      <c r="IC503" s="246"/>
      <c r="ID503" s="246"/>
      <c r="IE503" s="246"/>
      <c r="IF503" s="246"/>
      <c r="IG503" s="246"/>
      <c r="IH503" s="246"/>
      <c r="II503" s="246"/>
      <c r="IJ503" s="246"/>
      <c r="IK503" s="246"/>
      <c r="IL503" s="246"/>
      <c r="IM503" s="246"/>
      <c r="IN503" s="246"/>
      <c r="IO503" s="246"/>
      <c r="IP503" s="246"/>
      <c r="IQ503" s="246"/>
      <c r="IR503" s="246"/>
      <c r="IS503" s="246"/>
      <c r="IT503" s="246"/>
      <c r="IU503" s="246"/>
      <c r="IV503" s="246"/>
      <c r="IW503" s="246"/>
    </row>
    <row r="504" customFormat="false" ht="12.75" hidden="false" customHeight="false" outlineLevel="0" collapsed="false">
      <c r="A504" s="217"/>
      <c r="B504" s="258"/>
      <c r="C504" s="251"/>
      <c r="D504" s="251"/>
      <c r="E504" s="251"/>
      <c r="F504" s="246"/>
      <c r="G504" s="246"/>
      <c r="H504" s="246"/>
      <c r="I504" s="246"/>
      <c r="J504" s="246"/>
      <c r="K504" s="246"/>
      <c r="L504" s="246"/>
      <c r="M504" s="246"/>
      <c r="N504" s="246"/>
      <c r="O504" s="246"/>
      <c r="P504" s="246"/>
      <c r="Q504" s="246"/>
      <c r="R504" s="246"/>
      <c r="S504" s="246"/>
      <c r="T504" s="246"/>
      <c r="U504" s="246"/>
      <c r="V504" s="246"/>
      <c r="W504" s="246"/>
      <c r="X504" s="246"/>
      <c r="Y504" s="246"/>
      <c r="Z504" s="246"/>
      <c r="AA504" s="246"/>
      <c r="AB504" s="246"/>
      <c r="AC504" s="246"/>
      <c r="AD504" s="246"/>
      <c r="AE504" s="246"/>
      <c r="AF504" s="246"/>
      <c r="AG504" s="246"/>
      <c r="AH504" s="246"/>
      <c r="AI504" s="246"/>
      <c r="AJ504" s="246"/>
      <c r="AK504" s="246"/>
      <c r="AL504" s="246"/>
      <c r="AM504" s="246"/>
      <c r="AN504" s="246"/>
      <c r="AO504" s="246"/>
      <c r="AP504" s="246"/>
      <c r="AQ504" s="246"/>
      <c r="AR504" s="246"/>
      <c r="AS504" s="246"/>
      <c r="AT504" s="246"/>
      <c r="AU504" s="246"/>
      <c r="AV504" s="246"/>
      <c r="AW504" s="246"/>
      <c r="AX504" s="246"/>
      <c r="AY504" s="246"/>
      <c r="AZ504" s="246"/>
      <c r="BA504" s="246"/>
      <c r="BB504" s="246"/>
      <c r="BC504" s="246"/>
      <c r="BD504" s="246"/>
      <c r="BE504" s="246"/>
      <c r="BF504" s="246"/>
      <c r="BG504" s="246"/>
      <c r="BH504" s="246"/>
      <c r="BI504" s="246"/>
      <c r="BJ504" s="246"/>
      <c r="BK504" s="246"/>
      <c r="BL504" s="246"/>
      <c r="BM504" s="246"/>
      <c r="BN504" s="246"/>
      <c r="BO504" s="246"/>
      <c r="BP504" s="246"/>
      <c r="BQ504" s="246"/>
      <c r="BR504" s="246"/>
      <c r="BS504" s="246"/>
      <c r="BT504" s="246"/>
      <c r="BU504" s="246"/>
      <c r="BV504" s="246"/>
      <c r="BW504" s="246"/>
      <c r="BX504" s="246"/>
      <c r="BY504" s="246"/>
      <c r="BZ504" s="246"/>
      <c r="CA504" s="246"/>
      <c r="CB504" s="246"/>
      <c r="CC504" s="246"/>
      <c r="CD504" s="246"/>
      <c r="CE504" s="246"/>
      <c r="CF504" s="246"/>
      <c r="CG504" s="246"/>
      <c r="CH504" s="246"/>
      <c r="CI504" s="246"/>
      <c r="CJ504" s="246"/>
      <c r="CK504" s="246"/>
      <c r="CL504" s="246"/>
      <c r="CM504" s="246"/>
      <c r="CN504" s="246"/>
      <c r="CO504" s="246"/>
      <c r="CP504" s="246"/>
      <c r="CQ504" s="246"/>
      <c r="CR504" s="246"/>
      <c r="CS504" s="246"/>
      <c r="CT504" s="246"/>
      <c r="CU504" s="246"/>
      <c r="CV504" s="246"/>
      <c r="CW504" s="246"/>
      <c r="CX504" s="246"/>
      <c r="CY504" s="246"/>
      <c r="CZ504" s="246"/>
      <c r="DA504" s="246"/>
      <c r="DB504" s="246"/>
      <c r="DC504" s="246"/>
      <c r="DD504" s="246"/>
      <c r="DE504" s="246"/>
      <c r="DF504" s="246"/>
      <c r="DG504" s="246"/>
      <c r="DH504" s="246"/>
      <c r="DI504" s="246"/>
      <c r="DJ504" s="246"/>
      <c r="DK504" s="246"/>
      <c r="DL504" s="246"/>
      <c r="DM504" s="246"/>
      <c r="DN504" s="246"/>
      <c r="DO504" s="246"/>
      <c r="DP504" s="246"/>
      <c r="DQ504" s="246"/>
      <c r="DR504" s="246"/>
      <c r="DS504" s="246"/>
      <c r="DT504" s="246"/>
      <c r="DU504" s="246"/>
      <c r="DV504" s="246"/>
      <c r="DW504" s="246"/>
      <c r="DX504" s="246"/>
      <c r="DY504" s="246"/>
      <c r="DZ504" s="246"/>
      <c r="EA504" s="246"/>
      <c r="EB504" s="246"/>
      <c r="EC504" s="246"/>
      <c r="ED504" s="246"/>
      <c r="EE504" s="246"/>
      <c r="EF504" s="246"/>
      <c r="EG504" s="246"/>
      <c r="EH504" s="246"/>
      <c r="EI504" s="246"/>
      <c r="EJ504" s="246"/>
      <c r="EK504" s="246"/>
      <c r="EL504" s="246"/>
      <c r="EM504" s="246"/>
      <c r="EN504" s="246"/>
      <c r="EO504" s="246"/>
      <c r="EP504" s="246"/>
      <c r="EQ504" s="246"/>
      <c r="ER504" s="246"/>
      <c r="ES504" s="246"/>
      <c r="ET504" s="246"/>
      <c r="EU504" s="246"/>
      <c r="EV504" s="246"/>
      <c r="EW504" s="246"/>
      <c r="EX504" s="246"/>
      <c r="EY504" s="246"/>
      <c r="EZ504" s="246"/>
      <c r="FA504" s="246"/>
      <c r="FB504" s="246"/>
      <c r="FC504" s="246"/>
      <c r="FD504" s="246"/>
      <c r="FE504" s="246"/>
      <c r="FF504" s="246"/>
      <c r="FG504" s="246"/>
      <c r="FH504" s="246"/>
      <c r="FI504" s="246"/>
      <c r="FJ504" s="246"/>
      <c r="FK504" s="246"/>
      <c r="FL504" s="246"/>
      <c r="FM504" s="246"/>
      <c r="FN504" s="246"/>
      <c r="FO504" s="246"/>
      <c r="FP504" s="246"/>
      <c r="FQ504" s="246"/>
      <c r="FR504" s="246"/>
      <c r="FS504" s="246"/>
      <c r="FT504" s="246"/>
      <c r="FU504" s="246"/>
      <c r="FV504" s="246"/>
      <c r="FW504" s="246"/>
      <c r="FX504" s="246"/>
      <c r="FY504" s="246"/>
      <c r="FZ504" s="246"/>
      <c r="GA504" s="246"/>
      <c r="GB504" s="246"/>
      <c r="GC504" s="246"/>
      <c r="GD504" s="246"/>
      <c r="GE504" s="246"/>
      <c r="GF504" s="246"/>
      <c r="GG504" s="246"/>
      <c r="GH504" s="246"/>
      <c r="GI504" s="246"/>
      <c r="GJ504" s="246"/>
      <c r="GK504" s="246"/>
      <c r="GL504" s="246"/>
      <c r="GM504" s="246"/>
      <c r="GN504" s="246"/>
      <c r="GO504" s="246"/>
      <c r="GP504" s="246"/>
      <c r="GQ504" s="246"/>
      <c r="GR504" s="246"/>
      <c r="GS504" s="246"/>
      <c r="GT504" s="246"/>
      <c r="GU504" s="246"/>
      <c r="GV504" s="246"/>
      <c r="GW504" s="246"/>
      <c r="GX504" s="246"/>
      <c r="GY504" s="246"/>
      <c r="GZ504" s="246"/>
      <c r="HA504" s="246"/>
      <c r="HB504" s="246"/>
      <c r="HC504" s="246"/>
      <c r="HD504" s="246"/>
      <c r="HE504" s="246"/>
      <c r="HF504" s="246"/>
      <c r="HG504" s="246"/>
      <c r="HH504" s="246"/>
      <c r="HI504" s="246"/>
      <c r="HJ504" s="246"/>
      <c r="HK504" s="246"/>
      <c r="HL504" s="246"/>
      <c r="HM504" s="246"/>
      <c r="HN504" s="246"/>
      <c r="HO504" s="246"/>
      <c r="HP504" s="246"/>
      <c r="HQ504" s="246"/>
      <c r="HR504" s="246"/>
      <c r="HS504" s="246"/>
      <c r="HT504" s="246"/>
      <c r="HU504" s="246"/>
      <c r="HV504" s="246"/>
      <c r="HW504" s="246"/>
      <c r="HX504" s="246"/>
      <c r="HY504" s="246"/>
      <c r="HZ504" s="246"/>
      <c r="IA504" s="246"/>
      <c r="IB504" s="246"/>
      <c r="IC504" s="246"/>
      <c r="ID504" s="246"/>
      <c r="IE504" s="246"/>
      <c r="IF504" s="246"/>
      <c r="IG504" s="246"/>
      <c r="IH504" s="246"/>
      <c r="II504" s="246"/>
      <c r="IJ504" s="246"/>
      <c r="IK504" s="246"/>
      <c r="IL504" s="246"/>
      <c r="IM504" s="246"/>
      <c r="IN504" s="246"/>
      <c r="IO504" s="246"/>
      <c r="IP504" s="246"/>
      <c r="IQ504" s="246"/>
      <c r="IR504" s="246"/>
      <c r="IS504" s="246"/>
      <c r="IT504" s="246"/>
      <c r="IU504" s="246"/>
      <c r="IV504" s="246"/>
      <c r="IW504" s="246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8.75" hidden="false" customHeight="false" outlineLevel="0" collapsed="false">
      <c r="A508" s="227"/>
      <c r="B508" s="2"/>
      <c r="C508" s="2"/>
      <c r="D508" s="2"/>
      <c r="E508" s="2"/>
    </row>
    <row r="509" customFormat="false" ht="12.75" hidden="false" customHeight="false" outlineLevel="0" collapsed="false">
      <c r="A509" s="220"/>
      <c r="B509" s="2"/>
      <c r="C509" s="2"/>
      <c r="D509" s="2"/>
      <c r="E509" s="2"/>
    </row>
    <row r="510" customFormat="false" ht="12.75" hidden="false" customHeight="false" outlineLevel="0" collapsed="false">
      <c r="A510" s="266"/>
      <c r="B510" s="2"/>
      <c r="C510" s="2"/>
      <c r="D510" s="236"/>
      <c r="E510" s="236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21"/>
      <c r="B512" s="221"/>
      <c r="C512" s="222"/>
      <c r="D512" s="222"/>
      <c r="E512" s="222"/>
    </row>
    <row r="513" customFormat="false" ht="12.75" hidden="false" customHeight="false" outlineLevel="0" collapsed="false">
      <c r="A513" s="220"/>
      <c r="B513" s="2"/>
      <c r="C513" s="2"/>
      <c r="D513" s="2"/>
      <c r="E513" s="2"/>
    </row>
    <row r="514" customFormat="false" ht="12.75" hidden="false" customHeight="false" outlineLevel="0" collapsed="false">
      <c r="A514" s="229"/>
      <c r="B514" s="2"/>
      <c r="C514" s="2"/>
      <c r="D514" s="230"/>
      <c r="E514" s="230"/>
    </row>
    <row r="515" customFormat="false" ht="12.75" hidden="false" customHeight="false" outlineLevel="0" collapsed="false">
      <c r="A515" s="229"/>
      <c r="B515" s="2"/>
      <c r="C515" s="2"/>
      <c r="D515" s="230"/>
      <c r="E515" s="230"/>
    </row>
    <row r="516" customFormat="false" ht="12.75" hidden="false" customHeight="false" outlineLevel="0" collapsed="false">
      <c r="A516" s="267"/>
      <c r="B516" s="2"/>
      <c r="C516" s="2"/>
      <c r="D516" s="230"/>
      <c r="E516" s="230"/>
    </row>
    <row r="517" customFormat="false" ht="12.75" hidden="false" customHeight="false" outlineLevel="0" collapsed="false">
      <c r="A517" s="229"/>
      <c r="B517" s="2"/>
      <c r="C517" s="2"/>
      <c r="D517" s="230"/>
      <c r="E517" s="230"/>
    </row>
    <row r="518" customFormat="false" ht="12.75" hidden="false" customHeight="false" outlineLevel="0" collapsed="false">
      <c r="A518" s="2"/>
      <c r="B518" s="2"/>
      <c r="C518" s="2"/>
      <c r="D518" s="230"/>
      <c r="E518" s="230"/>
    </row>
    <row r="519" customFormat="false" ht="12.75" hidden="false" customHeight="false" outlineLevel="0" collapsed="false">
      <c r="A519" s="220"/>
      <c r="B519" s="2"/>
      <c r="C519" s="2"/>
      <c r="D519" s="230"/>
      <c r="E519" s="230"/>
    </row>
    <row r="520" customFormat="false" ht="12.75" hidden="false" customHeight="false" outlineLevel="0" collapsed="false">
      <c r="A520" s="229"/>
      <c r="B520" s="2"/>
      <c r="C520" s="2"/>
      <c r="D520" s="230"/>
      <c r="E520" s="230"/>
    </row>
    <row r="521" customFormat="false" ht="12.75" hidden="false" customHeight="false" outlineLevel="0" collapsed="false">
      <c r="A521" s="229"/>
      <c r="B521" s="2"/>
      <c r="C521" s="2"/>
      <c r="D521" s="230"/>
      <c r="E521" s="230"/>
    </row>
    <row r="522" customFormat="false" ht="12.75" hidden="false" customHeight="false" outlineLevel="0" collapsed="false">
      <c r="A522" s="229"/>
      <c r="B522" s="2"/>
      <c r="C522" s="2"/>
      <c r="D522" s="230"/>
      <c r="E522" s="230"/>
    </row>
    <row r="523" customFormat="false" ht="12.75" hidden="false" customHeight="false" outlineLevel="0" collapsed="false">
      <c r="A523" s="229"/>
      <c r="B523" s="2"/>
      <c r="C523" s="2"/>
      <c r="D523" s="230"/>
      <c r="E523" s="230"/>
    </row>
    <row r="524" customFormat="false" ht="12.75" hidden="false" customHeight="false" outlineLevel="0" collapsed="false">
      <c r="A524" s="229"/>
      <c r="B524" s="2"/>
      <c r="C524" s="2"/>
      <c r="D524" s="230"/>
      <c r="E524" s="230"/>
    </row>
    <row r="525" customFormat="false" ht="12.75" hidden="false" customHeight="false" outlineLevel="0" collapsed="false">
      <c r="A525" s="229"/>
      <c r="B525" s="2"/>
      <c r="C525" s="2"/>
      <c r="D525" s="230"/>
      <c r="E525" s="230"/>
    </row>
    <row r="526" customFormat="false" ht="12.75" hidden="false" customHeight="false" outlineLevel="0" collapsed="false">
      <c r="A526" s="229"/>
      <c r="B526" s="2"/>
      <c r="C526" s="2"/>
      <c r="D526" s="230"/>
      <c r="E526" s="230"/>
    </row>
    <row r="527" customFormat="false" ht="12.75" hidden="false" customHeight="false" outlineLevel="0" collapsed="false">
      <c r="A527" s="229"/>
      <c r="B527" s="2"/>
      <c r="C527" s="2"/>
      <c r="D527" s="230"/>
      <c r="E527" s="230"/>
    </row>
    <row r="528" customFormat="false" ht="12.75" hidden="false" customHeight="false" outlineLevel="0" collapsed="false">
      <c r="A528" s="229"/>
      <c r="B528" s="2"/>
      <c r="C528" s="2"/>
      <c r="D528" s="230"/>
      <c r="E528" s="230"/>
    </row>
    <row r="529" customFormat="false" ht="12.75" hidden="false" customHeight="false" outlineLevel="0" collapsed="false">
      <c r="A529" s="229"/>
      <c r="B529" s="2"/>
      <c r="C529" s="2"/>
      <c r="D529" s="230"/>
      <c r="E529" s="230"/>
    </row>
    <row r="530" customFormat="false" ht="12.75" hidden="false" customHeight="false" outlineLevel="0" collapsed="false">
      <c r="A530" s="2"/>
      <c r="B530" s="2"/>
      <c r="C530" s="2"/>
      <c r="D530" s="230"/>
      <c r="E530" s="230"/>
    </row>
    <row r="531" customFormat="false" ht="12.75" hidden="false" customHeight="false" outlineLevel="0" collapsed="false">
      <c r="A531" s="2"/>
      <c r="B531" s="2"/>
      <c r="C531" s="2"/>
      <c r="D531" s="230"/>
      <c r="E531" s="230"/>
    </row>
    <row r="532" customFormat="false" ht="12.75" hidden="false" customHeight="false" outlineLevel="0" collapsed="false">
      <c r="A532" s="2"/>
      <c r="B532" s="2"/>
      <c r="C532" s="2"/>
      <c r="D532" s="230"/>
      <c r="E532" s="230"/>
    </row>
    <row r="533" customFormat="false" ht="12.75" hidden="false" customHeight="false" outlineLevel="0" collapsed="false">
      <c r="A533" s="229"/>
      <c r="B533" s="2"/>
      <c r="C533" s="2"/>
      <c r="D533" s="230"/>
      <c r="E533" s="230"/>
    </row>
    <row r="534" customFormat="false" ht="12.75" hidden="false" customHeight="false" outlineLevel="0" collapsed="false">
      <c r="A534" s="2"/>
      <c r="B534" s="2"/>
      <c r="C534" s="2"/>
      <c r="D534" s="230"/>
      <c r="E534" s="230"/>
    </row>
    <row r="535" customFormat="false" ht="12.75" hidden="false" customHeight="false" outlineLevel="0" collapsed="false">
      <c r="A535" s="2"/>
      <c r="B535" s="2"/>
      <c r="C535" s="2"/>
      <c r="D535" s="230"/>
      <c r="E535" s="230"/>
    </row>
    <row r="536" customFormat="false" ht="12.75" hidden="false" customHeight="false" outlineLevel="0" collapsed="false">
      <c r="A536" s="220"/>
      <c r="B536" s="2"/>
      <c r="C536" s="2"/>
      <c r="D536" s="230"/>
      <c r="E536" s="230"/>
    </row>
    <row r="537" customFormat="false" ht="12.75" hidden="false" customHeight="false" outlineLevel="0" collapsed="false">
      <c r="A537" s="229"/>
      <c r="B537" s="2"/>
      <c r="C537" s="2"/>
      <c r="D537" s="230"/>
      <c r="E537" s="230"/>
    </row>
    <row r="538" customFormat="false" ht="12.75" hidden="false" customHeight="false" outlineLevel="0" collapsed="false">
      <c r="A538" s="220"/>
      <c r="B538" s="2"/>
      <c r="C538" s="2"/>
      <c r="D538" s="230"/>
      <c r="E538" s="230"/>
    </row>
    <row r="539" customFormat="false" ht="12.75" hidden="false" customHeight="false" outlineLevel="0" collapsed="false">
      <c r="A539" s="220"/>
      <c r="B539" s="2"/>
      <c r="C539" s="2"/>
      <c r="D539" s="230"/>
      <c r="E539" s="230"/>
    </row>
    <row r="540" customFormat="false" ht="12.75" hidden="false" customHeight="false" outlineLevel="0" collapsed="false">
      <c r="A540" s="220"/>
      <c r="B540" s="2"/>
      <c r="C540" s="2"/>
      <c r="D540" s="230"/>
      <c r="E540" s="230"/>
    </row>
    <row r="541" customFormat="false" ht="12.75" hidden="false" customHeight="false" outlineLevel="0" collapsed="false">
      <c r="A541" s="2"/>
      <c r="B541" s="2"/>
      <c r="C541" s="2"/>
      <c r="D541" s="230"/>
      <c r="E541" s="230"/>
    </row>
    <row r="542" customFormat="false" ht="12.75" hidden="false" customHeight="false" outlineLevel="0" collapsed="false">
      <c r="A542" s="2"/>
      <c r="B542" s="2"/>
      <c r="C542" s="2"/>
      <c r="D542" s="230"/>
      <c r="E542" s="230"/>
    </row>
    <row r="543" customFormat="false" ht="12.75" hidden="false" customHeight="false" outlineLevel="0" collapsed="false">
      <c r="A543" s="220"/>
      <c r="B543" s="2"/>
      <c r="C543" s="2"/>
      <c r="D543" s="230"/>
      <c r="E543" s="230"/>
    </row>
    <row r="544" customFormat="false" ht="12.75" hidden="false" customHeight="false" outlineLevel="0" collapsed="false">
      <c r="A544" s="220"/>
      <c r="B544" s="2"/>
      <c r="C544" s="2"/>
      <c r="D544" s="230"/>
      <c r="E544" s="230"/>
    </row>
    <row r="545" customFormat="false" ht="12.75" hidden="false" customHeight="false" outlineLevel="0" collapsed="false">
      <c r="A545" s="220"/>
      <c r="B545" s="2"/>
      <c r="C545" s="2"/>
      <c r="D545" s="230"/>
      <c r="E545" s="230"/>
    </row>
    <row r="546" customFormat="false" ht="12.75" hidden="false" customHeight="false" outlineLevel="0" collapsed="false">
      <c r="A546" s="220"/>
      <c r="B546" s="2"/>
      <c r="C546" s="2"/>
      <c r="D546" s="230"/>
      <c r="E546" s="230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  <row r="703" customFormat="false" ht="12.75" hidden="false" customHeight="false" outlineLevel="0" collapsed="false">
      <c r="A703" s="2"/>
      <c r="B703" s="2"/>
      <c r="C703" s="2"/>
      <c r="D703" s="2"/>
      <c r="E703" s="2"/>
    </row>
    <row r="704" customFormat="false" ht="12.75" hidden="false" customHeight="false" outlineLevel="0" collapsed="false">
      <c r="A704" s="2"/>
      <c r="B704" s="2"/>
      <c r="C704" s="2"/>
      <c r="D704" s="2"/>
      <c r="E704" s="2"/>
    </row>
    <row r="705" customFormat="false" ht="12.75" hidden="false" customHeight="false" outlineLevel="0" collapsed="false">
      <c r="A705" s="2"/>
      <c r="B705" s="2"/>
      <c r="C705" s="2"/>
      <c r="D705" s="2"/>
      <c r="E705" s="2"/>
    </row>
    <row r="706" customFormat="false" ht="12.75" hidden="false" customHeight="false" outlineLevel="0" collapsed="false">
      <c r="A706" s="2"/>
      <c r="B706" s="2"/>
      <c r="C706" s="2"/>
      <c r="D706" s="2"/>
      <c r="E706" s="2"/>
    </row>
    <row r="707" customFormat="false" ht="12.75" hidden="false" customHeight="false" outlineLevel="0" collapsed="false">
      <c r="A707" s="2"/>
      <c r="B707" s="2"/>
      <c r="C707" s="2"/>
      <c r="D707" s="2"/>
      <c r="E707" s="2"/>
    </row>
    <row r="708" customFormat="false" ht="12.75" hidden="false" customHeight="false" outlineLevel="0" collapsed="false">
      <c r="A708" s="2"/>
      <c r="B708" s="2"/>
      <c r="C708" s="2"/>
      <c r="D708" s="2"/>
      <c r="E708" s="2"/>
    </row>
    <row r="709" customFormat="false" ht="12.75" hidden="false" customHeight="false" outlineLevel="0" collapsed="false">
      <c r="A709" s="2"/>
      <c r="B709" s="2"/>
      <c r="C709" s="2"/>
      <c r="D709" s="2"/>
      <c r="E709" s="2"/>
    </row>
    <row r="710" customFormat="false" ht="12.75" hidden="false" customHeight="false" outlineLevel="0" collapsed="false">
      <c r="A710" s="2"/>
      <c r="B710" s="2"/>
      <c r="C710" s="2"/>
      <c r="D710" s="2"/>
      <c r="E710" s="2"/>
    </row>
    <row r="711" customFormat="false" ht="12.75" hidden="false" customHeight="false" outlineLevel="0" collapsed="false">
      <c r="A711" s="2"/>
      <c r="B711" s="2"/>
      <c r="C711" s="2"/>
      <c r="D711" s="2"/>
      <c r="E711" s="2"/>
    </row>
    <row r="712" customFormat="false" ht="12.75" hidden="false" customHeight="false" outlineLevel="0" collapsed="false">
      <c r="A712" s="2"/>
      <c r="B712" s="2"/>
      <c r="C712" s="2"/>
      <c r="D712" s="2"/>
      <c r="E712" s="2"/>
    </row>
    <row r="713" customFormat="false" ht="12.75" hidden="false" customHeight="false" outlineLevel="0" collapsed="false">
      <c r="A713" s="2"/>
      <c r="B713" s="2"/>
      <c r="C713" s="2"/>
      <c r="D713" s="2"/>
      <c r="E713" s="2"/>
    </row>
    <row r="714" customFormat="false" ht="12.75" hidden="false" customHeight="false" outlineLevel="0" collapsed="false">
      <c r="A714" s="2"/>
      <c r="B714" s="2"/>
      <c r="C714" s="2"/>
      <c r="D714" s="2"/>
      <c r="E714" s="2"/>
    </row>
    <row r="715" customFormat="false" ht="12.75" hidden="false" customHeight="false" outlineLevel="0" collapsed="false">
      <c r="A715" s="2"/>
      <c r="B715" s="2"/>
      <c r="C715" s="2"/>
      <c r="D715" s="2"/>
      <c r="E715" s="2"/>
    </row>
    <row r="716" customFormat="false" ht="12.75" hidden="false" customHeight="false" outlineLevel="0" collapsed="false">
      <c r="A716" s="2"/>
      <c r="B716" s="2"/>
      <c r="C716" s="2"/>
      <c r="D716" s="2"/>
      <c r="E716" s="2"/>
    </row>
    <row r="717" customFormat="false" ht="12.75" hidden="false" customHeight="false" outlineLevel="0" collapsed="false">
      <c r="A717" s="2"/>
      <c r="B717" s="2"/>
      <c r="C717" s="2"/>
      <c r="D717" s="2"/>
      <c r="E717" s="2"/>
    </row>
    <row r="718" customFormat="false" ht="12.75" hidden="false" customHeight="false" outlineLevel="0" collapsed="false">
      <c r="A718" s="2"/>
      <c r="B718" s="2"/>
      <c r="C718" s="2"/>
      <c r="D718" s="2"/>
      <c r="E718" s="2"/>
    </row>
    <row r="719" customFormat="false" ht="12.75" hidden="false" customHeight="false" outlineLevel="0" collapsed="false">
      <c r="A719" s="2"/>
      <c r="B719" s="2"/>
      <c r="C719" s="2"/>
      <c r="D719" s="2"/>
      <c r="E719" s="2"/>
    </row>
    <row r="720" customFormat="false" ht="12.75" hidden="false" customHeight="false" outlineLevel="0" collapsed="false">
      <c r="A720" s="2"/>
      <c r="B720" s="2"/>
      <c r="C720" s="2"/>
      <c r="D720" s="2"/>
      <c r="E720" s="2"/>
    </row>
    <row r="721" customFormat="false" ht="12.75" hidden="false" customHeight="false" outlineLevel="0" collapsed="false">
      <c r="A721" s="2"/>
      <c r="B721" s="2"/>
      <c r="C721" s="2"/>
      <c r="D721" s="2"/>
      <c r="E721" s="2"/>
    </row>
    <row r="722" customFormat="false" ht="12.75" hidden="false" customHeight="false" outlineLevel="0" collapsed="false">
      <c r="A722" s="2"/>
      <c r="B722" s="2"/>
      <c r="C722" s="2"/>
      <c r="D722" s="2"/>
      <c r="E722" s="2"/>
    </row>
    <row r="723" customFormat="false" ht="12.75" hidden="false" customHeight="false" outlineLevel="0" collapsed="false">
      <c r="A723" s="2"/>
      <c r="B723" s="2"/>
      <c r="C723" s="2"/>
      <c r="D723" s="2"/>
      <c r="E723" s="2"/>
    </row>
    <row r="724" customFormat="false" ht="12.75" hidden="false" customHeight="false" outlineLevel="0" collapsed="false">
      <c r="A724" s="2"/>
      <c r="B724" s="2"/>
      <c r="C724" s="2"/>
      <c r="D724" s="2"/>
      <c r="E724" s="2"/>
    </row>
    <row r="725" customFormat="false" ht="12.75" hidden="false" customHeight="false" outlineLevel="0" collapsed="false">
      <c r="A725" s="2"/>
      <c r="B725" s="2"/>
      <c r="C725" s="2"/>
      <c r="D725" s="2"/>
      <c r="E725" s="2"/>
    </row>
    <row r="726" customFormat="false" ht="12.75" hidden="false" customHeight="false" outlineLevel="0" collapsed="false">
      <c r="A726" s="2"/>
      <c r="B726" s="2"/>
      <c r="C726" s="2"/>
      <c r="D726" s="2"/>
      <c r="E726" s="2"/>
    </row>
    <row r="727" customFormat="false" ht="12.75" hidden="false" customHeight="false" outlineLevel="0" collapsed="false">
      <c r="A727" s="2"/>
      <c r="B727" s="2"/>
      <c r="C727" s="2"/>
      <c r="D727" s="2"/>
      <c r="E727" s="2"/>
    </row>
    <row r="728" customFormat="false" ht="12.75" hidden="false" customHeight="false" outlineLevel="0" collapsed="false">
      <c r="A728" s="2"/>
      <c r="B728" s="2"/>
      <c r="C728" s="2"/>
      <c r="D728" s="2"/>
      <c r="E728" s="2"/>
    </row>
    <row r="729" customFormat="false" ht="12.75" hidden="false" customHeight="false" outlineLevel="0" collapsed="false">
      <c r="A729" s="2"/>
      <c r="B729" s="2"/>
      <c r="C729" s="2"/>
      <c r="D729" s="2"/>
      <c r="E729" s="2"/>
    </row>
    <row r="730" customFormat="false" ht="12.75" hidden="false" customHeight="false" outlineLevel="0" collapsed="false">
      <c r="A730" s="2"/>
      <c r="B730" s="2"/>
      <c r="C730" s="2"/>
      <c r="D730" s="2"/>
      <c r="E730" s="2"/>
    </row>
    <row r="731" customFormat="false" ht="12.75" hidden="false" customHeight="false" outlineLevel="0" collapsed="false">
      <c r="A731" s="2"/>
      <c r="B731" s="2"/>
      <c r="C731" s="2"/>
      <c r="D731" s="2"/>
      <c r="E731" s="2"/>
    </row>
    <row r="732" customFormat="false" ht="12.75" hidden="false" customHeight="false" outlineLevel="0" collapsed="false">
      <c r="A732" s="2"/>
      <c r="B732" s="2"/>
      <c r="C732" s="2"/>
      <c r="D732" s="2"/>
      <c r="E732" s="2"/>
    </row>
    <row r="733" customFormat="false" ht="12.75" hidden="false" customHeight="false" outlineLevel="0" collapsed="false">
      <c r="A733" s="2"/>
      <c r="B733" s="2"/>
      <c r="C733" s="2"/>
      <c r="D733" s="2"/>
      <c r="E733" s="2"/>
    </row>
    <row r="734" customFormat="false" ht="12.75" hidden="false" customHeight="false" outlineLevel="0" collapsed="false">
      <c r="A734" s="2"/>
      <c r="B734" s="2"/>
      <c r="C734" s="2"/>
      <c r="D734" s="2"/>
      <c r="E734" s="2"/>
    </row>
    <row r="735" customFormat="false" ht="12.75" hidden="false" customHeight="false" outlineLevel="0" collapsed="false">
      <c r="A735" s="2"/>
      <c r="B735" s="2"/>
      <c r="C735" s="2"/>
      <c r="D735" s="2"/>
      <c r="E735" s="2"/>
    </row>
    <row r="736" customFormat="false" ht="12.75" hidden="false" customHeight="false" outlineLevel="0" collapsed="false">
      <c r="A736" s="2"/>
      <c r="B736" s="2"/>
      <c r="C736" s="2"/>
      <c r="D736" s="2"/>
      <c r="E736" s="2"/>
    </row>
    <row r="737" customFormat="false" ht="12.75" hidden="false" customHeight="false" outlineLevel="0" collapsed="false">
      <c r="A737" s="2"/>
      <c r="B737" s="2"/>
      <c r="C737" s="2"/>
      <c r="D737" s="2"/>
      <c r="E737" s="2"/>
    </row>
    <row r="738" customFormat="false" ht="12.75" hidden="false" customHeight="false" outlineLevel="0" collapsed="false">
      <c r="A738" s="2"/>
      <c r="B738" s="2"/>
      <c r="C738" s="2"/>
      <c r="D738" s="2"/>
      <c r="E738" s="2"/>
    </row>
    <row r="739" customFormat="false" ht="12.75" hidden="false" customHeight="false" outlineLevel="0" collapsed="false">
      <c r="A739" s="2"/>
      <c r="B739" s="2"/>
      <c r="C739" s="2"/>
      <c r="D739" s="2"/>
      <c r="E739" s="2"/>
    </row>
    <row r="740" customFormat="false" ht="12.75" hidden="false" customHeight="false" outlineLevel="0" collapsed="false">
      <c r="A740" s="2"/>
      <c r="B740" s="2"/>
      <c r="C740" s="2"/>
      <c r="D740" s="2"/>
      <c r="E740" s="2"/>
    </row>
    <row r="741" customFormat="false" ht="12.75" hidden="false" customHeight="false" outlineLevel="0" collapsed="false">
      <c r="A741" s="2"/>
      <c r="B741" s="2"/>
      <c r="C741" s="2"/>
      <c r="D741" s="2"/>
      <c r="E741" s="2"/>
    </row>
    <row r="742" customFormat="false" ht="12.75" hidden="false" customHeight="false" outlineLevel="0" collapsed="false">
      <c r="A742" s="2"/>
      <c r="B742" s="2"/>
      <c r="C742" s="2"/>
      <c r="D742" s="2"/>
      <c r="E742" s="2"/>
    </row>
    <row r="743" customFormat="false" ht="12.75" hidden="false" customHeight="false" outlineLevel="0" collapsed="false">
      <c r="A743" s="2"/>
      <c r="B743" s="2"/>
      <c r="C743" s="2"/>
      <c r="D743" s="2"/>
      <c r="E743" s="2"/>
    </row>
    <row r="744" customFormat="false" ht="12.75" hidden="false" customHeight="false" outlineLevel="0" collapsed="false">
      <c r="A744" s="2"/>
      <c r="B744" s="2"/>
      <c r="C744" s="2"/>
      <c r="D744" s="2"/>
      <c r="E744" s="2"/>
    </row>
    <row r="745" customFormat="false" ht="12.75" hidden="false" customHeight="false" outlineLevel="0" collapsed="false">
      <c r="A745" s="2"/>
      <c r="B745" s="2"/>
      <c r="C745" s="2"/>
      <c r="D745" s="2"/>
      <c r="E745" s="2"/>
    </row>
    <row r="746" customFormat="false" ht="12.75" hidden="false" customHeight="false" outlineLevel="0" collapsed="false">
      <c r="A746" s="2"/>
      <c r="B746" s="2"/>
      <c r="C746" s="2"/>
      <c r="D746" s="2"/>
      <c r="E746" s="2"/>
    </row>
    <row r="747" customFormat="false" ht="12.75" hidden="false" customHeight="false" outlineLevel="0" collapsed="false">
      <c r="A747" s="2"/>
      <c r="B747" s="2"/>
      <c r="C747" s="2"/>
      <c r="D747" s="2"/>
      <c r="E747" s="2"/>
    </row>
    <row r="748" customFormat="false" ht="12.75" hidden="false" customHeight="false" outlineLevel="0" collapsed="false">
      <c r="A748" s="2"/>
      <c r="B748" s="2"/>
      <c r="C748" s="2"/>
      <c r="D748" s="2"/>
      <c r="E748" s="2"/>
    </row>
    <row r="749" customFormat="false" ht="12.75" hidden="false" customHeight="false" outlineLevel="0" collapsed="false">
      <c r="A749" s="2"/>
      <c r="B749" s="2"/>
      <c r="C749" s="2"/>
      <c r="D749" s="2"/>
      <c r="E749" s="2"/>
    </row>
    <row r="750" customFormat="false" ht="12.75" hidden="false" customHeight="false" outlineLevel="0" collapsed="false">
      <c r="A750" s="2"/>
      <c r="B750" s="2"/>
      <c r="C750" s="2"/>
      <c r="D750" s="2"/>
      <c r="E750" s="2"/>
    </row>
    <row r="751" customFormat="false" ht="12.75" hidden="false" customHeight="false" outlineLevel="0" collapsed="false">
      <c r="A751" s="2"/>
      <c r="B751" s="2"/>
      <c r="C751" s="2"/>
      <c r="D751" s="2"/>
      <c r="E751" s="2"/>
    </row>
    <row r="752" customFormat="false" ht="12.75" hidden="false" customHeight="false" outlineLevel="0" collapsed="false">
      <c r="A752" s="2"/>
      <c r="B752" s="2"/>
      <c r="C752" s="2"/>
      <c r="D752" s="2"/>
      <c r="E752" s="2"/>
    </row>
    <row r="753" customFormat="false" ht="12.75" hidden="false" customHeight="false" outlineLevel="0" collapsed="false">
      <c r="A753" s="2"/>
      <c r="B753" s="2"/>
      <c r="C753" s="2"/>
      <c r="D753" s="2"/>
      <c r="E753" s="2"/>
    </row>
    <row r="754" customFormat="false" ht="12.75" hidden="false" customHeight="false" outlineLevel="0" collapsed="false">
      <c r="A754" s="2"/>
      <c r="B754" s="2"/>
      <c r="C754" s="2"/>
      <c r="D754" s="2"/>
      <c r="E754" s="2"/>
    </row>
    <row r="755" customFormat="false" ht="12.75" hidden="false" customHeight="false" outlineLevel="0" collapsed="false">
      <c r="A755" s="2"/>
      <c r="B755" s="2"/>
      <c r="C755" s="2"/>
      <c r="D755" s="2"/>
      <c r="E755" s="2"/>
    </row>
    <row r="756" customFormat="false" ht="12.75" hidden="false" customHeight="false" outlineLevel="0" collapsed="false">
      <c r="A756" s="2"/>
      <c r="B756" s="2"/>
      <c r="C756" s="2"/>
      <c r="D756" s="2"/>
      <c r="E756" s="2"/>
    </row>
    <row r="757" customFormat="false" ht="12.75" hidden="false" customHeight="false" outlineLevel="0" collapsed="false">
      <c r="A757" s="2"/>
      <c r="B757" s="2"/>
      <c r="C757" s="2"/>
      <c r="D757" s="2"/>
      <c r="E757" s="2"/>
    </row>
    <row r="758" customFormat="false" ht="12.75" hidden="false" customHeight="false" outlineLevel="0" collapsed="false">
      <c r="A758" s="2"/>
      <c r="B758" s="2"/>
      <c r="C758" s="2"/>
      <c r="D758" s="2"/>
      <c r="E758" s="2"/>
    </row>
    <row r="759" customFormat="false" ht="12.75" hidden="false" customHeight="false" outlineLevel="0" collapsed="false">
      <c r="A759" s="2"/>
      <c r="B759" s="2"/>
      <c r="C759" s="2"/>
      <c r="D759" s="2"/>
      <c r="E759" s="2"/>
    </row>
    <row r="760" customFormat="false" ht="12.75" hidden="false" customHeight="false" outlineLevel="0" collapsed="false">
      <c r="A760" s="2"/>
      <c r="B760" s="2"/>
      <c r="C760" s="2"/>
      <c r="D760" s="2"/>
      <c r="E760" s="2"/>
    </row>
  </sheetData>
  <mergeCells count="1">
    <mergeCell ref="E61:G61"/>
  </mergeCells>
  <printOptions headings="false" gridLines="false" gridLinesSet="true" horizontalCentered="false" verticalCentered="false"/>
  <pageMargins left="0.65" right="0.35" top="0.75" bottom="0.5" header="0.25" footer="0.25"/>
  <pageSetup paperSize="1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20" man="true" max="65535" min="0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268" width="41.14"/>
    <col collapsed="false" customWidth="true" hidden="false" outlineLevel="0" max="2" min="2" style="268" width="17.14"/>
    <col collapsed="false" customWidth="true" hidden="false" outlineLevel="0" max="5" min="3" style="269" width="14.7"/>
    <col collapsed="false" customWidth="false" hidden="false" outlineLevel="0" max="52" min="6" style="269" width="8.85"/>
    <col collapsed="false" customWidth="false" hidden="false" outlineLevel="0" max="257" min="53" style="268" width="8.85"/>
  </cols>
  <sheetData>
    <row r="1" customFormat="false" ht="12.75" hidden="false" customHeight="false" outlineLevel="0" collapsed="false">
      <c r="A1" s="270" t="s">
        <v>121</v>
      </c>
      <c r="B1" s="270"/>
      <c r="C1" s="270"/>
      <c r="D1" s="270"/>
      <c r="E1" s="270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  <c r="AT1" s="271"/>
      <c r="AU1" s="271"/>
      <c r="AV1" s="271"/>
      <c r="AW1" s="271"/>
      <c r="AX1" s="271"/>
      <c r="AY1" s="271"/>
      <c r="AZ1" s="271"/>
      <c r="BA1" s="272"/>
      <c r="BB1" s="272"/>
      <c r="BC1" s="272"/>
      <c r="BD1" s="272"/>
      <c r="BE1" s="272"/>
      <c r="BF1" s="272"/>
      <c r="BG1" s="272"/>
      <c r="BH1" s="272"/>
      <c r="BI1" s="272"/>
      <c r="BJ1" s="272"/>
      <c r="BK1" s="272"/>
      <c r="BL1" s="272"/>
      <c r="BM1" s="272"/>
      <c r="BN1" s="272"/>
      <c r="BO1" s="272"/>
      <c r="BP1" s="272"/>
      <c r="BQ1" s="272"/>
      <c r="BR1" s="272"/>
      <c r="BS1" s="272"/>
      <c r="BT1" s="272"/>
      <c r="BU1" s="272"/>
      <c r="BV1" s="272"/>
      <c r="BW1" s="272"/>
      <c r="BX1" s="272"/>
      <c r="BY1" s="272"/>
      <c r="BZ1" s="272"/>
      <c r="CA1" s="272"/>
      <c r="CB1" s="272"/>
      <c r="CC1" s="272"/>
      <c r="CD1" s="272"/>
      <c r="CE1" s="272"/>
      <c r="CF1" s="272"/>
      <c r="CG1" s="272"/>
      <c r="CH1" s="272"/>
      <c r="CI1" s="272"/>
      <c r="CJ1" s="272"/>
      <c r="CK1" s="272"/>
      <c r="CL1" s="272"/>
      <c r="CM1" s="272"/>
      <c r="CN1" s="272"/>
      <c r="CO1" s="272"/>
      <c r="CP1" s="272"/>
      <c r="CQ1" s="272"/>
      <c r="CR1" s="272"/>
      <c r="CS1" s="272"/>
      <c r="CT1" s="272"/>
      <c r="CU1" s="272"/>
      <c r="CV1" s="272"/>
      <c r="CW1" s="272"/>
      <c r="CX1" s="272"/>
      <c r="CY1" s="272"/>
      <c r="CZ1" s="272"/>
      <c r="DA1" s="272"/>
      <c r="DB1" s="272"/>
      <c r="DC1" s="272"/>
      <c r="DD1" s="272"/>
      <c r="DE1" s="272"/>
      <c r="DF1" s="272"/>
      <c r="DG1" s="272"/>
      <c r="DH1" s="272"/>
      <c r="DI1" s="272"/>
      <c r="DJ1" s="272"/>
      <c r="DK1" s="272"/>
      <c r="DL1" s="272"/>
      <c r="DM1" s="272"/>
      <c r="DN1" s="272"/>
      <c r="DO1" s="272"/>
      <c r="DP1" s="272"/>
      <c r="DQ1" s="272"/>
      <c r="DR1" s="272"/>
      <c r="DS1" s="272"/>
      <c r="DT1" s="272"/>
      <c r="DU1" s="272"/>
      <c r="DV1" s="272"/>
      <c r="DW1" s="272"/>
      <c r="DX1" s="272"/>
      <c r="DY1" s="272"/>
      <c r="DZ1" s="272"/>
      <c r="EA1" s="272"/>
      <c r="EB1" s="272"/>
      <c r="EC1" s="272"/>
      <c r="ED1" s="272"/>
      <c r="EE1" s="272"/>
      <c r="EF1" s="272"/>
      <c r="EG1" s="272"/>
      <c r="EH1" s="272"/>
      <c r="EI1" s="272"/>
      <c r="EJ1" s="272"/>
      <c r="EK1" s="272"/>
      <c r="EL1" s="272"/>
      <c r="EM1" s="272"/>
      <c r="EN1" s="272"/>
      <c r="EO1" s="272"/>
      <c r="EP1" s="272"/>
      <c r="EQ1" s="272"/>
      <c r="ER1" s="272"/>
      <c r="ES1" s="272"/>
      <c r="ET1" s="272"/>
      <c r="EU1" s="272"/>
      <c r="EV1" s="272"/>
      <c r="EW1" s="272"/>
      <c r="EX1" s="272"/>
      <c r="EY1" s="272"/>
      <c r="EZ1" s="272"/>
      <c r="FA1" s="272"/>
      <c r="FB1" s="272"/>
      <c r="FC1" s="272"/>
      <c r="FD1" s="272"/>
      <c r="FE1" s="272"/>
      <c r="FF1" s="272"/>
      <c r="FG1" s="272"/>
      <c r="FH1" s="272"/>
      <c r="FI1" s="272"/>
      <c r="FJ1" s="272"/>
      <c r="FK1" s="272"/>
      <c r="FL1" s="272"/>
      <c r="FM1" s="272"/>
      <c r="FN1" s="272"/>
      <c r="FO1" s="272"/>
      <c r="FP1" s="272"/>
      <c r="FQ1" s="272"/>
      <c r="FR1" s="272"/>
      <c r="FS1" s="272"/>
      <c r="FT1" s="272"/>
      <c r="FU1" s="272"/>
      <c r="FV1" s="272"/>
      <c r="FW1" s="272"/>
      <c r="FX1" s="272"/>
      <c r="FY1" s="272"/>
      <c r="FZ1" s="272"/>
      <c r="GA1" s="272"/>
      <c r="GB1" s="272"/>
      <c r="GC1" s="272"/>
      <c r="GD1" s="272"/>
      <c r="GE1" s="272"/>
      <c r="GF1" s="272"/>
      <c r="GG1" s="272"/>
      <c r="GH1" s="272"/>
      <c r="GI1" s="272"/>
      <c r="GJ1" s="272"/>
      <c r="GK1" s="272"/>
      <c r="GL1" s="272"/>
      <c r="GM1" s="272"/>
      <c r="GN1" s="272"/>
      <c r="GO1" s="272"/>
      <c r="GP1" s="272"/>
      <c r="GQ1" s="272"/>
      <c r="GR1" s="272"/>
      <c r="GS1" s="272"/>
      <c r="GT1" s="272"/>
      <c r="GU1" s="272"/>
      <c r="GV1" s="272"/>
      <c r="GW1" s="272"/>
      <c r="GX1" s="272"/>
      <c r="GY1" s="272"/>
      <c r="GZ1" s="272"/>
      <c r="HA1" s="272"/>
      <c r="HB1" s="272"/>
      <c r="HC1" s="272"/>
      <c r="HD1" s="272"/>
      <c r="HE1" s="272"/>
      <c r="HF1" s="272"/>
      <c r="HG1" s="272"/>
      <c r="HH1" s="272"/>
      <c r="HI1" s="272"/>
      <c r="HJ1" s="272"/>
      <c r="HK1" s="272"/>
      <c r="HL1" s="272"/>
      <c r="HM1" s="272"/>
      <c r="HN1" s="272"/>
      <c r="HO1" s="272"/>
      <c r="HP1" s="272"/>
      <c r="HQ1" s="272"/>
      <c r="HR1" s="272"/>
      <c r="HS1" s="272"/>
      <c r="HT1" s="272"/>
      <c r="HU1" s="272"/>
      <c r="HV1" s="272"/>
      <c r="HW1" s="272"/>
      <c r="HX1" s="272"/>
      <c r="HY1" s="272"/>
      <c r="HZ1" s="272"/>
      <c r="IA1" s="272"/>
      <c r="IB1" s="272"/>
      <c r="IC1" s="272"/>
      <c r="ID1" s="272"/>
      <c r="IE1" s="272"/>
      <c r="IF1" s="272"/>
      <c r="IG1" s="272"/>
      <c r="IH1" s="272"/>
      <c r="II1" s="272"/>
      <c r="IJ1" s="272"/>
      <c r="IK1" s="272"/>
      <c r="IL1" s="272"/>
      <c r="IM1" s="272"/>
      <c r="IN1" s="272"/>
      <c r="IO1" s="272"/>
      <c r="IP1" s="272"/>
      <c r="IQ1" s="272"/>
      <c r="IR1" s="272"/>
      <c r="IS1" s="272"/>
      <c r="IT1" s="272"/>
      <c r="IU1" s="272"/>
      <c r="IV1" s="272"/>
      <c r="IW1" s="272"/>
    </row>
    <row r="2" customFormat="false" ht="12.75" hidden="false" customHeight="false" outlineLevel="0" collapsed="false">
      <c r="A2" s="270" t="s">
        <v>122</v>
      </c>
      <c r="B2" s="270"/>
      <c r="C2" s="270"/>
      <c r="D2" s="270"/>
      <c r="E2" s="270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2"/>
      <c r="BB2" s="272"/>
      <c r="BC2" s="272"/>
      <c r="BD2" s="272"/>
      <c r="BE2" s="272"/>
      <c r="BF2" s="272"/>
      <c r="BG2" s="272"/>
      <c r="BH2" s="272"/>
      <c r="BI2" s="272"/>
      <c r="BJ2" s="272"/>
      <c r="BK2" s="272"/>
      <c r="BL2" s="272"/>
      <c r="BM2" s="272"/>
      <c r="BN2" s="272"/>
      <c r="BO2" s="272"/>
      <c r="BP2" s="272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2"/>
      <c r="CK2" s="272"/>
      <c r="CL2" s="272"/>
      <c r="CM2" s="272"/>
      <c r="CN2" s="272"/>
      <c r="CO2" s="272"/>
      <c r="CP2" s="272"/>
      <c r="CQ2" s="272"/>
      <c r="CR2" s="272"/>
      <c r="CS2" s="272"/>
      <c r="CT2" s="272"/>
      <c r="CU2" s="272"/>
      <c r="CV2" s="272"/>
      <c r="CW2" s="272"/>
      <c r="CX2" s="272"/>
      <c r="CY2" s="272"/>
      <c r="CZ2" s="272"/>
      <c r="DA2" s="272"/>
      <c r="DB2" s="272"/>
      <c r="DC2" s="272"/>
      <c r="DD2" s="272"/>
      <c r="DE2" s="272"/>
      <c r="DF2" s="272"/>
      <c r="DG2" s="272"/>
      <c r="DH2" s="272"/>
      <c r="DI2" s="272"/>
      <c r="DJ2" s="272"/>
      <c r="DK2" s="272"/>
      <c r="DL2" s="272"/>
      <c r="DM2" s="272"/>
      <c r="DN2" s="272"/>
      <c r="DO2" s="272"/>
      <c r="DP2" s="272"/>
      <c r="DQ2" s="272"/>
      <c r="DR2" s="272"/>
      <c r="DS2" s="272"/>
      <c r="DT2" s="272"/>
      <c r="DU2" s="272"/>
      <c r="DV2" s="272"/>
      <c r="DW2" s="272"/>
      <c r="DX2" s="272"/>
      <c r="DY2" s="272"/>
      <c r="DZ2" s="272"/>
      <c r="EA2" s="272"/>
      <c r="EB2" s="272"/>
      <c r="EC2" s="272"/>
      <c r="ED2" s="272"/>
      <c r="EE2" s="272"/>
      <c r="EF2" s="272"/>
      <c r="EG2" s="272"/>
      <c r="EH2" s="272"/>
      <c r="EI2" s="272"/>
      <c r="EJ2" s="272"/>
      <c r="EK2" s="272"/>
      <c r="EL2" s="272"/>
      <c r="EM2" s="272"/>
      <c r="EN2" s="272"/>
      <c r="EO2" s="272"/>
      <c r="EP2" s="272"/>
      <c r="EQ2" s="272"/>
      <c r="ER2" s="272"/>
      <c r="ES2" s="272"/>
      <c r="ET2" s="272"/>
      <c r="EU2" s="272"/>
      <c r="EV2" s="272"/>
      <c r="EW2" s="272"/>
      <c r="EX2" s="272"/>
      <c r="EY2" s="272"/>
      <c r="EZ2" s="272"/>
      <c r="FA2" s="272"/>
      <c r="FB2" s="272"/>
      <c r="FC2" s="272"/>
      <c r="FD2" s="272"/>
      <c r="FE2" s="272"/>
      <c r="FF2" s="272"/>
      <c r="FG2" s="272"/>
      <c r="FH2" s="272"/>
      <c r="FI2" s="272"/>
      <c r="FJ2" s="272"/>
      <c r="FK2" s="272"/>
      <c r="FL2" s="272"/>
      <c r="FM2" s="272"/>
      <c r="FN2" s="272"/>
      <c r="FO2" s="272"/>
      <c r="FP2" s="272"/>
      <c r="FQ2" s="272"/>
      <c r="FR2" s="272"/>
      <c r="FS2" s="272"/>
      <c r="FT2" s="272"/>
      <c r="FU2" s="272"/>
      <c r="FV2" s="272"/>
      <c r="FW2" s="272"/>
      <c r="FX2" s="272"/>
      <c r="FY2" s="272"/>
      <c r="FZ2" s="272"/>
      <c r="GA2" s="272"/>
      <c r="GB2" s="272"/>
      <c r="GC2" s="272"/>
      <c r="GD2" s="272"/>
      <c r="GE2" s="272"/>
      <c r="GF2" s="272"/>
      <c r="GG2" s="272"/>
      <c r="GH2" s="272"/>
      <c r="GI2" s="272"/>
      <c r="GJ2" s="272"/>
      <c r="GK2" s="272"/>
      <c r="GL2" s="272"/>
      <c r="GM2" s="272"/>
      <c r="GN2" s="272"/>
      <c r="GO2" s="272"/>
      <c r="GP2" s="272"/>
      <c r="GQ2" s="272"/>
      <c r="GR2" s="272"/>
      <c r="GS2" s="272"/>
      <c r="GT2" s="272"/>
      <c r="GU2" s="272"/>
      <c r="GV2" s="272"/>
      <c r="GW2" s="272"/>
      <c r="GX2" s="272"/>
      <c r="GY2" s="272"/>
      <c r="GZ2" s="272"/>
      <c r="HA2" s="272"/>
      <c r="HB2" s="272"/>
      <c r="HC2" s="272"/>
      <c r="HD2" s="272"/>
      <c r="HE2" s="272"/>
      <c r="HF2" s="272"/>
      <c r="HG2" s="272"/>
      <c r="HH2" s="272"/>
      <c r="HI2" s="272"/>
      <c r="HJ2" s="272"/>
      <c r="HK2" s="272"/>
      <c r="HL2" s="272"/>
      <c r="HM2" s="272"/>
      <c r="HN2" s="272"/>
      <c r="HO2" s="272"/>
      <c r="HP2" s="272"/>
      <c r="HQ2" s="272"/>
      <c r="HR2" s="272"/>
      <c r="HS2" s="272"/>
      <c r="HT2" s="272"/>
      <c r="HU2" s="272"/>
      <c r="HV2" s="272"/>
      <c r="HW2" s="272"/>
      <c r="HX2" s="272"/>
      <c r="HY2" s="272"/>
      <c r="HZ2" s="272"/>
      <c r="IA2" s="272"/>
      <c r="IB2" s="272"/>
      <c r="IC2" s="272"/>
      <c r="ID2" s="272"/>
      <c r="IE2" s="272"/>
      <c r="IF2" s="272"/>
      <c r="IG2" s="272"/>
      <c r="IH2" s="272"/>
      <c r="II2" s="272"/>
      <c r="IJ2" s="272"/>
      <c r="IK2" s="272"/>
      <c r="IL2" s="272"/>
      <c r="IM2" s="272"/>
      <c r="IN2" s="272"/>
      <c r="IO2" s="272"/>
      <c r="IP2" s="272"/>
      <c r="IQ2" s="272"/>
      <c r="IR2" s="272"/>
      <c r="IS2" s="272"/>
      <c r="IT2" s="272"/>
      <c r="IU2" s="272"/>
      <c r="IV2" s="272"/>
      <c r="IW2" s="272"/>
    </row>
    <row r="3" customFormat="false" ht="12.75" hidden="false" customHeight="false" outlineLevel="0" collapsed="false">
      <c r="A3" s="273" t="s">
        <v>123</v>
      </c>
      <c r="B3" s="273"/>
      <c r="C3" s="273"/>
      <c r="D3" s="273"/>
      <c r="E3" s="273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  <c r="CD3" s="272"/>
      <c r="CE3" s="272"/>
      <c r="CF3" s="272"/>
      <c r="CG3" s="272"/>
      <c r="CH3" s="272"/>
      <c r="CI3" s="272"/>
      <c r="CJ3" s="272"/>
      <c r="CK3" s="272"/>
      <c r="CL3" s="272"/>
      <c r="CM3" s="272"/>
      <c r="CN3" s="272"/>
      <c r="CO3" s="272"/>
      <c r="CP3" s="272"/>
      <c r="CQ3" s="272"/>
      <c r="CR3" s="272"/>
      <c r="CS3" s="272"/>
      <c r="CT3" s="272"/>
      <c r="CU3" s="272"/>
      <c r="CV3" s="272"/>
      <c r="CW3" s="272"/>
      <c r="CX3" s="272"/>
      <c r="CY3" s="272"/>
      <c r="CZ3" s="272"/>
      <c r="DA3" s="272"/>
      <c r="DB3" s="272"/>
      <c r="DC3" s="272"/>
      <c r="DD3" s="272"/>
      <c r="DE3" s="272"/>
      <c r="DF3" s="272"/>
      <c r="DG3" s="272"/>
      <c r="DH3" s="272"/>
      <c r="DI3" s="272"/>
      <c r="DJ3" s="272"/>
      <c r="DK3" s="272"/>
      <c r="DL3" s="272"/>
      <c r="DM3" s="272"/>
      <c r="DN3" s="272"/>
      <c r="DO3" s="272"/>
      <c r="DP3" s="272"/>
      <c r="DQ3" s="272"/>
      <c r="DR3" s="272"/>
      <c r="DS3" s="272"/>
      <c r="DT3" s="272"/>
      <c r="DU3" s="272"/>
      <c r="DV3" s="272"/>
      <c r="DW3" s="272"/>
      <c r="DX3" s="272"/>
      <c r="DY3" s="272"/>
      <c r="DZ3" s="272"/>
      <c r="EA3" s="272"/>
      <c r="EB3" s="272"/>
      <c r="EC3" s="272"/>
      <c r="ED3" s="272"/>
      <c r="EE3" s="272"/>
      <c r="EF3" s="272"/>
      <c r="EG3" s="272"/>
      <c r="EH3" s="272"/>
      <c r="EI3" s="272"/>
      <c r="EJ3" s="272"/>
      <c r="EK3" s="272"/>
      <c r="EL3" s="272"/>
      <c r="EM3" s="272"/>
      <c r="EN3" s="272"/>
      <c r="EO3" s="272"/>
      <c r="EP3" s="272"/>
      <c r="EQ3" s="272"/>
      <c r="ER3" s="272"/>
      <c r="ES3" s="272"/>
      <c r="ET3" s="272"/>
      <c r="EU3" s="272"/>
      <c r="EV3" s="272"/>
      <c r="EW3" s="272"/>
      <c r="EX3" s="272"/>
      <c r="EY3" s="272"/>
      <c r="EZ3" s="272"/>
      <c r="FA3" s="272"/>
      <c r="FB3" s="272"/>
      <c r="FC3" s="272"/>
      <c r="FD3" s="272"/>
      <c r="FE3" s="272"/>
      <c r="FF3" s="272"/>
      <c r="FG3" s="272"/>
      <c r="FH3" s="272"/>
      <c r="FI3" s="272"/>
      <c r="FJ3" s="272"/>
      <c r="FK3" s="272"/>
      <c r="FL3" s="272"/>
      <c r="FM3" s="272"/>
      <c r="FN3" s="272"/>
      <c r="FO3" s="272"/>
      <c r="FP3" s="272"/>
      <c r="FQ3" s="272"/>
      <c r="FR3" s="272"/>
      <c r="FS3" s="272"/>
      <c r="FT3" s="272"/>
      <c r="FU3" s="272"/>
      <c r="FV3" s="272"/>
      <c r="FW3" s="272"/>
      <c r="FX3" s="272"/>
      <c r="FY3" s="272"/>
      <c r="FZ3" s="272"/>
      <c r="GA3" s="272"/>
      <c r="GB3" s="272"/>
      <c r="GC3" s="272"/>
      <c r="GD3" s="272"/>
      <c r="GE3" s="272"/>
      <c r="GF3" s="272"/>
      <c r="GG3" s="272"/>
      <c r="GH3" s="272"/>
      <c r="GI3" s="272"/>
      <c r="GJ3" s="272"/>
      <c r="GK3" s="272"/>
      <c r="GL3" s="272"/>
      <c r="GM3" s="272"/>
      <c r="GN3" s="272"/>
      <c r="GO3" s="272"/>
      <c r="GP3" s="272"/>
      <c r="GQ3" s="272"/>
      <c r="GR3" s="272"/>
      <c r="GS3" s="272"/>
      <c r="GT3" s="272"/>
      <c r="GU3" s="272"/>
      <c r="GV3" s="272"/>
      <c r="GW3" s="272"/>
      <c r="GX3" s="272"/>
      <c r="GY3" s="272"/>
      <c r="GZ3" s="272"/>
      <c r="HA3" s="272"/>
      <c r="HB3" s="272"/>
      <c r="HC3" s="272"/>
      <c r="HD3" s="272"/>
      <c r="HE3" s="272"/>
      <c r="HF3" s="272"/>
      <c r="HG3" s="272"/>
      <c r="HH3" s="272"/>
      <c r="HI3" s="272"/>
      <c r="HJ3" s="272"/>
      <c r="HK3" s="272"/>
      <c r="HL3" s="272"/>
      <c r="HM3" s="272"/>
      <c r="HN3" s="272"/>
      <c r="HO3" s="272"/>
      <c r="HP3" s="272"/>
      <c r="HQ3" s="272"/>
      <c r="HR3" s="272"/>
      <c r="HS3" s="272"/>
      <c r="HT3" s="272"/>
      <c r="HU3" s="272"/>
      <c r="HV3" s="272"/>
      <c r="HW3" s="272"/>
      <c r="HX3" s="272"/>
      <c r="HY3" s="272"/>
      <c r="HZ3" s="272"/>
      <c r="IA3" s="272"/>
      <c r="IB3" s="272"/>
      <c r="IC3" s="272"/>
      <c r="ID3" s="272"/>
      <c r="IE3" s="272"/>
      <c r="IF3" s="272"/>
      <c r="IG3" s="272"/>
      <c r="IH3" s="272"/>
      <c r="II3" s="272"/>
      <c r="IJ3" s="272"/>
      <c r="IK3" s="272"/>
      <c r="IL3" s="272"/>
      <c r="IM3" s="272"/>
      <c r="IN3" s="272"/>
      <c r="IO3" s="272"/>
      <c r="IP3" s="272"/>
      <c r="IQ3" s="272"/>
      <c r="IR3" s="272"/>
      <c r="IS3" s="272"/>
      <c r="IT3" s="272"/>
      <c r="IU3" s="272"/>
      <c r="IV3" s="272"/>
      <c r="IW3" s="272"/>
    </row>
    <row r="4" customFormat="false" ht="12.75" hidden="false" customHeight="false" outlineLevel="0" collapsed="false">
      <c r="A4" s="274" t="n">
        <v>36616</v>
      </c>
      <c r="B4" s="275"/>
      <c r="C4" s="275"/>
      <c r="D4" s="275"/>
      <c r="E4" s="275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  <c r="AA4" s="271"/>
      <c r="AB4" s="271"/>
      <c r="AC4" s="271"/>
      <c r="AD4" s="271"/>
      <c r="AE4" s="271"/>
      <c r="AF4" s="271"/>
      <c r="AG4" s="271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2"/>
      <c r="BB4" s="272"/>
      <c r="BC4" s="272"/>
      <c r="BD4" s="272"/>
      <c r="BE4" s="272"/>
      <c r="BF4" s="272"/>
      <c r="BG4" s="272"/>
      <c r="BH4" s="272"/>
      <c r="BI4" s="272"/>
      <c r="BJ4" s="272"/>
      <c r="BK4" s="272"/>
      <c r="BL4" s="272"/>
      <c r="BM4" s="272"/>
      <c r="BN4" s="272"/>
      <c r="BO4" s="272"/>
      <c r="BP4" s="272"/>
      <c r="BQ4" s="272"/>
      <c r="BR4" s="272"/>
      <c r="BS4" s="272"/>
      <c r="BT4" s="272"/>
      <c r="BU4" s="272"/>
      <c r="BV4" s="272"/>
      <c r="BW4" s="272"/>
      <c r="BX4" s="272"/>
      <c r="BY4" s="272"/>
      <c r="BZ4" s="272"/>
      <c r="CA4" s="272"/>
      <c r="CB4" s="272"/>
      <c r="CC4" s="272"/>
      <c r="CD4" s="272"/>
      <c r="CE4" s="272"/>
      <c r="CF4" s="272"/>
      <c r="CG4" s="272"/>
      <c r="CH4" s="272"/>
      <c r="CI4" s="272"/>
      <c r="CJ4" s="272"/>
      <c r="CK4" s="272"/>
      <c r="CL4" s="272"/>
      <c r="CM4" s="272"/>
      <c r="CN4" s="272"/>
      <c r="CO4" s="272"/>
      <c r="CP4" s="272"/>
      <c r="CQ4" s="272"/>
      <c r="CR4" s="272"/>
      <c r="CS4" s="272"/>
      <c r="CT4" s="272"/>
      <c r="CU4" s="272"/>
      <c r="CV4" s="272"/>
      <c r="CW4" s="272"/>
      <c r="CX4" s="272"/>
      <c r="CY4" s="272"/>
      <c r="CZ4" s="272"/>
      <c r="DA4" s="272"/>
      <c r="DB4" s="272"/>
      <c r="DC4" s="272"/>
      <c r="DD4" s="272"/>
      <c r="DE4" s="272"/>
      <c r="DF4" s="272"/>
      <c r="DG4" s="272"/>
      <c r="DH4" s="272"/>
      <c r="DI4" s="272"/>
      <c r="DJ4" s="272"/>
      <c r="DK4" s="272"/>
      <c r="DL4" s="272"/>
      <c r="DM4" s="272"/>
      <c r="DN4" s="272"/>
      <c r="DO4" s="272"/>
      <c r="DP4" s="272"/>
      <c r="DQ4" s="272"/>
      <c r="DR4" s="272"/>
      <c r="DS4" s="272"/>
      <c r="DT4" s="272"/>
      <c r="DU4" s="272"/>
      <c r="DV4" s="272"/>
      <c r="DW4" s="272"/>
      <c r="DX4" s="272"/>
      <c r="DY4" s="272"/>
      <c r="DZ4" s="272"/>
      <c r="EA4" s="272"/>
      <c r="EB4" s="272"/>
      <c r="EC4" s="272"/>
      <c r="ED4" s="272"/>
      <c r="EE4" s="272"/>
      <c r="EF4" s="272"/>
      <c r="EG4" s="272"/>
      <c r="EH4" s="272"/>
      <c r="EI4" s="272"/>
      <c r="EJ4" s="272"/>
      <c r="EK4" s="272"/>
      <c r="EL4" s="272"/>
      <c r="EM4" s="272"/>
      <c r="EN4" s="272"/>
      <c r="EO4" s="272"/>
      <c r="EP4" s="272"/>
      <c r="EQ4" s="272"/>
      <c r="ER4" s="272"/>
      <c r="ES4" s="272"/>
      <c r="ET4" s="272"/>
      <c r="EU4" s="272"/>
      <c r="EV4" s="272"/>
      <c r="EW4" s="272"/>
      <c r="EX4" s="272"/>
      <c r="EY4" s="272"/>
      <c r="EZ4" s="272"/>
      <c r="FA4" s="272"/>
      <c r="FB4" s="272"/>
      <c r="FC4" s="272"/>
      <c r="FD4" s="272"/>
      <c r="FE4" s="272"/>
      <c r="FF4" s="272"/>
      <c r="FG4" s="272"/>
      <c r="FH4" s="272"/>
      <c r="FI4" s="272"/>
      <c r="FJ4" s="272"/>
      <c r="FK4" s="272"/>
      <c r="FL4" s="272"/>
      <c r="FM4" s="272"/>
      <c r="FN4" s="272"/>
      <c r="FO4" s="272"/>
      <c r="FP4" s="272"/>
      <c r="FQ4" s="272"/>
      <c r="FR4" s="272"/>
      <c r="FS4" s="272"/>
      <c r="FT4" s="272"/>
      <c r="FU4" s="272"/>
      <c r="FV4" s="272"/>
      <c r="FW4" s="272"/>
      <c r="FX4" s="272"/>
      <c r="FY4" s="272"/>
      <c r="FZ4" s="272"/>
      <c r="GA4" s="272"/>
      <c r="GB4" s="272"/>
      <c r="GC4" s="272"/>
      <c r="GD4" s="272"/>
      <c r="GE4" s="272"/>
      <c r="GF4" s="272"/>
      <c r="GG4" s="272"/>
      <c r="GH4" s="272"/>
      <c r="GI4" s="272"/>
      <c r="GJ4" s="272"/>
      <c r="GK4" s="272"/>
      <c r="GL4" s="272"/>
      <c r="GM4" s="272"/>
      <c r="GN4" s="272"/>
      <c r="GO4" s="272"/>
      <c r="GP4" s="272"/>
      <c r="GQ4" s="272"/>
      <c r="GR4" s="272"/>
      <c r="GS4" s="272"/>
      <c r="GT4" s="272"/>
      <c r="GU4" s="272"/>
      <c r="GV4" s="272"/>
      <c r="GW4" s="272"/>
      <c r="GX4" s="272"/>
      <c r="GY4" s="272"/>
      <c r="GZ4" s="272"/>
      <c r="HA4" s="272"/>
      <c r="HB4" s="272"/>
      <c r="HC4" s="272"/>
      <c r="HD4" s="272"/>
      <c r="HE4" s="272"/>
      <c r="HF4" s="272"/>
      <c r="HG4" s="272"/>
      <c r="HH4" s="272"/>
      <c r="HI4" s="272"/>
      <c r="HJ4" s="272"/>
      <c r="HK4" s="272"/>
      <c r="HL4" s="272"/>
      <c r="HM4" s="272"/>
      <c r="HN4" s="272"/>
      <c r="HO4" s="272"/>
      <c r="HP4" s="272"/>
      <c r="HQ4" s="272"/>
      <c r="HR4" s="272"/>
      <c r="HS4" s="272"/>
      <c r="HT4" s="272"/>
      <c r="HU4" s="272"/>
      <c r="HV4" s="272"/>
      <c r="HW4" s="272"/>
      <c r="HX4" s="272"/>
      <c r="HY4" s="272"/>
      <c r="HZ4" s="272"/>
      <c r="IA4" s="272"/>
      <c r="IB4" s="272"/>
      <c r="IC4" s="272"/>
      <c r="ID4" s="272"/>
      <c r="IE4" s="272"/>
      <c r="IF4" s="272"/>
      <c r="IG4" s="272"/>
      <c r="IH4" s="272"/>
      <c r="II4" s="272"/>
      <c r="IJ4" s="272"/>
      <c r="IK4" s="272"/>
      <c r="IL4" s="272"/>
      <c r="IM4" s="272"/>
      <c r="IN4" s="272"/>
      <c r="IO4" s="272"/>
      <c r="IP4" s="272"/>
      <c r="IQ4" s="272"/>
      <c r="IR4" s="272"/>
      <c r="IS4" s="272"/>
      <c r="IT4" s="272"/>
      <c r="IU4" s="272"/>
      <c r="IV4" s="272"/>
      <c r="IW4" s="272"/>
    </row>
    <row r="5" customFormat="false" ht="12.75" hidden="false" customHeight="false" outlineLevel="0" collapsed="false">
      <c r="A5" s="276"/>
      <c r="B5" s="276"/>
      <c r="C5" s="277"/>
      <c r="D5" s="277"/>
      <c r="E5" s="277"/>
      <c r="F5" s="271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2"/>
      <c r="BB5" s="272"/>
      <c r="BC5" s="272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272"/>
      <c r="BQ5" s="272"/>
      <c r="BR5" s="272"/>
      <c r="BS5" s="272"/>
      <c r="BT5" s="272"/>
      <c r="BU5" s="272"/>
      <c r="BV5" s="272"/>
      <c r="BW5" s="272"/>
      <c r="BX5" s="272"/>
      <c r="BY5" s="272"/>
      <c r="BZ5" s="272"/>
      <c r="CA5" s="272"/>
      <c r="CB5" s="272"/>
      <c r="CC5" s="272"/>
      <c r="CD5" s="272"/>
      <c r="CE5" s="272"/>
      <c r="CF5" s="272"/>
      <c r="CG5" s="272"/>
      <c r="CH5" s="272"/>
      <c r="CI5" s="272"/>
      <c r="CJ5" s="272"/>
      <c r="CK5" s="272"/>
      <c r="CL5" s="272"/>
      <c r="CM5" s="272"/>
      <c r="CN5" s="272"/>
      <c r="CO5" s="272"/>
      <c r="CP5" s="272"/>
      <c r="CQ5" s="272"/>
      <c r="CR5" s="272"/>
      <c r="CS5" s="272"/>
      <c r="CT5" s="272"/>
      <c r="CU5" s="272"/>
      <c r="CV5" s="272"/>
      <c r="CW5" s="272"/>
      <c r="CX5" s="272"/>
      <c r="CY5" s="272"/>
      <c r="CZ5" s="272"/>
      <c r="DA5" s="272"/>
      <c r="DB5" s="272"/>
      <c r="DC5" s="272"/>
      <c r="DD5" s="272"/>
      <c r="DE5" s="272"/>
      <c r="DF5" s="272"/>
      <c r="DG5" s="272"/>
      <c r="DH5" s="272"/>
      <c r="DI5" s="272"/>
      <c r="DJ5" s="272"/>
      <c r="DK5" s="272"/>
      <c r="DL5" s="272"/>
      <c r="DM5" s="272"/>
      <c r="DN5" s="272"/>
      <c r="DO5" s="272"/>
      <c r="DP5" s="272"/>
      <c r="DQ5" s="272"/>
      <c r="DR5" s="272"/>
      <c r="DS5" s="272"/>
      <c r="DT5" s="272"/>
      <c r="DU5" s="272"/>
      <c r="DV5" s="272"/>
      <c r="DW5" s="272"/>
      <c r="DX5" s="272"/>
      <c r="DY5" s="272"/>
      <c r="DZ5" s="272"/>
      <c r="EA5" s="272"/>
      <c r="EB5" s="272"/>
      <c r="EC5" s="272"/>
      <c r="ED5" s="272"/>
      <c r="EE5" s="272"/>
      <c r="EF5" s="272"/>
      <c r="EG5" s="272"/>
      <c r="EH5" s="272"/>
      <c r="EI5" s="272"/>
      <c r="EJ5" s="272"/>
      <c r="EK5" s="272"/>
      <c r="EL5" s="272"/>
      <c r="EM5" s="272"/>
      <c r="EN5" s="272"/>
      <c r="EO5" s="272"/>
      <c r="EP5" s="272"/>
      <c r="EQ5" s="272"/>
      <c r="ER5" s="272"/>
      <c r="ES5" s="272"/>
      <c r="ET5" s="272"/>
      <c r="EU5" s="272"/>
      <c r="EV5" s="272"/>
      <c r="EW5" s="272"/>
      <c r="EX5" s="272"/>
      <c r="EY5" s="272"/>
      <c r="EZ5" s="272"/>
      <c r="FA5" s="272"/>
      <c r="FB5" s="272"/>
      <c r="FC5" s="272"/>
      <c r="FD5" s="272"/>
      <c r="FE5" s="272"/>
      <c r="FF5" s="272"/>
      <c r="FG5" s="272"/>
      <c r="FH5" s="272"/>
      <c r="FI5" s="272"/>
      <c r="FJ5" s="272"/>
      <c r="FK5" s="272"/>
      <c r="FL5" s="272"/>
      <c r="FM5" s="272"/>
      <c r="FN5" s="272"/>
      <c r="FO5" s="272"/>
      <c r="FP5" s="272"/>
      <c r="FQ5" s="272"/>
      <c r="FR5" s="272"/>
      <c r="FS5" s="272"/>
      <c r="FT5" s="272"/>
      <c r="FU5" s="272"/>
      <c r="FV5" s="272"/>
      <c r="FW5" s="272"/>
      <c r="FX5" s="272"/>
      <c r="FY5" s="272"/>
      <c r="FZ5" s="272"/>
      <c r="GA5" s="272"/>
      <c r="GB5" s="272"/>
      <c r="GC5" s="272"/>
      <c r="GD5" s="272"/>
      <c r="GE5" s="272"/>
      <c r="GF5" s="272"/>
      <c r="GG5" s="272"/>
      <c r="GH5" s="272"/>
      <c r="GI5" s="272"/>
      <c r="GJ5" s="272"/>
      <c r="GK5" s="272"/>
      <c r="GL5" s="272"/>
      <c r="GM5" s="272"/>
      <c r="GN5" s="272"/>
      <c r="GO5" s="272"/>
      <c r="GP5" s="272"/>
      <c r="GQ5" s="272"/>
      <c r="GR5" s="272"/>
      <c r="GS5" s="272"/>
      <c r="GT5" s="272"/>
      <c r="GU5" s="272"/>
      <c r="GV5" s="272"/>
      <c r="GW5" s="272"/>
      <c r="GX5" s="272"/>
      <c r="GY5" s="272"/>
      <c r="GZ5" s="272"/>
      <c r="HA5" s="272"/>
      <c r="HB5" s="272"/>
      <c r="HC5" s="272"/>
      <c r="HD5" s="272"/>
      <c r="HE5" s="272"/>
      <c r="HF5" s="272"/>
      <c r="HG5" s="272"/>
      <c r="HH5" s="272"/>
      <c r="HI5" s="272"/>
      <c r="HJ5" s="272"/>
      <c r="HK5" s="272"/>
      <c r="HL5" s="272"/>
      <c r="HM5" s="272"/>
      <c r="HN5" s="272"/>
      <c r="HO5" s="272"/>
      <c r="HP5" s="272"/>
      <c r="HQ5" s="272"/>
      <c r="HR5" s="272"/>
      <c r="HS5" s="272"/>
      <c r="HT5" s="272"/>
      <c r="HU5" s="272"/>
      <c r="HV5" s="272"/>
      <c r="HW5" s="272"/>
      <c r="HX5" s="272"/>
      <c r="HY5" s="272"/>
      <c r="HZ5" s="272"/>
      <c r="IA5" s="272"/>
      <c r="IB5" s="272"/>
      <c r="IC5" s="272"/>
      <c r="ID5" s="272"/>
      <c r="IE5" s="272"/>
      <c r="IF5" s="272"/>
      <c r="IG5" s="272"/>
      <c r="IH5" s="272"/>
      <c r="II5" s="272"/>
      <c r="IJ5" s="272"/>
      <c r="IK5" s="272"/>
      <c r="IL5" s="272"/>
      <c r="IM5" s="272"/>
      <c r="IN5" s="272"/>
      <c r="IO5" s="272"/>
      <c r="IP5" s="272"/>
      <c r="IQ5" s="272"/>
      <c r="IR5" s="272"/>
      <c r="IS5" s="272"/>
      <c r="IT5" s="272"/>
      <c r="IU5" s="272"/>
      <c r="IV5" s="272"/>
      <c r="IW5" s="272"/>
    </row>
    <row r="6" customFormat="false" ht="12.75" hidden="false" customHeight="false" outlineLevel="0" collapsed="false">
      <c r="A6" s="278"/>
      <c r="B6" s="278"/>
      <c r="C6" s="277"/>
      <c r="D6" s="277"/>
      <c r="E6" s="277"/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71"/>
      <c r="AG6" s="271"/>
      <c r="AH6" s="271"/>
      <c r="AI6" s="271"/>
      <c r="AJ6" s="271"/>
      <c r="AK6" s="271"/>
      <c r="AL6" s="271"/>
      <c r="AM6" s="271"/>
      <c r="AN6" s="271"/>
      <c r="AO6" s="271"/>
      <c r="AP6" s="271"/>
      <c r="AQ6" s="271"/>
      <c r="AR6" s="271"/>
      <c r="AS6" s="271"/>
      <c r="AT6" s="271"/>
      <c r="AU6" s="271"/>
      <c r="AV6" s="271"/>
      <c r="AW6" s="271"/>
      <c r="AX6" s="271"/>
      <c r="AY6" s="271"/>
      <c r="AZ6" s="271"/>
      <c r="BA6" s="272"/>
      <c r="BB6" s="272"/>
      <c r="BC6" s="272"/>
      <c r="BD6" s="272"/>
      <c r="BE6" s="272"/>
      <c r="BF6" s="272"/>
      <c r="BG6" s="272"/>
      <c r="BH6" s="272"/>
      <c r="BI6" s="272"/>
      <c r="BJ6" s="272"/>
      <c r="BK6" s="272"/>
      <c r="BL6" s="272"/>
      <c r="BM6" s="272"/>
      <c r="BN6" s="272"/>
      <c r="BO6" s="272"/>
      <c r="BP6" s="272"/>
      <c r="BQ6" s="272"/>
      <c r="BR6" s="272"/>
      <c r="BS6" s="272"/>
      <c r="BT6" s="272"/>
      <c r="BU6" s="272"/>
      <c r="BV6" s="272"/>
      <c r="BW6" s="272"/>
      <c r="BX6" s="272"/>
      <c r="BY6" s="272"/>
      <c r="BZ6" s="272"/>
      <c r="CA6" s="272"/>
      <c r="CB6" s="272"/>
      <c r="CC6" s="272"/>
      <c r="CD6" s="272"/>
      <c r="CE6" s="272"/>
      <c r="CF6" s="272"/>
      <c r="CG6" s="272"/>
      <c r="CH6" s="272"/>
      <c r="CI6" s="272"/>
      <c r="CJ6" s="272"/>
      <c r="CK6" s="272"/>
      <c r="CL6" s="272"/>
      <c r="CM6" s="272"/>
      <c r="CN6" s="272"/>
      <c r="CO6" s="272"/>
      <c r="CP6" s="272"/>
      <c r="CQ6" s="272"/>
      <c r="CR6" s="272"/>
      <c r="CS6" s="272"/>
      <c r="CT6" s="272"/>
      <c r="CU6" s="272"/>
      <c r="CV6" s="272"/>
      <c r="CW6" s="272"/>
      <c r="CX6" s="272"/>
      <c r="CY6" s="272"/>
      <c r="CZ6" s="272"/>
      <c r="DA6" s="272"/>
      <c r="DB6" s="272"/>
      <c r="DC6" s="272"/>
      <c r="DD6" s="272"/>
      <c r="DE6" s="272"/>
      <c r="DF6" s="272"/>
      <c r="DG6" s="272"/>
      <c r="DH6" s="272"/>
      <c r="DI6" s="272"/>
      <c r="DJ6" s="272"/>
      <c r="DK6" s="272"/>
      <c r="DL6" s="272"/>
      <c r="DM6" s="272"/>
      <c r="DN6" s="272"/>
      <c r="DO6" s="272"/>
      <c r="DP6" s="272"/>
      <c r="DQ6" s="272"/>
      <c r="DR6" s="272"/>
      <c r="DS6" s="272"/>
      <c r="DT6" s="272"/>
      <c r="DU6" s="272"/>
      <c r="DV6" s="272"/>
      <c r="DW6" s="272"/>
      <c r="DX6" s="272"/>
      <c r="DY6" s="272"/>
      <c r="DZ6" s="272"/>
      <c r="EA6" s="272"/>
      <c r="EB6" s="272"/>
      <c r="EC6" s="272"/>
      <c r="ED6" s="272"/>
      <c r="EE6" s="272"/>
      <c r="EF6" s="272"/>
      <c r="EG6" s="272"/>
      <c r="EH6" s="272"/>
      <c r="EI6" s="272"/>
      <c r="EJ6" s="272"/>
      <c r="EK6" s="272"/>
      <c r="EL6" s="272"/>
      <c r="EM6" s="272"/>
      <c r="EN6" s="272"/>
      <c r="EO6" s="272"/>
      <c r="EP6" s="272"/>
      <c r="EQ6" s="272"/>
      <c r="ER6" s="272"/>
      <c r="ES6" s="272"/>
      <c r="ET6" s="272"/>
      <c r="EU6" s="272"/>
      <c r="EV6" s="272"/>
      <c r="EW6" s="272"/>
      <c r="EX6" s="272"/>
      <c r="EY6" s="272"/>
      <c r="EZ6" s="272"/>
      <c r="FA6" s="272"/>
      <c r="FB6" s="272"/>
      <c r="FC6" s="272"/>
      <c r="FD6" s="272"/>
      <c r="FE6" s="272"/>
      <c r="FF6" s="272"/>
      <c r="FG6" s="272"/>
      <c r="FH6" s="272"/>
      <c r="FI6" s="272"/>
      <c r="FJ6" s="272"/>
      <c r="FK6" s="272"/>
      <c r="FL6" s="272"/>
      <c r="FM6" s="272"/>
      <c r="FN6" s="272"/>
      <c r="FO6" s="272"/>
      <c r="FP6" s="272"/>
      <c r="FQ6" s="272"/>
      <c r="FR6" s="272"/>
      <c r="FS6" s="272"/>
      <c r="FT6" s="272"/>
      <c r="FU6" s="272"/>
      <c r="FV6" s="272"/>
      <c r="FW6" s="272"/>
      <c r="FX6" s="272"/>
      <c r="FY6" s="272"/>
      <c r="FZ6" s="272"/>
      <c r="GA6" s="272"/>
      <c r="GB6" s="272"/>
      <c r="GC6" s="272"/>
      <c r="GD6" s="272"/>
      <c r="GE6" s="272"/>
      <c r="GF6" s="272"/>
      <c r="GG6" s="272"/>
      <c r="GH6" s="272"/>
      <c r="GI6" s="272"/>
      <c r="GJ6" s="272"/>
      <c r="GK6" s="272"/>
      <c r="GL6" s="272"/>
      <c r="GM6" s="272"/>
      <c r="GN6" s="272"/>
      <c r="GO6" s="272"/>
      <c r="GP6" s="272"/>
      <c r="GQ6" s="272"/>
      <c r="GR6" s="272"/>
      <c r="GS6" s="272"/>
      <c r="GT6" s="272"/>
      <c r="GU6" s="272"/>
      <c r="GV6" s="272"/>
      <c r="GW6" s="272"/>
      <c r="GX6" s="272"/>
      <c r="GY6" s="272"/>
      <c r="GZ6" s="272"/>
      <c r="HA6" s="272"/>
      <c r="HB6" s="272"/>
      <c r="HC6" s="272"/>
      <c r="HD6" s="272"/>
      <c r="HE6" s="272"/>
      <c r="HF6" s="272"/>
      <c r="HG6" s="272"/>
      <c r="HH6" s="272"/>
      <c r="HI6" s="272"/>
      <c r="HJ6" s="272"/>
      <c r="HK6" s="272"/>
      <c r="HL6" s="272"/>
      <c r="HM6" s="272"/>
      <c r="HN6" s="272"/>
      <c r="HO6" s="272"/>
      <c r="HP6" s="272"/>
      <c r="HQ6" s="272"/>
      <c r="HR6" s="272"/>
      <c r="HS6" s="272"/>
      <c r="HT6" s="272"/>
      <c r="HU6" s="272"/>
      <c r="HV6" s="272"/>
      <c r="HW6" s="272"/>
      <c r="HX6" s="272"/>
      <c r="HY6" s="272"/>
      <c r="HZ6" s="272"/>
      <c r="IA6" s="272"/>
      <c r="IB6" s="272"/>
      <c r="IC6" s="272"/>
      <c r="ID6" s="272"/>
      <c r="IE6" s="272"/>
      <c r="IF6" s="272"/>
      <c r="IG6" s="272"/>
      <c r="IH6" s="272"/>
      <c r="II6" s="272"/>
      <c r="IJ6" s="272"/>
      <c r="IK6" s="272"/>
      <c r="IL6" s="272"/>
      <c r="IM6" s="272"/>
      <c r="IN6" s="272"/>
      <c r="IO6" s="272"/>
      <c r="IP6" s="272"/>
      <c r="IQ6" s="272"/>
      <c r="IR6" s="272"/>
      <c r="IS6" s="272"/>
      <c r="IT6" s="272"/>
      <c r="IU6" s="272"/>
      <c r="IV6" s="272"/>
      <c r="IW6" s="272"/>
    </row>
    <row r="7" customFormat="false" ht="12.75" hidden="false" customHeight="false" outlineLevel="0" collapsed="false">
      <c r="A7" s="278"/>
      <c r="B7" s="278"/>
      <c r="C7" s="279" t="s">
        <v>124</v>
      </c>
      <c r="D7" s="279"/>
      <c r="E7" s="279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2"/>
      <c r="BB7" s="272"/>
      <c r="BC7" s="272"/>
      <c r="BD7" s="272"/>
      <c r="BE7" s="272"/>
      <c r="BF7" s="272"/>
      <c r="BG7" s="272"/>
      <c r="BH7" s="272"/>
      <c r="BI7" s="272"/>
      <c r="BJ7" s="272"/>
      <c r="BK7" s="272"/>
      <c r="BL7" s="272"/>
      <c r="BM7" s="272"/>
      <c r="BN7" s="272"/>
      <c r="BO7" s="272"/>
      <c r="BP7" s="272"/>
      <c r="BQ7" s="272"/>
      <c r="BR7" s="272"/>
      <c r="BS7" s="272"/>
      <c r="BT7" s="272"/>
      <c r="BU7" s="272"/>
      <c r="BV7" s="272"/>
      <c r="BW7" s="272"/>
      <c r="BX7" s="272"/>
      <c r="BY7" s="272"/>
      <c r="BZ7" s="272"/>
      <c r="CA7" s="272"/>
      <c r="CB7" s="272"/>
      <c r="CC7" s="272"/>
      <c r="CD7" s="272"/>
      <c r="CE7" s="272"/>
      <c r="CF7" s="272"/>
      <c r="CG7" s="272"/>
      <c r="CH7" s="272"/>
      <c r="CI7" s="272"/>
      <c r="CJ7" s="272"/>
      <c r="CK7" s="272"/>
      <c r="CL7" s="272"/>
      <c r="CM7" s="272"/>
      <c r="CN7" s="272"/>
      <c r="CO7" s="272"/>
      <c r="CP7" s="272"/>
      <c r="CQ7" s="272"/>
      <c r="CR7" s="272"/>
      <c r="CS7" s="272"/>
      <c r="CT7" s="272"/>
      <c r="CU7" s="272"/>
      <c r="CV7" s="272"/>
      <c r="CW7" s="272"/>
      <c r="CX7" s="272"/>
      <c r="CY7" s="272"/>
      <c r="CZ7" s="272"/>
      <c r="DA7" s="272"/>
      <c r="DB7" s="272"/>
      <c r="DC7" s="272"/>
      <c r="DD7" s="272"/>
      <c r="DE7" s="272"/>
      <c r="DF7" s="272"/>
      <c r="DG7" s="272"/>
      <c r="DH7" s="272"/>
      <c r="DI7" s="272"/>
      <c r="DJ7" s="272"/>
      <c r="DK7" s="272"/>
      <c r="DL7" s="272"/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2"/>
      <c r="ED7" s="272"/>
      <c r="EE7" s="272"/>
      <c r="EF7" s="272"/>
      <c r="EG7" s="272"/>
      <c r="EH7" s="272"/>
      <c r="EI7" s="272"/>
      <c r="EJ7" s="272"/>
      <c r="EK7" s="272"/>
      <c r="EL7" s="272"/>
      <c r="EM7" s="272"/>
      <c r="EN7" s="272"/>
      <c r="EO7" s="272"/>
      <c r="EP7" s="272"/>
      <c r="EQ7" s="272"/>
      <c r="ER7" s="272"/>
      <c r="ES7" s="272"/>
      <c r="ET7" s="272"/>
      <c r="EU7" s="272"/>
      <c r="EV7" s="272"/>
      <c r="EW7" s="272"/>
      <c r="EX7" s="272"/>
      <c r="EY7" s="272"/>
      <c r="EZ7" s="272"/>
      <c r="FA7" s="272"/>
      <c r="FB7" s="272"/>
      <c r="FC7" s="272"/>
      <c r="FD7" s="272"/>
      <c r="FE7" s="272"/>
      <c r="FF7" s="272"/>
      <c r="FG7" s="272"/>
      <c r="FH7" s="272"/>
      <c r="FI7" s="272"/>
      <c r="FJ7" s="272"/>
      <c r="FK7" s="272"/>
      <c r="FL7" s="272"/>
      <c r="FM7" s="272"/>
      <c r="FN7" s="272"/>
      <c r="FO7" s="272"/>
      <c r="FP7" s="272"/>
      <c r="FQ7" s="272"/>
      <c r="FR7" s="272"/>
      <c r="FS7" s="272"/>
      <c r="FT7" s="272"/>
      <c r="FU7" s="272"/>
      <c r="FV7" s="272"/>
      <c r="FW7" s="272"/>
      <c r="FX7" s="272"/>
      <c r="FY7" s="272"/>
      <c r="FZ7" s="272"/>
      <c r="GA7" s="272"/>
      <c r="GB7" s="272"/>
      <c r="GC7" s="272"/>
      <c r="GD7" s="272"/>
      <c r="GE7" s="272"/>
      <c r="GF7" s="272"/>
      <c r="GG7" s="272"/>
      <c r="GH7" s="272"/>
      <c r="GI7" s="272"/>
      <c r="GJ7" s="272"/>
      <c r="GK7" s="272"/>
      <c r="GL7" s="272"/>
      <c r="GM7" s="272"/>
      <c r="GN7" s="272"/>
      <c r="GO7" s="272"/>
      <c r="GP7" s="272"/>
      <c r="GQ7" s="272"/>
      <c r="GR7" s="272"/>
      <c r="GS7" s="272"/>
      <c r="GT7" s="272"/>
      <c r="GU7" s="272"/>
      <c r="GV7" s="272"/>
      <c r="GW7" s="272"/>
      <c r="GX7" s="272"/>
      <c r="GY7" s="272"/>
      <c r="GZ7" s="272"/>
      <c r="HA7" s="272"/>
      <c r="HB7" s="272"/>
      <c r="HC7" s="272"/>
      <c r="HD7" s="272"/>
      <c r="HE7" s="272"/>
      <c r="HF7" s="272"/>
      <c r="HG7" s="272"/>
      <c r="HH7" s="272"/>
      <c r="HI7" s="272"/>
      <c r="HJ7" s="272"/>
      <c r="HK7" s="272"/>
      <c r="HL7" s="272"/>
      <c r="HM7" s="272"/>
      <c r="HN7" s="272"/>
      <c r="HO7" s="272"/>
      <c r="HP7" s="272"/>
      <c r="HQ7" s="272"/>
      <c r="HR7" s="272"/>
      <c r="HS7" s="272"/>
      <c r="HT7" s="272"/>
      <c r="HU7" s="272"/>
      <c r="HV7" s="272"/>
      <c r="HW7" s="272"/>
      <c r="HX7" s="272"/>
      <c r="HY7" s="272"/>
      <c r="HZ7" s="272"/>
      <c r="IA7" s="272"/>
      <c r="IB7" s="272"/>
      <c r="IC7" s="272"/>
      <c r="ID7" s="272"/>
      <c r="IE7" s="272"/>
      <c r="IF7" s="272"/>
      <c r="IG7" s="272"/>
      <c r="IH7" s="272"/>
      <c r="II7" s="272"/>
      <c r="IJ7" s="272"/>
      <c r="IK7" s="272"/>
      <c r="IL7" s="272"/>
      <c r="IM7" s="272"/>
      <c r="IN7" s="272"/>
      <c r="IO7" s="272"/>
      <c r="IP7" s="272"/>
      <c r="IQ7" s="272"/>
      <c r="IR7" s="272"/>
      <c r="IS7" s="272"/>
      <c r="IT7" s="272"/>
      <c r="IU7" s="272"/>
      <c r="IV7" s="272"/>
      <c r="IW7" s="272"/>
    </row>
    <row r="8" customFormat="false" ht="12.75" hidden="false" customHeight="false" outlineLevel="0" collapsed="false">
      <c r="C8" s="280" t="s">
        <v>10</v>
      </c>
      <c r="D8" s="280" t="s">
        <v>11</v>
      </c>
      <c r="E8" s="280" t="s">
        <v>12</v>
      </c>
    </row>
    <row r="9" customFormat="false" ht="12.75" hidden="false" customHeight="false" outlineLevel="0" collapsed="false">
      <c r="A9" s="281"/>
      <c r="B9" s="281"/>
      <c r="C9" s="282" t="str">
        <f aca="false">"Source:  "&amp;"99 O&amp;M analysis - 0001.xls"</f>
        <v>Source:  99 O&amp;M analysis - 0001.xls</v>
      </c>
      <c r="D9" s="283"/>
      <c r="E9" s="283"/>
      <c r="F9" s="284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1"/>
      <c r="BB9" s="281"/>
      <c r="BC9" s="281"/>
      <c r="BD9" s="281"/>
      <c r="BE9" s="281"/>
      <c r="BF9" s="281"/>
      <c r="BG9" s="281"/>
      <c r="BH9" s="281"/>
      <c r="BI9" s="281"/>
      <c r="BJ9" s="281"/>
      <c r="BK9" s="281"/>
      <c r="BL9" s="281"/>
      <c r="BM9" s="281"/>
      <c r="BN9" s="281"/>
      <c r="BO9" s="281"/>
      <c r="BP9" s="281"/>
      <c r="BQ9" s="281"/>
      <c r="BR9" s="281"/>
      <c r="BS9" s="281"/>
      <c r="BT9" s="281"/>
      <c r="BU9" s="281"/>
      <c r="BV9" s="281"/>
      <c r="BW9" s="281"/>
      <c r="BX9" s="281"/>
      <c r="BY9" s="281"/>
      <c r="BZ9" s="281"/>
      <c r="CA9" s="281"/>
      <c r="CB9" s="281"/>
      <c r="CC9" s="281"/>
      <c r="CD9" s="281"/>
      <c r="CE9" s="281"/>
      <c r="CF9" s="281"/>
      <c r="CG9" s="281"/>
      <c r="CH9" s="281"/>
      <c r="CI9" s="281"/>
      <c r="CJ9" s="281"/>
      <c r="CK9" s="281"/>
      <c r="CL9" s="281"/>
      <c r="CM9" s="281"/>
      <c r="CN9" s="281"/>
      <c r="CO9" s="281"/>
      <c r="CP9" s="281"/>
      <c r="CQ9" s="281"/>
      <c r="CR9" s="281"/>
      <c r="CS9" s="281"/>
      <c r="CT9" s="281"/>
      <c r="CU9" s="281"/>
      <c r="CV9" s="281"/>
      <c r="CW9" s="281"/>
      <c r="CX9" s="281"/>
      <c r="CY9" s="281"/>
      <c r="CZ9" s="281"/>
      <c r="DA9" s="281"/>
      <c r="DB9" s="281"/>
      <c r="DC9" s="281"/>
      <c r="DD9" s="281"/>
      <c r="DE9" s="281"/>
      <c r="DF9" s="281"/>
      <c r="DG9" s="281"/>
      <c r="DH9" s="281"/>
      <c r="DI9" s="281"/>
      <c r="DJ9" s="281"/>
      <c r="DK9" s="281"/>
      <c r="DL9" s="281"/>
      <c r="DM9" s="281"/>
      <c r="DN9" s="281"/>
      <c r="DO9" s="281"/>
      <c r="DP9" s="281"/>
      <c r="DQ9" s="281"/>
      <c r="DR9" s="281"/>
      <c r="DS9" s="281"/>
      <c r="DT9" s="281"/>
      <c r="DU9" s="281"/>
      <c r="DV9" s="281"/>
      <c r="DW9" s="281"/>
      <c r="DX9" s="281"/>
      <c r="DY9" s="281"/>
      <c r="DZ9" s="281"/>
      <c r="EA9" s="281"/>
      <c r="EB9" s="281"/>
      <c r="EC9" s="281"/>
      <c r="ED9" s="281"/>
      <c r="EE9" s="281"/>
      <c r="EF9" s="281"/>
      <c r="EG9" s="281"/>
      <c r="EH9" s="281"/>
      <c r="EI9" s="281"/>
      <c r="EJ9" s="281"/>
      <c r="EK9" s="281"/>
      <c r="EL9" s="281"/>
      <c r="EM9" s="281"/>
      <c r="EN9" s="281"/>
      <c r="EO9" s="281"/>
      <c r="EP9" s="281"/>
      <c r="EQ9" s="281"/>
      <c r="ER9" s="281"/>
      <c r="ES9" s="281"/>
      <c r="ET9" s="281"/>
      <c r="EU9" s="281"/>
      <c r="EV9" s="281"/>
      <c r="EW9" s="281"/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1"/>
      <c r="FL9" s="281"/>
      <c r="FM9" s="281"/>
      <c r="FN9" s="281"/>
      <c r="FO9" s="281"/>
      <c r="FP9" s="281"/>
      <c r="FQ9" s="281"/>
      <c r="FR9" s="281"/>
      <c r="FS9" s="281"/>
      <c r="FT9" s="281"/>
      <c r="FU9" s="281"/>
      <c r="FV9" s="281"/>
      <c r="FW9" s="281"/>
      <c r="FX9" s="281"/>
      <c r="FY9" s="281"/>
      <c r="FZ9" s="281"/>
      <c r="GA9" s="281"/>
      <c r="GB9" s="281"/>
      <c r="GC9" s="281"/>
      <c r="GD9" s="281"/>
      <c r="GE9" s="281"/>
      <c r="GF9" s="281"/>
      <c r="GG9" s="281"/>
      <c r="GH9" s="281"/>
      <c r="GI9" s="281"/>
      <c r="GJ9" s="281"/>
      <c r="GK9" s="281"/>
      <c r="GL9" s="281"/>
      <c r="GM9" s="281"/>
      <c r="GN9" s="281"/>
      <c r="GO9" s="281"/>
      <c r="GP9" s="281"/>
      <c r="GQ9" s="281"/>
      <c r="GR9" s="281"/>
      <c r="GS9" s="281"/>
      <c r="GT9" s="281"/>
      <c r="GU9" s="281"/>
      <c r="GV9" s="281"/>
      <c r="GW9" s="281"/>
      <c r="GX9" s="281"/>
      <c r="GY9" s="281"/>
      <c r="GZ9" s="281"/>
      <c r="HA9" s="281"/>
      <c r="HB9" s="281"/>
      <c r="HC9" s="281"/>
      <c r="HD9" s="281"/>
      <c r="HE9" s="281"/>
      <c r="HF9" s="281"/>
      <c r="HG9" s="281"/>
      <c r="HH9" s="281"/>
      <c r="HI9" s="281"/>
      <c r="HJ9" s="281"/>
      <c r="HK9" s="281"/>
      <c r="HL9" s="281"/>
      <c r="HM9" s="281"/>
      <c r="HN9" s="281"/>
      <c r="HO9" s="281"/>
      <c r="HP9" s="281"/>
      <c r="HQ9" s="281"/>
      <c r="HR9" s="281"/>
      <c r="HS9" s="281"/>
      <c r="HT9" s="281"/>
      <c r="HU9" s="281"/>
      <c r="HV9" s="281"/>
      <c r="HW9" s="281"/>
      <c r="HX9" s="281"/>
      <c r="HY9" s="281"/>
      <c r="HZ9" s="281"/>
      <c r="IA9" s="281"/>
      <c r="IB9" s="281"/>
      <c r="IC9" s="281"/>
      <c r="ID9" s="281"/>
      <c r="IE9" s="281"/>
      <c r="IF9" s="281"/>
      <c r="IG9" s="281"/>
      <c r="IH9" s="281"/>
      <c r="II9" s="281"/>
      <c r="IJ9" s="281"/>
      <c r="IK9" s="281"/>
      <c r="IL9" s="281"/>
      <c r="IM9" s="281"/>
      <c r="IN9" s="281"/>
      <c r="IO9" s="281"/>
      <c r="IP9" s="281"/>
      <c r="IQ9" s="281"/>
      <c r="IR9" s="281"/>
      <c r="IS9" s="281"/>
      <c r="IT9" s="281"/>
      <c r="IU9" s="281"/>
      <c r="IV9" s="281"/>
      <c r="IW9" s="281"/>
    </row>
    <row r="11" customFormat="false" ht="13.5" hidden="false" customHeight="false" outlineLevel="0" collapsed="false">
      <c r="A11" s="272" t="s">
        <v>84</v>
      </c>
      <c r="B11" s="272"/>
      <c r="C11" s="285" t="n">
        <f aca="false">'[5]BRN Summ'!$J11</f>
        <v>0</v>
      </c>
      <c r="D11" s="285" t="n">
        <f aca="false">'[5]CAL Summ'!$J11</f>
        <v>0</v>
      </c>
      <c r="E11" s="285" t="n">
        <f aca="false">'[5]NA Summ'!$J11</f>
        <v>0</v>
      </c>
    </row>
    <row r="13" customFormat="false" ht="12.75" hidden="false" customHeight="false" outlineLevel="0" collapsed="false">
      <c r="A13" s="272" t="s">
        <v>125</v>
      </c>
      <c r="B13" s="286" t="s">
        <v>126</v>
      </c>
      <c r="I13" s="272"/>
    </row>
    <row r="14" customFormat="false" ht="12.75" hidden="false" customHeight="false" outlineLevel="0" collapsed="false">
      <c r="A14" s="287" t="s">
        <v>127</v>
      </c>
      <c r="B14" s="287"/>
      <c r="I14" s="287"/>
    </row>
    <row r="15" customFormat="false" ht="12.75" hidden="false" customHeight="false" outlineLevel="0" collapsed="false">
      <c r="A15" s="288" t="s">
        <v>128</v>
      </c>
      <c r="B15" s="289" t="s">
        <v>129</v>
      </c>
      <c r="C15" s="269" t="n">
        <f aca="false">'[5]BRN Summ'!$J16</f>
        <v>7328</v>
      </c>
      <c r="D15" s="269" t="n">
        <f aca="false">'[5]CAL Summ'!$J16</f>
        <v>13504.04</v>
      </c>
      <c r="E15" s="269" t="n">
        <f aca="false">'[5]NA Summ'!$J16</f>
        <v>7328</v>
      </c>
      <c r="I15" s="288"/>
    </row>
    <row r="16" customFormat="false" ht="12.75" hidden="false" customHeight="false" outlineLevel="0" collapsed="false">
      <c r="A16" s="288" t="s">
        <v>130</v>
      </c>
      <c r="B16" s="289" t="s">
        <v>131</v>
      </c>
      <c r="C16" s="269" t="n">
        <f aca="false">'[5]BRN Summ'!$J20</f>
        <v>0</v>
      </c>
      <c r="D16" s="269" t="n">
        <f aca="false">'[5]CAL Summ'!$J20</f>
        <v>0</v>
      </c>
      <c r="E16" s="269" t="n">
        <f aca="false">'[5]NA Summ'!$J20</f>
        <v>0</v>
      </c>
      <c r="I16" s="288"/>
    </row>
    <row r="17" customFormat="false" ht="12.75" hidden="false" customHeight="false" outlineLevel="0" collapsed="false">
      <c r="A17" s="288" t="s">
        <v>132</v>
      </c>
      <c r="B17" s="289" t="s">
        <v>129</v>
      </c>
      <c r="C17" s="269" t="n">
        <f aca="false">'[5]BRN Summ'!$J21</f>
        <v>0</v>
      </c>
      <c r="D17" s="269" t="n">
        <f aca="false">'[5]CAL Summ'!$J21</f>
        <v>1413</v>
      </c>
      <c r="E17" s="269" t="n">
        <f aca="false">'[5]NA Summ'!$J21</f>
        <v>15773.9</v>
      </c>
      <c r="I17" s="288"/>
    </row>
    <row r="18" customFormat="false" ht="12.75" hidden="false" customHeight="false" outlineLevel="0" collapsed="false">
      <c r="A18" s="288" t="s">
        <v>133</v>
      </c>
      <c r="B18" s="289" t="s">
        <v>129</v>
      </c>
      <c r="C18" s="269" t="n">
        <f aca="false">'[5]BRN Summ'!$J22</f>
        <v>10028</v>
      </c>
      <c r="I18" s="288"/>
    </row>
    <row r="19" customFormat="false" ht="12.75" hidden="false" customHeight="false" outlineLevel="0" collapsed="false">
      <c r="A19" s="288" t="s">
        <v>134</v>
      </c>
      <c r="B19" s="289" t="s">
        <v>129</v>
      </c>
      <c r="C19" s="269" t="n">
        <f aca="false">'[5]BRN Summ'!$J23</f>
        <v>3668</v>
      </c>
      <c r="D19" s="269" t="n">
        <f aca="false">'[5]CAL Summ'!$J23</f>
        <v>3811</v>
      </c>
      <c r="E19" s="269" t="n">
        <f aca="false">'[5]NA Summ'!$J23</f>
        <v>7618</v>
      </c>
      <c r="I19" s="288"/>
    </row>
    <row r="20" customFormat="false" ht="12.75" hidden="false" customHeight="false" outlineLevel="0" collapsed="false">
      <c r="A20" s="288" t="s">
        <v>135</v>
      </c>
      <c r="B20" s="289" t="s">
        <v>131</v>
      </c>
      <c r="C20" s="269" t="n">
        <f aca="false">'[5]BRN Summ'!$J24</f>
        <v>129514</v>
      </c>
      <c r="D20" s="269" t="n">
        <f aca="false">'[5]CAL Summ'!$J24</f>
        <v>67381</v>
      </c>
      <c r="E20" s="269" t="n">
        <f aca="false">'[5]NA Summ'!$J24</f>
        <v>66156</v>
      </c>
      <c r="I20" s="288"/>
    </row>
    <row r="21" customFormat="false" ht="12.75" hidden="false" customHeight="false" outlineLevel="0" collapsed="false">
      <c r="A21" s="288" t="s">
        <v>136</v>
      </c>
      <c r="B21" s="289" t="s">
        <v>129</v>
      </c>
      <c r="C21" s="269" t="n">
        <f aca="false">'[5]BRN Summ'!$J25</f>
        <v>1156</v>
      </c>
      <c r="D21" s="269" t="n">
        <f aca="false">'[5]CAL Summ'!$J25</f>
        <v>1958</v>
      </c>
      <c r="E21" s="269" t="n">
        <f aca="false">'[5]NA Summ'!$J25</f>
        <v>1156</v>
      </c>
      <c r="I21" s="288"/>
    </row>
    <row r="22" customFormat="false" ht="12.75" hidden="false" customHeight="false" outlineLevel="0" collapsed="false">
      <c r="A22" s="288" t="s">
        <v>137</v>
      </c>
      <c r="B22" s="289" t="s">
        <v>129</v>
      </c>
      <c r="C22" s="269" t="n">
        <f aca="false">'[5]BRN Summ'!$J26</f>
        <v>3856</v>
      </c>
      <c r="D22" s="269" t="n">
        <f aca="false">'[5]CAL Summ'!$J26</f>
        <v>3856</v>
      </c>
      <c r="E22" s="269" t="n">
        <f aca="false">'[5]NA Summ'!$J26</f>
        <v>11572</v>
      </c>
      <c r="I22" s="288"/>
    </row>
    <row r="23" customFormat="false" ht="12.75" hidden="false" customHeight="false" outlineLevel="0" collapsed="false">
      <c r="A23" s="288" t="s">
        <v>138</v>
      </c>
      <c r="B23" s="289" t="s">
        <v>129</v>
      </c>
      <c r="C23" s="269" t="n">
        <f aca="false">'[5]BRN Summ'!$J28</f>
        <v>9507.94</v>
      </c>
      <c r="D23" s="269" t="n">
        <f aca="false">'[5]CAL Summ'!$J28</f>
        <v>11323</v>
      </c>
      <c r="E23" s="269" t="n">
        <f aca="false">'[5]NA Summ'!$J28</f>
        <v>7917.6</v>
      </c>
      <c r="I23" s="288"/>
    </row>
    <row r="24" customFormat="false" ht="12.75" hidden="false" customHeight="false" outlineLevel="0" collapsed="false">
      <c r="A24" s="288" t="s">
        <v>139</v>
      </c>
      <c r="B24" s="289" t="s">
        <v>129</v>
      </c>
      <c r="C24" s="269" t="n">
        <f aca="false">'[5]BRN Summ'!$J29</f>
        <v>18357.72</v>
      </c>
      <c r="D24" s="269" t="n">
        <f aca="false">'[5]CAL Summ'!$J29</f>
        <v>12670.33</v>
      </c>
      <c r="E24" s="269" t="n">
        <f aca="false">'[5]NA Summ'!$J29</f>
        <v>28748.49</v>
      </c>
      <c r="I24" s="288"/>
    </row>
    <row r="25" customFormat="false" ht="12.75" hidden="false" customHeight="false" outlineLevel="0" collapsed="false">
      <c r="A25" s="288" t="s">
        <v>140</v>
      </c>
      <c r="B25" s="289" t="s">
        <v>129</v>
      </c>
      <c r="C25" s="269" t="n">
        <f aca="false">'[5]BRN Summ'!$J30</f>
        <v>0</v>
      </c>
      <c r="D25" s="269" t="n">
        <f aca="false">'[5]CAL Summ'!$J30</f>
        <v>11</v>
      </c>
      <c r="E25" s="269" t="n">
        <f aca="false">'[5]NA Summ'!$J30</f>
        <v>0</v>
      </c>
      <c r="I25" s="288"/>
    </row>
    <row r="26" customFormat="false" ht="12.75" hidden="false" customHeight="false" outlineLevel="0" collapsed="false">
      <c r="A26" s="288" t="s">
        <v>141</v>
      </c>
      <c r="B26" s="289" t="s">
        <v>129</v>
      </c>
      <c r="C26" s="269" t="n">
        <f aca="false">'[5]BRN Summ'!$J31</f>
        <v>9061.35</v>
      </c>
      <c r="D26" s="269" t="n">
        <f aca="false">'[5]CAL Summ'!$J31</f>
        <v>50100</v>
      </c>
      <c r="E26" s="269" t="n">
        <f aca="false">'[5]NA Summ'!$J31</f>
        <v>50147</v>
      </c>
      <c r="I26" s="288"/>
    </row>
    <row r="27" customFormat="false" ht="12.75" hidden="false" customHeight="false" outlineLevel="0" collapsed="false">
      <c r="A27" s="288" t="s">
        <v>142</v>
      </c>
      <c r="B27" s="289" t="s">
        <v>129</v>
      </c>
      <c r="C27" s="269" t="n">
        <f aca="false">'[5]BRN Summ'!$J32</f>
        <v>47513.43</v>
      </c>
      <c r="D27" s="269" t="n">
        <f aca="false">'[5]CAL Summ'!$J32</f>
        <v>50754.74</v>
      </c>
      <c r="E27" s="269" t="n">
        <f aca="false">'[5]NA Summ'!$J32</f>
        <v>54828.14</v>
      </c>
      <c r="I27" s="288"/>
    </row>
    <row r="28" customFormat="false" ht="12.75" hidden="false" customHeight="false" outlineLevel="0" collapsed="false">
      <c r="A28" s="288" t="s">
        <v>143</v>
      </c>
      <c r="B28" s="289" t="s">
        <v>129</v>
      </c>
      <c r="C28" s="269" t="n">
        <f aca="false">'[5]BRN Summ'!$J33</f>
        <v>234983.05</v>
      </c>
      <c r="D28" s="269" t="n">
        <f aca="false">'[5]CAL Summ'!$J33</f>
        <v>271658.25</v>
      </c>
      <c r="E28" s="269" t="n">
        <f aca="false">'[5]NA Summ'!$J33</f>
        <v>283341.74</v>
      </c>
      <c r="I28" s="288"/>
    </row>
    <row r="29" customFormat="false" ht="12.75" hidden="false" customHeight="false" outlineLevel="0" collapsed="false">
      <c r="A29" s="288" t="s">
        <v>144</v>
      </c>
      <c r="B29" s="289" t="s">
        <v>129</v>
      </c>
      <c r="C29" s="269" t="n">
        <f aca="false">'[5]BRN Summ'!$J34</f>
        <v>723929.07</v>
      </c>
      <c r="D29" s="269" t="n">
        <f aca="false">'[5]CAL Summ'!$J34</f>
        <v>769874.32</v>
      </c>
      <c r="E29" s="269" t="n">
        <f aca="false">'[5]NA Summ'!$J34</f>
        <v>1016310.71</v>
      </c>
      <c r="I29" s="288"/>
    </row>
    <row r="30" customFormat="false" ht="12.75" hidden="false" customHeight="false" outlineLevel="0" collapsed="false">
      <c r="A30" s="288" t="s">
        <v>145</v>
      </c>
      <c r="B30" s="289" t="s">
        <v>129</v>
      </c>
      <c r="C30" s="269" t="n">
        <f aca="false">'[5]BRN Summ'!$J35</f>
        <v>73629.04</v>
      </c>
      <c r="D30" s="269" t="n">
        <f aca="false">'[5]CAL Summ'!$J35</f>
        <v>38773.77</v>
      </c>
      <c r="E30" s="269" t="n">
        <f aca="false">'[5]NA Summ'!$J35</f>
        <v>57229.72</v>
      </c>
      <c r="I30" s="288"/>
    </row>
    <row r="31" customFormat="false" ht="12.75" hidden="false" customHeight="false" outlineLevel="0" collapsed="false">
      <c r="A31" s="288" t="s">
        <v>146</v>
      </c>
      <c r="B31" s="289" t="s">
        <v>129</v>
      </c>
      <c r="C31" s="269" t="n">
        <f aca="false">'[5]BRN Summ'!$J36</f>
        <v>359412.87</v>
      </c>
      <c r="D31" s="269" t="n">
        <f aca="false">'[5]CAL Summ'!$J36</f>
        <v>449134.98</v>
      </c>
      <c r="E31" s="269" t="n">
        <f aca="false">'[5]NA Summ'!$J36</f>
        <v>286787.9</v>
      </c>
      <c r="I31" s="288"/>
    </row>
    <row r="32" customFormat="false" ht="12.75" hidden="false" customHeight="false" outlineLevel="0" collapsed="false">
      <c r="A32" s="288" t="s">
        <v>147</v>
      </c>
      <c r="B32" s="289" t="s">
        <v>129</v>
      </c>
      <c r="C32" s="269" t="n">
        <f aca="false">'[5]BRN Summ'!$J38</f>
        <v>1672</v>
      </c>
      <c r="D32" s="269" t="n">
        <f aca="false">'[5]CAL Summ'!$J38</f>
        <v>1166</v>
      </c>
      <c r="E32" s="269" t="n">
        <f aca="false">'[5]NA Summ'!$J38</f>
        <v>1208</v>
      </c>
      <c r="I32" s="288"/>
    </row>
    <row r="33" customFormat="false" ht="12.75" hidden="false" customHeight="false" outlineLevel="0" collapsed="false">
      <c r="A33" s="288" t="s">
        <v>148</v>
      </c>
      <c r="B33" s="289" t="s">
        <v>131</v>
      </c>
      <c r="C33" s="269" t="n">
        <f aca="false">'[5]BRN Summ'!$J39</f>
        <v>235202.26</v>
      </c>
      <c r="D33" s="269" t="n">
        <f aca="false">'[5]CAL Summ'!$J39</f>
        <v>181947.83</v>
      </c>
      <c r="E33" s="269" t="n">
        <f aca="false">'[5]NA Summ'!$J39</f>
        <v>158582.15</v>
      </c>
      <c r="I33" s="288"/>
    </row>
    <row r="34" customFormat="false" ht="12.75" hidden="false" customHeight="false" outlineLevel="0" collapsed="false">
      <c r="A34" s="288" t="s">
        <v>149</v>
      </c>
      <c r="B34" s="289" t="s">
        <v>131</v>
      </c>
      <c r="C34" s="269" t="n">
        <f aca="false">'[5]BRN Summ'!$J40</f>
        <v>61646.83</v>
      </c>
      <c r="D34" s="269" t="n">
        <f aca="false">'[5]CAL Summ'!$J40</f>
        <v>0</v>
      </c>
      <c r="E34" s="269" t="n">
        <f aca="false">'[5]NA Summ'!$J40</f>
        <v>0</v>
      </c>
      <c r="I34" s="288"/>
    </row>
    <row r="35" customFormat="false" ht="12.75" hidden="false" customHeight="false" outlineLevel="0" collapsed="false">
      <c r="A35" s="288" t="s">
        <v>150</v>
      </c>
      <c r="B35" s="289" t="s">
        <v>129</v>
      </c>
      <c r="C35" s="269" t="n">
        <f aca="false">'[5]BRN Summ'!$J41</f>
        <v>59529</v>
      </c>
      <c r="D35" s="269" t="n">
        <f aca="false">'[5]CAL Summ'!$J41</f>
        <v>41293.53</v>
      </c>
      <c r="E35" s="269" t="n">
        <f aca="false">'[5]NA Summ'!$J41</f>
        <v>48099.39</v>
      </c>
      <c r="I35" s="288"/>
    </row>
    <row r="36" customFormat="false" ht="12.75" hidden="false" customHeight="false" outlineLevel="0" collapsed="false">
      <c r="A36" s="290" t="s">
        <v>151</v>
      </c>
      <c r="B36" s="287"/>
      <c r="C36" s="291" t="n">
        <f aca="false">SUM(C15:C35)</f>
        <v>1989994.56</v>
      </c>
      <c r="D36" s="291" t="n">
        <f aca="false">SUM(D15:D35)</f>
        <v>1970630.79</v>
      </c>
      <c r="E36" s="291" t="n">
        <f aca="false">SUM(E15:E35)</f>
        <v>2102804.74</v>
      </c>
      <c r="I36" s="290"/>
    </row>
    <row r="37" customFormat="false" ht="12.75" hidden="false" customHeight="false" outlineLevel="0" collapsed="false">
      <c r="A37" s="290"/>
      <c r="B37" s="287"/>
      <c r="I37" s="290"/>
    </row>
    <row r="38" customFormat="false" ht="12.75" hidden="false" customHeight="false" outlineLevel="0" collapsed="false">
      <c r="A38" s="287" t="s">
        <v>88</v>
      </c>
      <c r="B38" s="287"/>
      <c r="C38" s="269" t="n">
        <f aca="false">'[5]BRN Summ'!$J45</f>
        <v>207019</v>
      </c>
      <c r="D38" s="269" t="n">
        <f aca="false">'[5]CAL Summ'!$J45</f>
        <v>207019</v>
      </c>
      <c r="E38" s="269" t="n">
        <f aca="false">'[5]NA Summ'!$J45</f>
        <v>207019</v>
      </c>
      <c r="I38" s="287"/>
    </row>
    <row r="39" customFormat="false" ht="12.75" hidden="false" customHeight="false" outlineLevel="0" collapsed="false">
      <c r="A39" s="287"/>
      <c r="B39" s="287"/>
      <c r="I39" s="287"/>
    </row>
    <row r="40" customFormat="false" ht="12.75" hidden="false" customHeight="false" outlineLevel="0" collapsed="false">
      <c r="A40" s="287" t="s">
        <v>152</v>
      </c>
      <c r="B40" s="287"/>
      <c r="C40" s="269" t="n">
        <f aca="false">'[5]BRN Summ'!$J47</f>
        <v>1000000</v>
      </c>
      <c r="D40" s="269" t="n">
        <f aca="false">'[5]CAL Summ'!$J47</f>
        <v>1006000</v>
      </c>
      <c r="E40" s="269" t="n">
        <f aca="false">'[5]NA Summ'!$J47</f>
        <v>1000000</v>
      </c>
      <c r="I40" s="287"/>
    </row>
    <row r="41" customFormat="false" ht="12.75" hidden="false" customHeight="false" outlineLevel="0" collapsed="false">
      <c r="A41" s="287"/>
      <c r="B41" s="287"/>
      <c r="I41" s="287"/>
    </row>
    <row r="42" customFormat="false" ht="12.75" hidden="false" customHeight="false" outlineLevel="0" collapsed="false">
      <c r="A42" s="290" t="s">
        <v>153</v>
      </c>
      <c r="B42" s="287"/>
      <c r="C42" s="292" t="n">
        <f aca="false">SUM(C36:C40)</f>
        <v>3197013.56</v>
      </c>
      <c r="D42" s="292" t="n">
        <f aca="false">SUM(D36:D40)</f>
        <v>3183649.79</v>
      </c>
      <c r="E42" s="292" t="n">
        <f aca="false">SUM(E36:E40)</f>
        <v>3309823.74</v>
      </c>
      <c r="I42" s="293"/>
    </row>
    <row r="43" customFormat="false" ht="12.75" hidden="false" customHeight="false" outlineLevel="0" collapsed="false">
      <c r="A43" s="272"/>
      <c r="B43" s="287"/>
      <c r="I43" s="272"/>
    </row>
    <row r="44" customFormat="false" ht="12.75" hidden="false" customHeight="false" outlineLevel="0" collapsed="false">
      <c r="A44" s="272" t="s">
        <v>154</v>
      </c>
      <c r="B44" s="287"/>
      <c r="I44" s="272"/>
    </row>
    <row r="45" customFormat="false" ht="12.75" hidden="false" customHeight="false" outlineLevel="0" collapsed="false">
      <c r="A45" s="288" t="s">
        <v>155</v>
      </c>
      <c r="B45" s="294" t="s">
        <v>156</v>
      </c>
      <c r="C45" s="269" t="n">
        <f aca="false">'[5]BRN Summ'!$J52</f>
        <v>284061</v>
      </c>
      <c r="D45" s="269" t="n">
        <f aca="false">'[5]CAL Summ'!$J52</f>
        <v>261456</v>
      </c>
      <c r="E45" s="269" t="n">
        <f aca="false">'[5]NA Summ'!$J52</f>
        <v>270554</v>
      </c>
      <c r="I45" s="295"/>
    </row>
    <row r="46" customFormat="false" ht="12.75" hidden="false" customHeight="false" outlineLevel="0" collapsed="false">
      <c r="A46" s="288" t="s">
        <v>157</v>
      </c>
      <c r="B46" s="287"/>
      <c r="C46" s="269" t="n">
        <f aca="false">'[5]BRN Summ'!$J53</f>
        <v>250000</v>
      </c>
      <c r="D46" s="269" t="n">
        <f aca="false">'[5]CAL Summ'!$J53</f>
        <v>591200</v>
      </c>
      <c r="E46" s="269" t="n">
        <f aca="false">'[5]NA Summ'!$J53</f>
        <v>488800</v>
      </c>
      <c r="I46" s="295"/>
    </row>
    <row r="47" customFormat="false" ht="12.75" hidden="false" customHeight="false" outlineLevel="0" collapsed="false">
      <c r="A47" s="288" t="s">
        <v>146</v>
      </c>
      <c r="B47" s="294" t="s">
        <v>156</v>
      </c>
      <c r="C47" s="269" t="n">
        <v>0</v>
      </c>
      <c r="D47" s="269" t="n">
        <v>0</v>
      </c>
      <c r="E47" s="269" t="n">
        <v>0</v>
      </c>
      <c r="I47" s="295"/>
    </row>
    <row r="48" customFormat="false" ht="12.75" hidden="false" customHeight="false" outlineLevel="0" collapsed="false">
      <c r="A48" s="288" t="s">
        <v>158</v>
      </c>
      <c r="B48" s="294" t="s">
        <v>156</v>
      </c>
      <c r="C48" s="269" t="n">
        <f aca="false">'[5]BRN Summ'!$J54</f>
        <v>68416.6666666667</v>
      </c>
      <c r="D48" s="269" t="n">
        <f aca="false">'[5]CAL Summ'!$J54</f>
        <v>68416.6666666667</v>
      </c>
      <c r="E48" s="269" t="n">
        <f aca="false">'[5]NA Summ'!$J54</f>
        <v>68416.6666666667</v>
      </c>
      <c r="I48" s="295"/>
    </row>
    <row r="49" customFormat="false" ht="12.75" hidden="false" customHeight="false" outlineLevel="0" collapsed="false">
      <c r="A49" s="288" t="s">
        <v>159</v>
      </c>
      <c r="B49" s="294" t="s">
        <v>156</v>
      </c>
      <c r="C49" s="269" t="n">
        <f aca="false">'[5]BRN Summ'!$J55</f>
        <v>20525</v>
      </c>
      <c r="D49" s="269" t="n">
        <f aca="false">'[5]CAL Summ'!$J55</f>
        <v>20525</v>
      </c>
      <c r="E49" s="269" t="n">
        <f aca="false">'[5]NA Summ'!$J55</f>
        <v>20525</v>
      </c>
      <c r="I49" s="295"/>
    </row>
    <row r="50" customFormat="false" ht="12.75" hidden="false" customHeight="false" outlineLevel="0" collapsed="false">
      <c r="A50" s="288" t="s">
        <v>160</v>
      </c>
      <c r="B50" s="294" t="s">
        <v>156</v>
      </c>
      <c r="C50" s="269" t="n">
        <f aca="false">'[5]BRN Summ'!$J56</f>
        <v>58782.5</v>
      </c>
      <c r="D50" s="269" t="n">
        <f aca="false">'[5]CAL Summ'!$J56</f>
        <v>60533</v>
      </c>
      <c r="E50" s="269" t="n">
        <f aca="false">'[5]NA Summ'!$J56</f>
        <v>3176.5</v>
      </c>
      <c r="I50" s="295"/>
    </row>
    <row r="51" customFormat="false" ht="12.75" hidden="false" customHeight="false" outlineLevel="0" collapsed="false">
      <c r="A51" s="288" t="s">
        <v>161</v>
      </c>
      <c r="B51" s="294" t="s">
        <v>156</v>
      </c>
      <c r="C51" s="269" t="n">
        <f aca="false">'[5]BRN Summ'!$J57</f>
        <v>0</v>
      </c>
      <c r="D51" s="269" t="n">
        <f aca="false">'[5]CAL Summ'!$J57</f>
        <v>0</v>
      </c>
      <c r="E51" s="269" t="n">
        <f aca="false">'[5]NA Summ'!$J57</f>
        <v>0</v>
      </c>
      <c r="I51" s="295"/>
    </row>
    <row r="52" customFormat="false" ht="12.75" hidden="false" customHeight="false" outlineLevel="0" collapsed="false">
      <c r="A52" s="288"/>
      <c r="B52" s="288"/>
      <c r="E52" s="269" t="n">
        <v>0</v>
      </c>
      <c r="I52" s="295"/>
    </row>
    <row r="53" customFormat="false" ht="12.75" hidden="false" customHeight="false" outlineLevel="0" collapsed="false">
      <c r="A53" s="290" t="s">
        <v>162</v>
      </c>
      <c r="B53" s="290"/>
      <c r="C53" s="292" t="n">
        <f aca="false">SUM(C45:C51)</f>
        <v>681785.166666667</v>
      </c>
      <c r="D53" s="292" t="n">
        <f aca="false">SUM(D45:D51)</f>
        <v>1002130.66666667</v>
      </c>
      <c r="E53" s="292" t="n">
        <f aca="false">SUM(E45:E51)</f>
        <v>851472.166666667</v>
      </c>
      <c r="I53" s="293"/>
    </row>
    <row r="54" customFormat="false" ht="13.5" hidden="false" customHeight="false" outlineLevel="0" collapsed="false">
      <c r="A54" s="288"/>
      <c r="B54" s="288"/>
      <c r="I54" s="295"/>
    </row>
    <row r="55" customFormat="false" ht="13.5" hidden="false" customHeight="false" outlineLevel="0" collapsed="false">
      <c r="A55" s="296" t="s">
        <v>163</v>
      </c>
      <c r="B55" s="297"/>
      <c r="C55" s="298" t="n">
        <f aca="false">C11+C42+C53</f>
        <v>3878798.72666667</v>
      </c>
      <c r="D55" s="298" t="n">
        <f aca="false">D11+D42+D53</f>
        <v>4185780.45666667</v>
      </c>
      <c r="E55" s="298" t="n">
        <f aca="false">E11+E42+E53</f>
        <v>4161295.90666667</v>
      </c>
      <c r="I55" s="272"/>
    </row>
    <row r="56" customFormat="false" ht="12.75" hidden="false" customHeight="false" outlineLevel="0" collapsed="false">
      <c r="A56" s="288"/>
      <c r="B56" s="288"/>
      <c r="I56" s="295"/>
    </row>
    <row r="57" customFormat="false" ht="12.75" hidden="false" customHeight="false" outlineLevel="0" collapsed="false">
      <c r="A57" s="299" t="s">
        <v>164</v>
      </c>
      <c r="B57" s="299"/>
      <c r="C57" s="300"/>
      <c r="D57" s="300"/>
      <c r="E57" s="300"/>
      <c r="I57" s="295"/>
    </row>
    <row r="58" customFormat="false" ht="12.75" hidden="false" customHeight="false" outlineLevel="0" collapsed="false">
      <c r="A58" s="301" t="s">
        <v>165</v>
      </c>
      <c r="B58" s="301"/>
      <c r="C58" s="300" t="n">
        <f aca="false">'[5]BRN Summ'!$J62</f>
        <v>0</v>
      </c>
      <c r="D58" s="300" t="n">
        <f aca="false">'[5]CAL Summ'!$J62</f>
        <v>0</v>
      </c>
      <c r="E58" s="300" t="n">
        <f aca="false">'[5]NA Summ'!$J62</f>
        <v>0</v>
      </c>
      <c r="I58" s="295"/>
    </row>
    <row r="59" customFormat="false" ht="12.75" hidden="false" customHeight="false" outlineLevel="0" collapsed="false">
      <c r="A59" s="301" t="s">
        <v>166</v>
      </c>
      <c r="B59" s="301"/>
      <c r="C59" s="300" t="n">
        <f aca="false">'[5]BRN Summ'!$J63</f>
        <v>5447002.39594623</v>
      </c>
      <c r="D59" s="300" t="n">
        <f aca="false">'[5]CAL Summ'!$J63</f>
        <v>6745353.20144223</v>
      </c>
      <c r="E59" s="300" t="n">
        <f aca="false">'[5]NA Summ'!$J63</f>
        <v>6706426.86511251</v>
      </c>
      <c r="I59" s="295"/>
    </row>
    <row r="60" customFormat="false" ht="12.75" hidden="false" customHeight="false" outlineLevel="0" collapsed="false">
      <c r="A60" s="301" t="s">
        <v>167</v>
      </c>
      <c r="B60" s="301"/>
      <c r="C60" s="300" t="n">
        <f aca="false">'[5]BRN Summ'!$J64</f>
        <v>3805252</v>
      </c>
      <c r="D60" s="300" t="n">
        <f aca="false">'[5]CAL Summ'!$J64</f>
        <v>4590793</v>
      </c>
      <c r="E60" s="300" t="n">
        <f aca="false">'[5]NA Summ'!$J64</f>
        <v>4488989</v>
      </c>
      <c r="I60" s="293"/>
    </row>
    <row r="61" customFormat="false" ht="12.75" hidden="false" customHeight="false" outlineLevel="0" collapsed="false">
      <c r="A61" s="301"/>
      <c r="B61" s="301"/>
      <c r="C61" s="300"/>
      <c r="D61" s="300"/>
      <c r="E61" s="300"/>
      <c r="I61" s="0"/>
    </row>
    <row r="62" customFormat="false" ht="13.5" hidden="false" customHeight="false" outlineLevel="0" collapsed="false">
      <c r="A62" s="302" t="s">
        <v>168</v>
      </c>
      <c r="B62" s="302"/>
      <c r="C62" s="303" t="n">
        <f aca="false">SUM(C58:C61)</f>
        <v>9252254.39594623</v>
      </c>
      <c r="D62" s="303" t="n">
        <f aca="false">SUM(D58:D61)</f>
        <v>11336146.2014422</v>
      </c>
      <c r="E62" s="303" t="n">
        <f aca="false">SUM(E58:E61)</f>
        <v>11195415.8651125</v>
      </c>
      <c r="I62" s="272"/>
    </row>
    <row r="63" customFormat="false" ht="12.75" hidden="false" customHeight="false" outlineLevel="0" collapsed="false">
      <c r="I63" s="272"/>
    </row>
    <row r="64" customFormat="false" ht="13.5" hidden="false" customHeight="false" outlineLevel="0" collapsed="false">
      <c r="A64" s="272" t="s">
        <v>169</v>
      </c>
      <c r="B64" s="272"/>
      <c r="C64" s="304" t="n">
        <f aca="false">C62+C53+C42</f>
        <v>13131053.1226129</v>
      </c>
      <c r="D64" s="304" t="n">
        <f aca="false">D62+D53+D42</f>
        <v>15521926.6581089</v>
      </c>
      <c r="E64" s="304" t="n">
        <f aca="false">E62+E53+E42</f>
        <v>15356711.7717792</v>
      </c>
      <c r="I64" s="0"/>
    </row>
    <row r="65" customFormat="false" ht="13.5" hidden="false" customHeight="false" outlineLevel="0" collapsed="false">
      <c r="A65" s="272"/>
      <c r="B65" s="272"/>
      <c r="I65" s="0"/>
    </row>
    <row r="66" customFormat="false" ht="12.75" hidden="false" customHeight="false" outlineLevel="0" collapsed="false">
      <c r="B66" s="305" t="s">
        <v>170</v>
      </c>
      <c r="C66" s="269" t="n">
        <f aca="false">'[5]BRN Summ'!$J68</f>
        <v>13131053.1226129</v>
      </c>
      <c r="D66" s="269" t="n">
        <f aca="false">'[5]CAL Summ'!$J68</f>
        <v>15521926.6581089</v>
      </c>
      <c r="E66" s="269" t="n">
        <f aca="false">'[5]NA Summ'!$J68</f>
        <v>15356711.7717792</v>
      </c>
      <c r="I66" s="0"/>
    </row>
    <row r="67" customFormat="false" ht="12.75" hidden="false" customHeight="false" outlineLevel="0" collapsed="false">
      <c r="B67" s="305" t="s">
        <v>18</v>
      </c>
      <c r="C67" s="306" t="n">
        <f aca="false">C64-C66</f>
        <v>0</v>
      </c>
      <c r="D67" s="306" t="n">
        <f aca="false">D64-D66</f>
        <v>0</v>
      </c>
      <c r="E67" s="306" t="n">
        <f aca="false">E64-E66</f>
        <v>0</v>
      </c>
      <c r="I67" s="0"/>
    </row>
    <row r="68" customFormat="false" ht="12.75" hidden="false" customHeight="false" outlineLevel="0" collapsed="false">
      <c r="I68" s="0"/>
    </row>
    <row r="69" customFormat="false" ht="12.75" hidden="false" customHeight="false" outlineLevel="0" collapsed="false">
      <c r="I69" s="0"/>
    </row>
    <row r="70" customFormat="false" ht="12.75" hidden="false" customHeight="false" outlineLevel="0" collapsed="false">
      <c r="I70" s="0"/>
    </row>
    <row r="71" customFormat="false" ht="12.75" hidden="false" customHeight="false" outlineLevel="0" collapsed="false">
      <c r="I71" s="0"/>
    </row>
    <row r="72" customFormat="false" ht="12.75" hidden="false" customHeight="false" outlineLevel="0" collapsed="false">
      <c r="I72" s="0"/>
    </row>
    <row r="73" customFormat="false" ht="12.75" hidden="false" customHeight="false" outlineLevel="0" collapsed="false">
      <c r="I73" s="0"/>
    </row>
    <row r="74" customFormat="false" ht="12.75" hidden="false" customHeight="false" outlineLevel="0" collapsed="false">
      <c r="I74" s="0"/>
    </row>
    <row r="75" customFormat="false" ht="12.75" hidden="false" customHeight="false" outlineLevel="0" collapsed="false">
      <c r="I75" s="0"/>
    </row>
    <row r="76" customFormat="false" ht="12.75" hidden="false" customHeight="false" outlineLevel="0" collapsed="false">
      <c r="I76" s="0"/>
    </row>
  </sheetData>
  <mergeCells count="1">
    <mergeCell ref="C7:E7"/>
  </mergeCells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268" width="41.14"/>
    <col collapsed="false" customWidth="true" hidden="false" outlineLevel="0" max="2" min="2" style="268" width="17.14"/>
    <col collapsed="false" customWidth="true" hidden="false" outlineLevel="0" max="5" min="3" style="269" width="14.7"/>
    <col collapsed="false" customWidth="true" hidden="false" outlineLevel="0" max="6" min="6" style="269" width="2.7"/>
    <col collapsed="false" customWidth="true" hidden="false" outlineLevel="0" max="7" min="7" style="269" width="10.28"/>
    <col collapsed="false" customWidth="false" hidden="false" outlineLevel="0" max="55" min="8" style="269" width="8.85"/>
    <col collapsed="false" customWidth="false" hidden="false" outlineLevel="0" max="257" min="56" style="268" width="8.85"/>
  </cols>
  <sheetData>
    <row r="1" customFormat="false" ht="12.75" hidden="false" customHeight="false" outlineLevel="0" collapsed="false">
      <c r="A1" s="270" t="s">
        <v>171</v>
      </c>
      <c r="B1" s="270"/>
      <c r="C1" s="270"/>
      <c r="D1" s="270"/>
      <c r="E1" s="270"/>
      <c r="F1" s="270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  <c r="AT1" s="271"/>
      <c r="AU1" s="271"/>
      <c r="AV1" s="271"/>
      <c r="AW1" s="271"/>
      <c r="AX1" s="271"/>
      <c r="AY1" s="271"/>
      <c r="AZ1" s="271"/>
      <c r="BA1" s="271"/>
      <c r="BB1" s="271"/>
      <c r="BC1" s="271"/>
      <c r="BD1" s="272"/>
      <c r="BE1" s="272"/>
      <c r="BF1" s="272"/>
      <c r="BG1" s="272"/>
      <c r="BH1" s="272"/>
      <c r="BI1" s="272"/>
      <c r="BJ1" s="272"/>
      <c r="BK1" s="272"/>
      <c r="BL1" s="272"/>
      <c r="BM1" s="272"/>
      <c r="BN1" s="272"/>
      <c r="BO1" s="272"/>
      <c r="BP1" s="272"/>
      <c r="BQ1" s="272"/>
      <c r="BR1" s="272"/>
      <c r="BS1" s="272"/>
      <c r="BT1" s="272"/>
      <c r="BU1" s="272"/>
      <c r="BV1" s="272"/>
      <c r="BW1" s="272"/>
      <c r="BX1" s="272"/>
      <c r="BY1" s="272"/>
      <c r="BZ1" s="272"/>
      <c r="CA1" s="272"/>
      <c r="CB1" s="272"/>
      <c r="CC1" s="272"/>
      <c r="CD1" s="272"/>
      <c r="CE1" s="272"/>
      <c r="CF1" s="272"/>
      <c r="CG1" s="272"/>
      <c r="CH1" s="272"/>
      <c r="CI1" s="272"/>
      <c r="CJ1" s="272"/>
      <c r="CK1" s="272"/>
      <c r="CL1" s="272"/>
      <c r="CM1" s="272"/>
      <c r="CN1" s="272"/>
      <c r="CO1" s="272"/>
      <c r="CP1" s="272"/>
      <c r="CQ1" s="272"/>
      <c r="CR1" s="272"/>
      <c r="CS1" s="272"/>
      <c r="CT1" s="272"/>
      <c r="CU1" s="272"/>
      <c r="CV1" s="272"/>
      <c r="CW1" s="272"/>
      <c r="CX1" s="272"/>
      <c r="CY1" s="272"/>
      <c r="CZ1" s="272"/>
      <c r="DA1" s="272"/>
      <c r="DB1" s="272"/>
      <c r="DC1" s="272"/>
      <c r="DD1" s="272"/>
      <c r="DE1" s="272"/>
      <c r="DF1" s="272"/>
      <c r="DG1" s="272"/>
      <c r="DH1" s="272"/>
      <c r="DI1" s="272"/>
      <c r="DJ1" s="272"/>
      <c r="DK1" s="272"/>
      <c r="DL1" s="272"/>
      <c r="DM1" s="272"/>
      <c r="DN1" s="272"/>
      <c r="DO1" s="272"/>
      <c r="DP1" s="272"/>
      <c r="DQ1" s="272"/>
      <c r="DR1" s="272"/>
      <c r="DS1" s="272"/>
      <c r="DT1" s="272"/>
      <c r="DU1" s="272"/>
      <c r="DV1" s="272"/>
      <c r="DW1" s="272"/>
      <c r="DX1" s="272"/>
      <c r="DY1" s="272"/>
      <c r="DZ1" s="272"/>
      <c r="EA1" s="272"/>
      <c r="EB1" s="272"/>
      <c r="EC1" s="272"/>
      <c r="ED1" s="272"/>
      <c r="EE1" s="272"/>
      <c r="EF1" s="272"/>
      <c r="EG1" s="272"/>
      <c r="EH1" s="272"/>
      <c r="EI1" s="272"/>
      <c r="EJ1" s="272"/>
      <c r="EK1" s="272"/>
      <c r="EL1" s="272"/>
      <c r="EM1" s="272"/>
      <c r="EN1" s="272"/>
      <c r="EO1" s="272"/>
      <c r="EP1" s="272"/>
      <c r="EQ1" s="272"/>
      <c r="ER1" s="272"/>
      <c r="ES1" s="272"/>
      <c r="ET1" s="272"/>
      <c r="EU1" s="272"/>
      <c r="EV1" s="272"/>
      <c r="EW1" s="272"/>
      <c r="EX1" s="272"/>
      <c r="EY1" s="272"/>
      <c r="EZ1" s="272"/>
      <c r="FA1" s="272"/>
      <c r="FB1" s="272"/>
      <c r="FC1" s="272"/>
      <c r="FD1" s="272"/>
      <c r="FE1" s="272"/>
      <c r="FF1" s="272"/>
      <c r="FG1" s="272"/>
      <c r="FH1" s="272"/>
      <c r="FI1" s="272"/>
      <c r="FJ1" s="272"/>
      <c r="FK1" s="272"/>
      <c r="FL1" s="272"/>
      <c r="FM1" s="272"/>
      <c r="FN1" s="272"/>
      <c r="FO1" s="272"/>
      <c r="FP1" s="272"/>
      <c r="FQ1" s="272"/>
      <c r="FR1" s="272"/>
      <c r="FS1" s="272"/>
      <c r="FT1" s="272"/>
      <c r="FU1" s="272"/>
      <c r="FV1" s="272"/>
      <c r="FW1" s="272"/>
      <c r="FX1" s="272"/>
      <c r="FY1" s="272"/>
      <c r="FZ1" s="272"/>
      <c r="GA1" s="272"/>
      <c r="GB1" s="272"/>
      <c r="GC1" s="272"/>
      <c r="GD1" s="272"/>
      <c r="GE1" s="272"/>
      <c r="GF1" s="272"/>
      <c r="GG1" s="272"/>
      <c r="GH1" s="272"/>
      <c r="GI1" s="272"/>
      <c r="GJ1" s="272"/>
      <c r="GK1" s="272"/>
      <c r="GL1" s="272"/>
      <c r="GM1" s="272"/>
      <c r="GN1" s="272"/>
      <c r="GO1" s="272"/>
      <c r="GP1" s="272"/>
      <c r="GQ1" s="272"/>
      <c r="GR1" s="272"/>
      <c r="GS1" s="272"/>
      <c r="GT1" s="272"/>
      <c r="GU1" s="272"/>
      <c r="GV1" s="272"/>
      <c r="GW1" s="272"/>
      <c r="GX1" s="272"/>
      <c r="GY1" s="272"/>
      <c r="GZ1" s="272"/>
      <c r="HA1" s="272"/>
      <c r="HB1" s="272"/>
      <c r="HC1" s="272"/>
      <c r="HD1" s="272"/>
      <c r="HE1" s="272"/>
      <c r="HF1" s="272"/>
      <c r="HG1" s="272"/>
      <c r="HH1" s="272"/>
      <c r="HI1" s="272"/>
      <c r="HJ1" s="272"/>
      <c r="HK1" s="272"/>
      <c r="HL1" s="272"/>
      <c r="HM1" s="272"/>
      <c r="HN1" s="272"/>
      <c r="HO1" s="272"/>
      <c r="HP1" s="272"/>
      <c r="HQ1" s="272"/>
      <c r="HR1" s="272"/>
      <c r="HS1" s="272"/>
      <c r="HT1" s="272"/>
      <c r="HU1" s="272"/>
      <c r="HV1" s="272"/>
      <c r="HW1" s="272"/>
      <c r="HX1" s="272"/>
      <c r="HY1" s="272"/>
      <c r="HZ1" s="272"/>
      <c r="IA1" s="272"/>
      <c r="IB1" s="272"/>
      <c r="IC1" s="272"/>
      <c r="ID1" s="272"/>
      <c r="IE1" s="272"/>
      <c r="IF1" s="272"/>
      <c r="IG1" s="272"/>
      <c r="IH1" s="272"/>
      <c r="II1" s="272"/>
      <c r="IJ1" s="272"/>
      <c r="IK1" s="272"/>
      <c r="IL1" s="272"/>
      <c r="IM1" s="272"/>
      <c r="IN1" s="272"/>
      <c r="IO1" s="272"/>
      <c r="IP1" s="272"/>
      <c r="IQ1" s="272"/>
      <c r="IR1" s="272"/>
      <c r="IS1" s="272"/>
      <c r="IT1" s="272"/>
      <c r="IU1" s="272"/>
      <c r="IV1" s="272"/>
      <c r="IW1" s="272"/>
    </row>
    <row r="2" customFormat="false" ht="12.75" hidden="false" customHeight="false" outlineLevel="0" collapsed="false">
      <c r="A2" s="270" t="s">
        <v>122</v>
      </c>
      <c r="B2" s="270"/>
      <c r="C2" s="270"/>
      <c r="D2" s="270"/>
      <c r="E2" s="270"/>
      <c r="F2" s="270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271"/>
      <c r="BC2" s="271"/>
      <c r="BD2" s="272"/>
      <c r="BE2" s="272"/>
      <c r="BF2" s="272"/>
      <c r="BG2" s="272"/>
      <c r="BH2" s="272"/>
      <c r="BI2" s="272"/>
      <c r="BJ2" s="272"/>
      <c r="BK2" s="272"/>
      <c r="BL2" s="272"/>
      <c r="BM2" s="272"/>
      <c r="BN2" s="272"/>
      <c r="BO2" s="272"/>
      <c r="BP2" s="272"/>
      <c r="BQ2" s="272"/>
      <c r="BR2" s="272"/>
      <c r="BS2" s="272"/>
      <c r="BT2" s="272"/>
      <c r="BU2" s="272"/>
      <c r="BV2" s="272"/>
      <c r="BW2" s="272"/>
      <c r="BX2" s="272"/>
      <c r="BY2" s="272"/>
      <c r="BZ2" s="272"/>
      <c r="CA2" s="272"/>
      <c r="CB2" s="272"/>
      <c r="CC2" s="272"/>
      <c r="CD2" s="272"/>
      <c r="CE2" s="272"/>
      <c r="CF2" s="272"/>
      <c r="CG2" s="272"/>
      <c r="CH2" s="272"/>
      <c r="CI2" s="272"/>
      <c r="CJ2" s="272"/>
      <c r="CK2" s="272"/>
      <c r="CL2" s="272"/>
      <c r="CM2" s="272"/>
      <c r="CN2" s="272"/>
      <c r="CO2" s="272"/>
      <c r="CP2" s="272"/>
      <c r="CQ2" s="272"/>
      <c r="CR2" s="272"/>
      <c r="CS2" s="272"/>
      <c r="CT2" s="272"/>
      <c r="CU2" s="272"/>
      <c r="CV2" s="272"/>
      <c r="CW2" s="272"/>
      <c r="CX2" s="272"/>
      <c r="CY2" s="272"/>
      <c r="CZ2" s="272"/>
      <c r="DA2" s="272"/>
      <c r="DB2" s="272"/>
      <c r="DC2" s="272"/>
      <c r="DD2" s="272"/>
      <c r="DE2" s="272"/>
      <c r="DF2" s="272"/>
      <c r="DG2" s="272"/>
      <c r="DH2" s="272"/>
      <c r="DI2" s="272"/>
      <c r="DJ2" s="272"/>
      <c r="DK2" s="272"/>
      <c r="DL2" s="272"/>
      <c r="DM2" s="272"/>
      <c r="DN2" s="272"/>
      <c r="DO2" s="272"/>
      <c r="DP2" s="272"/>
      <c r="DQ2" s="272"/>
      <c r="DR2" s="272"/>
      <c r="DS2" s="272"/>
      <c r="DT2" s="272"/>
      <c r="DU2" s="272"/>
      <c r="DV2" s="272"/>
      <c r="DW2" s="272"/>
      <c r="DX2" s="272"/>
      <c r="DY2" s="272"/>
      <c r="DZ2" s="272"/>
      <c r="EA2" s="272"/>
      <c r="EB2" s="272"/>
      <c r="EC2" s="272"/>
      <c r="ED2" s="272"/>
      <c r="EE2" s="272"/>
      <c r="EF2" s="272"/>
      <c r="EG2" s="272"/>
      <c r="EH2" s="272"/>
      <c r="EI2" s="272"/>
      <c r="EJ2" s="272"/>
      <c r="EK2" s="272"/>
      <c r="EL2" s="272"/>
      <c r="EM2" s="272"/>
      <c r="EN2" s="272"/>
      <c r="EO2" s="272"/>
      <c r="EP2" s="272"/>
      <c r="EQ2" s="272"/>
      <c r="ER2" s="272"/>
      <c r="ES2" s="272"/>
      <c r="ET2" s="272"/>
      <c r="EU2" s="272"/>
      <c r="EV2" s="272"/>
      <c r="EW2" s="272"/>
      <c r="EX2" s="272"/>
      <c r="EY2" s="272"/>
      <c r="EZ2" s="272"/>
      <c r="FA2" s="272"/>
      <c r="FB2" s="272"/>
      <c r="FC2" s="272"/>
      <c r="FD2" s="272"/>
      <c r="FE2" s="272"/>
      <c r="FF2" s="272"/>
      <c r="FG2" s="272"/>
      <c r="FH2" s="272"/>
      <c r="FI2" s="272"/>
      <c r="FJ2" s="272"/>
      <c r="FK2" s="272"/>
      <c r="FL2" s="272"/>
      <c r="FM2" s="272"/>
      <c r="FN2" s="272"/>
      <c r="FO2" s="272"/>
      <c r="FP2" s="272"/>
      <c r="FQ2" s="272"/>
      <c r="FR2" s="272"/>
      <c r="FS2" s="272"/>
      <c r="FT2" s="272"/>
      <c r="FU2" s="272"/>
      <c r="FV2" s="272"/>
      <c r="FW2" s="272"/>
      <c r="FX2" s="272"/>
      <c r="FY2" s="272"/>
      <c r="FZ2" s="272"/>
      <c r="GA2" s="272"/>
      <c r="GB2" s="272"/>
      <c r="GC2" s="272"/>
      <c r="GD2" s="272"/>
      <c r="GE2" s="272"/>
      <c r="GF2" s="272"/>
      <c r="GG2" s="272"/>
      <c r="GH2" s="272"/>
      <c r="GI2" s="272"/>
      <c r="GJ2" s="272"/>
      <c r="GK2" s="272"/>
      <c r="GL2" s="272"/>
      <c r="GM2" s="272"/>
      <c r="GN2" s="272"/>
      <c r="GO2" s="272"/>
      <c r="GP2" s="272"/>
      <c r="GQ2" s="272"/>
      <c r="GR2" s="272"/>
      <c r="GS2" s="272"/>
      <c r="GT2" s="272"/>
      <c r="GU2" s="272"/>
      <c r="GV2" s="272"/>
      <c r="GW2" s="272"/>
      <c r="GX2" s="272"/>
      <c r="GY2" s="272"/>
      <c r="GZ2" s="272"/>
      <c r="HA2" s="272"/>
      <c r="HB2" s="272"/>
      <c r="HC2" s="272"/>
      <c r="HD2" s="272"/>
      <c r="HE2" s="272"/>
      <c r="HF2" s="272"/>
      <c r="HG2" s="272"/>
      <c r="HH2" s="272"/>
      <c r="HI2" s="272"/>
      <c r="HJ2" s="272"/>
      <c r="HK2" s="272"/>
      <c r="HL2" s="272"/>
      <c r="HM2" s="272"/>
      <c r="HN2" s="272"/>
      <c r="HO2" s="272"/>
      <c r="HP2" s="272"/>
      <c r="HQ2" s="272"/>
      <c r="HR2" s="272"/>
      <c r="HS2" s="272"/>
      <c r="HT2" s="272"/>
      <c r="HU2" s="272"/>
      <c r="HV2" s="272"/>
      <c r="HW2" s="272"/>
      <c r="HX2" s="272"/>
      <c r="HY2" s="272"/>
      <c r="HZ2" s="272"/>
      <c r="IA2" s="272"/>
      <c r="IB2" s="272"/>
      <c r="IC2" s="272"/>
      <c r="ID2" s="272"/>
      <c r="IE2" s="272"/>
      <c r="IF2" s="272"/>
      <c r="IG2" s="272"/>
      <c r="IH2" s="272"/>
      <c r="II2" s="272"/>
      <c r="IJ2" s="272"/>
      <c r="IK2" s="272"/>
      <c r="IL2" s="272"/>
      <c r="IM2" s="272"/>
      <c r="IN2" s="272"/>
      <c r="IO2" s="272"/>
      <c r="IP2" s="272"/>
      <c r="IQ2" s="272"/>
      <c r="IR2" s="272"/>
      <c r="IS2" s="272"/>
      <c r="IT2" s="272"/>
      <c r="IU2" s="272"/>
      <c r="IV2" s="272"/>
      <c r="IW2" s="272"/>
    </row>
    <row r="3" customFormat="false" ht="12.75" hidden="false" customHeight="false" outlineLevel="0" collapsed="false">
      <c r="A3" s="273" t="s">
        <v>123</v>
      </c>
      <c r="B3" s="273"/>
      <c r="C3" s="273"/>
      <c r="D3" s="273"/>
      <c r="E3" s="273"/>
      <c r="F3" s="273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271"/>
      <c r="BC3" s="271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  <c r="CD3" s="272"/>
      <c r="CE3" s="272"/>
      <c r="CF3" s="272"/>
      <c r="CG3" s="272"/>
      <c r="CH3" s="272"/>
      <c r="CI3" s="272"/>
      <c r="CJ3" s="272"/>
      <c r="CK3" s="272"/>
      <c r="CL3" s="272"/>
      <c r="CM3" s="272"/>
      <c r="CN3" s="272"/>
      <c r="CO3" s="272"/>
      <c r="CP3" s="272"/>
      <c r="CQ3" s="272"/>
      <c r="CR3" s="272"/>
      <c r="CS3" s="272"/>
      <c r="CT3" s="272"/>
      <c r="CU3" s="272"/>
      <c r="CV3" s="272"/>
      <c r="CW3" s="272"/>
      <c r="CX3" s="272"/>
      <c r="CY3" s="272"/>
      <c r="CZ3" s="272"/>
      <c r="DA3" s="272"/>
      <c r="DB3" s="272"/>
      <c r="DC3" s="272"/>
      <c r="DD3" s="272"/>
      <c r="DE3" s="272"/>
      <c r="DF3" s="272"/>
      <c r="DG3" s="272"/>
      <c r="DH3" s="272"/>
      <c r="DI3" s="272"/>
      <c r="DJ3" s="272"/>
      <c r="DK3" s="272"/>
      <c r="DL3" s="272"/>
      <c r="DM3" s="272"/>
      <c r="DN3" s="272"/>
      <c r="DO3" s="272"/>
      <c r="DP3" s="272"/>
      <c r="DQ3" s="272"/>
      <c r="DR3" s="272"/>
      <c r="DS3" s="272"/>
      <c r="DT3" s="272"/>
      <c r="DU3" s="272"/>
      <c r="DV3" s="272"/>
      <c r="DW3" s="272"/>
      <c r="DX3" s="272"/>
      <c r="DY3" s="272"/>
      <c r="DZ3" s="272"/>
      <c r="EA3" s="272"/>
      <c r="EB3" s="272"/>
      <c r="EC3" s="272"/>
      <c r="ED3" s="272"/>
      <c r="EE3" s="272"/>
      <c r="EF3" s="272"/>
      <c r="EG3" s="272"/>
      <c r="EH3" s="272"/>
      <c r="EI3" s="272"/>
      <c r="EJ3" s="272"/>
      <c r="EK3" s="272"/>
      <c r="EL3" s="272"/>
      <c r="EM3" s="272"/>
      <c r="EN3" s="272"/>
      <c r="EO3" s="272"/>
      <c r="EP3" s="272"/>
      <c r="EQ3" s="272"/>
      <c r="ER3" s="272"/>
      <c r="ES3" s="272"/>
      <c r="ET3" s="272"/>
      <c r="EU3" s="272"/>
      <c r="EV3" s="272"/>
      <c r="EW3" s="272"/>
      <c r="EX3" s="272"/>
      <c r="EY3" s="272"/>
      <c r="EZ3" s="272"/>
      <c r="FA3" s="272"/>
      <c r="FB3" s="272"/>
      <c r="FC3" s="272"/>
      <c r="FD3" s="272"/>
      <c r="FE3" s="272"/>
      <c r="FF3" s="272"/>
      <c r="FG3" s="272"/>
      <c r="FH3" s="272"/>
      <c r="FI3" s="272"/>
      <c r="FJ3" s="272"/>
      <c r="FK3" s="272"/>
      <c r="FL3" s="272"/>
      <c r="FM3" s="272"/>
      <c r="FN3" s="272"/>
      <c r="FO3" s="272"/>
      <c r="FP3" s="272"/>
      <c r="FQ3" s="272"/>
      <c r="FR3" s="272"/>
      <c r="FS3" s="272"/>
      <c r="FT3" s="272"/>
      <c r="FU3" s="272"/>
      <c r="FV3" s="272"/>
      <c r="FW3" s="272"/>
      <c r="FX3" s="272"/>
      <c r="FY3" s="272"/>
      <c r="FZ3" s="272"/>
      <c r="GA3" s="272"/>
      <c r="GB3" s="272"/>
      <c r="GC3" s="272"/>
      <c r="GD3" s="272"/>
      <c r="GE3" s="272"/>
      <c r="GF3" s="272"/>
      <c r="GG3" s="272"/>
      <c r="GH3" s="272"/>
      <c r="GI3" s="272"/>
      <c r="GJ3" s="272"/>
      <c r="GK3" s="272"/>
      <c r="GL3" s="272"/>
      <c r="GM3" s="272"/>
      <c r="GN3" s="272"/>
      <c r="GO3" s="272"/>
      <c r="GP3" s="272"/>
      <c r="GQ3" s="272"/>
      <c r="GR3" s="272"/>
      <c r="GS3" s="272"/>
      <c r="GT3" s="272"/>
      <c r="GU3" s="272"/>
      <c r="GV3" s="272"/>
      <c r="GW3" s="272"/>
      <c r="GX3" s="272"/>
      <c r="GY3" s="272"/>
      <c r="GZ3" s="272"/>
      <c r="HA3" s="272"/>
      <c r="HB3" s="272"/>
      <c r="HC3" s="272"/>
      <c r="HD3" s="272"/>
      <c r="HE3" s="272"/>
      <c r="HF3" s="272"/>
      <c r="HG3" s="272"/>
      <c r="HH3" s="272"/>
      <c r="HI3" s="272"/>
      <c r="HJ3" s="272"/>
      <c r="HK3" s="272"/>
      <c r="HL3" s="272"/>
      <c r="HM3" s="272"/>
      <c r="HN3" s="272"/>
      <c r="HO3" s="272"/>
      <c r="HP3" s="272"/>
      <c r="HQ3" s="272"/>
      <c r="HR3" s="272"/>
      <c r="HS3" s="272"/>
      <c r="HT3" s="272"/>
      <c r="HU3" s="272"/>
      <c r="HV3" s="272"/>
      <c r="HW3" s="272"/>
      <c r="HX3" s="272"/>
      <c r="HY3" s="272"/>
      <c r="HZ3" s="272"/>
      <c r="IA3" s="272"/>
      <c r="IB3" s="272"/>
      <c r="IC3" s="272"/>
      <c r="ID3" s="272"/>
      <c r="IE3" s="272"/>
      <c r="IF3" s="272"/>
      <c r="IG3" s="272"/>
      <c r="IH3" s="272"/>
      <c r="II3" s="272"/>
      <c r="IJ3" s="272"/>
      <c r="IK3" s="272"/>
      <c r="IL3" s="272"/>
      <c r="IM3" s="272"/>
      <c r="IN3" s="272"/>
      <c r="IO3" s="272"/>
      <c r="IP3" s="272"/>
      <c r="IQ3" s="272"/>
      <c r="IR3" s="272"/>
      <c r="IS3" s="272"/>
      <c r="IT3" s="272"/>
      <c r="IU3" s="272"/>
      <c r="IV3" s="272"/>
      <c r="IW3" s="272"/>
    </row>
    <row r="4" customFormat="false" ht="12.75" hidden="false" customHeight="false" outlineLevel="0" collapsed="false">
      <c r="A4" s="274" t="n">
        <v>36616</v>
      </c>
      <c r="B4" s="275"/>
      <c r="C4" s="275"/>
      <c r="D4" s="275"/>
      <c r="E4" s="275"/>
      <c r="F4" s="275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  <c r="AA4" s="271"/>
      <c r="AB4" s="271"/>
      <c r="AC4" s="271"/>
      <c r="AD4" s="271"/>
      <c r="AE4" s="271"/>
      <c r="AF4" s="271"/>
      <c r="AG4" s="271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2"/>
      <c r="BE4" s="272"/>
      <c r="BF4" s="272"/>
      <c r="BG4" s="272"/>
      <c r="BH4" s="272"/>
      <c r="BI4" s="272"/>
      <c r="BJ4" s="272"/>
      <c r="BK4" s="272"/>
      <c r="BL4" s="272"/>
      <c r="BM4" s="272"/>
      <c r="BN4" s="272"/>
      <c r="BO4" s="272"/>
      <c r="BP4" s="272"/>
      <c r="BQ4" s="272"/>
      <c r="BR4" s="272"/>
      <c r="BS4" s="272"/>
      <c r="BT4" s="272"/>
      <c r="BU4" s="272"/>
      <c r="BV4" s="272"/>
      <c r="BW4" s="272"/>
      <c r="BX4" s="272"/>
      <c r="BY4" s="272"/>
      <c r="BZ4" s="272"/>
      <c r="CA4" s="272"/>
      <c r="CB4" s="272"/>
      <c r="CC4" s="272"/>
      <c r="CD4" s="272"/>
      <c r="CE4" s="272"/>
      <c r="CF4" s="272"/>
      <c r="CG4" s="272"/>
      <c r="CH4" s="272"/>
      <c r="CI4" s="272"/>
      <c r="CJ4" s="272"/>
      <c r="CK4" s="272"/>
      <c r="CL4" s="272"/>
      <c r="CM4" s="272"/>
      <c r="CN4" s="272"/>
      <c r="CO4" s="272"/>
      <c r="CP4" s="272"/>
      <c r="CQ4" s="272"/>
      <c r="CR4" s="272"/>
      <c r="CS4" s="272"/>
      <c r="CT4" s="272"/>
      <c r="CU4" s="272"/>
      <c r="CV4" s="272"/>
      <c r="CW4" s="272"/>
      <c r="CX4" s="272"/>
      <c r="CY4" s="272"/>
      <c r="CZ4" s="272"/>
      <c r="DA4" s="272"/>
      <c r="DB4" s="272"/>
      <c r="DC4" s="272"/>
      <c r="DD4" s="272"/>
      <c r="DE4" s="272"/>
      <c r="DF4" s="272"/>
      <c r="DG4" s="272"/>
      <c r="DH4" s="272"/>
      <c r="DI4" s="272"/>
      <c r="DJ4" s="272"/>
      <c r="DK4" s="272"/>
      <c r="DL4" s="272"/>
      <c r="DM4" s="272"/>
      <c r="DN4" s="272"/>
      <c r="DO4" s="272"/>
      <c r="DP4" s="272"/>
      <c r="DQ4" s="272"/>
      <c r="DR4" s="272"/>
      <c r="DS4" s="272"/>
      <c r="DT4" s="272"/>
      <c r="DU4" s="272"/>
      <c r="DV4" s="272"/>
      <c r="DW4" s="272"/>
      <c r="DX4" s="272"/>
      <c r="DY4" s="272"/>
      <c r="DZ4" s="272"/>
      <c r="EA4" s="272"/>
      <c r="EB4" s="272"/>
      <c r="EC4" s="272"/>
      <c r="ED4" s="272"/>
      <c r="EE4" s="272"/>
      <c r="EF4" s="272"/>
      <c r="EG4" s="272"/>
      <c r="EH4" s="272"/>
      <c r="EI4" s="272"/>
      <c r="EJ4" s="272"/>
      <c r="EK4" s="272"/>
      <c r="EL4" s="272"/>
      <c r="EM4" s="272"/>
      <c r="EN4" s="272"/>
      <c r="EO4" s="272"/>
      <c r="EP4" s="272"/>
      <c r="EQ4" s="272"/>
      <c r="ER4" s="272"/>
      <c r="ES4" s="272"/>
      <c r="ET4" s="272"/>
      <c r="EU4" s="272"/>
      <c r="EV4" s="272"/>
      <c r="EW4" s="272"/>
      <c r="EX4" s="272"/>
      <c r="EY4" s="272"/>
      <c r="EZ4" s="272"/>
      <c r="FA4" s="272"/>
      <c r="FB4" s="272"/>
      <c r="FC4" s="272"/>
      <c r="FD4" s="272"/>
      <c r="FE4" s="272"/>
      <c r="FF4" s="272"/>
      <c r="FG4" s="272"/>
      <c r="FH4" s="272"/>
      <c r="FI4" s="272"/>
      <c r="FJ4" s="272"/>
      <c r="FK4" s="272"/>
      <c r="FL4" s="272"/>
      <c r="FM4" s="272"/>
      <c r="FN4" s="272"/>
      <c r="FO4" s="272"/>
      <c r="FP4" s="272"/>
      <c r="FQ4" s="272"/>
      <c r="FR4" s="272"/>
      <c r="FS4" s="272"/>
      <c r="FT4" s="272"/>
      <c r="FU4" s="272"/>
      <c r="FV4" s="272"/>
      <c r="FW4" s="272"/>
      <c r="FX4" s="272"/>
      <c r="FY4" s="272"/>
      <c r="FZ4" s="272"/>
      <c r="GA4" s="272"/>
      <c r="GB4" s="272"/>
      <c r="GC4" s="272"/>
      <c r="GD4" s="272"/>
      <c r="GE4" s="272"/>
      <c r="GF4" s="272"/>
      <c r="GG4" s="272"/>
      <c r="GH4" s="272"/>
      <c r="GI4" s="272"/>
      <c r="GJ4" s="272"/>
      <c r="GK4" s="272"/>
      <c r="GL4" s="272"/>
      <c r="GM4" s="272"/>
      <c r="GN4" s="272"/>
      <c r="GO4" s="272"/>
      <c r="GP4" s="272"/>
      <c r="GQ4" s="272"/>
      <c r="GR4" s="272"/>
      <c r="GS4" s="272"/>
      <c r="GT4" s="272"/>
      <c r="GU4" s="272"/>
      <c r="GV4" s="272"/>
      <c r="GW4" s="272"/>
      <c r="GX4" s="272"/>
      <c r="GY4" s="272"/>
      <c r="GZ4" s="272"/>
      <c r="HA4" s="272"/>
      <c r="HB4" s="272"/>
      <c r="HC4" s="272"/>
      <c r="HD4" s="272"/>
      <c r="HE4" s="272"/>
      <c r="HF4" s="272"/>
      <c r="HG4" s="272"/>
      <c r="HH4" s="272"/>
      <c r="HI4" s="272"/>
      <c r="HJ4" s="272"/>
      <c r="HK4" s="272"/>
      <c r="HL4" s="272"/>
      <c r="HM4" s="272"/>
      <c r="HN4" s="272"/>
      <c r="HO4" s="272"/>
      <c r="HP4" s="272"/>
      <c r="HQ4" s="272"/>
      <c r="HR4" s="272"/>
      <c r="HS4" s="272"/>
      <c r="HT4" s="272"/>
      <c r="HU4" s="272"/>
      <c r="HV4" s="272"/>
      <c r="HW4" s="272"/>
      <c r="HX4" s="272"/>
      <c r="HY4" s="272"/>
      <c r="HZ4" s="272"/>
      <c r="IA4" s="272"/>
      <c r="IB4" s="272"/>
      <c r="IC4" s="272"/>
      <c r="ID4" s="272"/>
      <c r="IE4" s="272"/>
      <c r="IF4" s="272"/>
      <c r="IG4" s="272"/>
      <c r="IH4" s="272"/>
      <c r="II4" s="272"/>
      <c r="IJ4" s="272"/>
      <c r="IK4" s="272"/>
      <c r="IL4" s="272"/>
      <c r="IM4" s="272"/>
      <c r="IN4" s="272"/>
      <c r="IO4" s="272"/>
      <c r="IP4" s="272"/>
      <c r="IQ4" s="272"/>
      <c r="IR4" s="272"/>
      <c r="IS4" s="272"/>
      <c r="IT4" s="272"/>
      <c r="IU4" s="272"/>
      <c r="IV4" s="272"/>
      <c r="IW4" s="272"/>
    </row>
    <row r="5" customFormat="false" ht="12.75" hidden="false" customHeight="false" outlineLevel="0" collapsed="false">
      <c r="A5" s="276"/>
      <c r="B5" s="276"/>
      <c r="C5" s="277"/>
      <c r="D5" s="277"/>
      <c r="E5" s="277"/>
      <c r="F5" s="277"/>
      <c r="G5" s="271"/>
      <c r="H5" s="271"/>
      <c r="I5" s="271"/>
      <c r="J5" s="271"/>
      <c r="K5" s="271"/>
      <c r="L5" s="271"/>
      <c r="M5" s="271"/>
      <c r="N5" s="271"/>
      <c r="O5" s="271"/>
      <c r="P5" s="271"/>
      <c r="Q5" s="271"/>
      <c r="R5" s="271"/>
      <c r="S5" s="271"/>
      <c r="T5" s="271"/>
      <c r="U5" s="271"/>
      <c r="V5" s="271"/>
      <c r="W5" s="271"/>
      <c r="X5" s="271"/>
      <c r="Y5" s="271"/>
      <c r="Z5" s="271"/>
      <c r="AA5" s="271"/>
      <c r="AB5" s="271"/>
      <c r="AC5" s="271"/>
      <c r="AD5" s="271"/>
      <c r="AE5" s="271"/>
      <c r="AF5" s="271"/>
      <c r="AG5" s="271"/>
      <c r="AH5" s="271"/>
      <c r="AI5" s="271"/>
      <c r="AJ5" s="271"/>
      <c r="AK5" s="271"/>
      <c r="AL5" s="271"/>
      <c r="AM5" s="271"/>
      <c r="AN5" s="271"/>
      <c r="AO5" s="271"/>
      <c r="AP5" s="271"/>
      <c r="AQ5" s="271"/>
      <c r="AR5" s="271"/>
      <c r="AS5" s="271"/>
      <c r="AT5" s="271"/>
      <c r="AU5" s="271"/>
      <c r="AV5" s="271"/>
      <c r="AW5" s="271"/>
      <c r="AX5" s="271"/>
      <c r="AY5" s="271"/>
      <c r="AZ5" s="271"/>
      <c r="BA5" s="271"/>
      <c r="BB5" s="271"/>
      <c r="BC5" s="271"/>
      <c r="BD5" s="272"/>
      <c r="BE5" s="272"/>
      <c r="BF5" s="272"/>
      <c r="BG5" s="272"/>
      <c r="BH5" s="272"/>
      <c r="BI5" s="272"/>
      <c r="BJ5" s="272"/>
      <c r="BK5" s="272"/>
      <c r="BL5" s="272"/>
      <c r="BM5" s="272"/>
      <c r="BN5" s="272"/>
      <c r="BO5" s="272"/>
      <c r="BP5" s="272"/>
      <c r="BQ5" s="272"/>
      <c r="BR5" s="272"/>
      <c r="BS5" s="272"/>
      <c r="BT5" s="272"/>
      <c r="BU5" s="272"/>
      <c r="BV5" s="272"/>
      <c r="BW5" s="272"/>
      <c r="BX5" s="272"/>
      <c r="BY5" s="272"/>
      <c r="BZ5" s="272"/>
      <c r="CA5" s="272"/>
      <c r="CB5" s="272"/>
      <c r="CC5" s="272"/>
      <c r="CD5" s="272"/>
      <c r="CE5" s="272"/>
      <c r="CF5" s="272"/>
      <c r="CG5" s="272"/>
      <c r="CH5" s="272"/>
      <c r="CI5" s="272"/>
      <c r="CJ5" s="272"/>
      <c r="CK5" s="272"/>
      <c r="CL5" s="272"/>
      <c r="CM5" s="272"/>
      <c r="CN5" s="272"/>
      <c r="CO5" s="272"/>
      <c r="CP5" s="272"/>
      <c r="CQ5" s="272"/>
      <c r="CR5" s="272"/>
      <c r="CS5" s="272"/>
      <c r="CT5" s="272"/>
      <c r="CU5" s="272"/>
      <c r="CV5" s="272"/>
      <c r="CW5" s="272"/>
      <c r="CX5" s="272"/>
      <c r="CY5" s="272"/>
      <c r="CZ5" s="272"/>
      <c r="DA5" s="272"/>
      <c r="DB5" s="272"/>
      <c r="DC5" s="272"/>
      <c r="DD5" s="272"/>
      <c r="DE5" s="272"/>
      <c r="DF5" s="272"/>
      <c r="DG5" s="272"/>
      <c r="DH5" s="272"/>
      <c r="DI5" s="272"/>
      <c r="DJ5" s="272"/>
      <c r="DK5" s="272"/>
      <c r="DL5" s="272"/>
      <c r="DM5" s="272"/>
      <c r="DN5" s="272"/>
      <c r="DO5" s="272"/>
      <c r="DP5" s="272"/>
      <c r="DQ5" s="272"/>
      <c r="DR5" s="272"/>
      <c r="DS5" s="272"/>
      <c r="DT5" s="272"/>
      <c r="DU5" s="272"/>
      <c r="DV5" s="272"/>
      <c r="DW5" s="272"/>
      <c r="DX5" s="272"/>
      <c r="DY5" s="272"/>
      <c r="DZ5" s="272"/>
      <c r="EA5" s="272"/>
      <c r="EB5" s="272"/>
      <c r="EC5" s="272"/>
      <c r="ED5" s="272"/>
      <c r="EE5" s="272"/>
      <c r="EF5" s="272"/>
      <c r="EG5" s="272"/>
      <c r="EH5" s="272"/>
      <c r="EI5" s="272"/>
      <c r="EJ5" s="272"/>
      <c r="EK5" s="272"/>
      <c r="EL5" s="272"/>
      <c r="EM5" s="272"/>
      <c r="EN5" s="272"/>
      <c r="EO5" s="272"/>
      <c r="EP5" s="272"/>
      <c r="EQ5" s="272"/>
      <c r="ER5" s="272"/>
      <c r="ES5" s="272"/>
      <c r="ET5" s="272"/>
      <c r="EU5" s="272"/>
      <c r="EV5" s="272"/>
      <c r="EW5" s="272"/>
      <c r="EX5" s="272"/>
      <c r="EY5" s="272"/>
      <c r="EZ5" s="272"/>
      <c r="FA5" s="272"/>
      <c r="FB5" s="272"/>
      <c r="FC5" s="272"/>
      <c r="FD5" s="272"/>
      <c r="FE5" s="272"/>
      <c r="FF5" s="272"/>
      <c r="FG5" s="272"/>
      <c r="FH5" s="272"/>
      <c r="FI5" s="272"/>
      <c r="FJ5" s="272"/>
      <c r="FK5" s="272"/>
      <c r="FL5" s="272"/>
      <c r="FM5" s="272"/>
      <c r="FN5" s="272"/>
      <c r="FO5" s="272"/>
      <c r="FP5" s="272"/>
      <c r="FQ5" s="272"/>
      <c r="FR5" s="272"/>
      <c r="FS5" s="272"/>
      <c r="FT5" s="272"/>
      <c r="FU5" s="272"/>
      <c r="FV5" s="272"/>
      <c r="FW5" s="272"/>
      <c r="FX5" s="272"/>
      <c r="FY5" s="272"/>
      <c r="FZ5" s="272"/>
      <c r="GA5" s="272"/>
      <c r="GB5" s="272"/>
      <c r="GC5" s="272"/>
      <c r="GD5" s="272"/>
      <c r="GE5" s="272"/>
      <c r="GF5" s="272"/>
      <c r="GG5" s="272"/>
      <c r="GH5" s="272"/>
      <c r="GI5" s="272"/>
      <c r="GJ5" s="272"/>
      <c r="GK5" s="272"/>
      <c r="GL5" s="272"/>
      <c r="GM5" s="272"/>
      <c r="GN5" s="272"/>
      <c r="GO5" s="272"/>
      <c r="GP5" s="272"/>
      <c r="GQ5" s="272"/>
      <c r="GR5" s="272"/>
      <c r="GS5" s="272"/>
      <c r="GT5" s="272"/>
      <c r="GU5" s="272"/>
      <c r="GV5" s="272"/>
      <c r="GW5" s="272"/>
      <c r="GX5" s="272"/>
      <c r="GY5" s="272"/>
      <c r="GZ5" s="272"/>
      <c r="HA5" s="272"/>
      <c r="HB5" s="272"/>
      <c r="HC5" s="272"/>
      <c r="HD5" s="272"/>
      <c r="HE5" s="272"/>
      <c r="HF5" s="272"/>
      <c r="HG5" s="272"/>
      <c r="HH5" s="272"/>
      <c r="HI5" s="272"/>
      <c r="HJ5" s="272"/>
      <c r="HK5" s="272"/>
      <c r="HL5" s="272"/>
      <c r="HM5" s="272"/>
      <c r="HN5" s="272"/>
      <c r="HO5" s="272"/>
      <c r="HP5" s="272"/>
      <c r="HQ5" s="272"/>
      <c r="HR5" s="272"/>
      <c r="HS5" s="272"/>
      <c r="HT5" s="272"/>
      <c r="HU5" s="272"/>
      <c r="HV5" s="272"/>
      <c r="HW5" s="272"/>
      <c r="HX5" s="272"/>
      <c r="HY5" s="272"/>
      <c r="HZ5" s="272"/>
      <c r="IA5" s="272"/>
      <c r="IB5" s="272"/>
      <c r="IC5" s="272"/>
      <c r="ID5" s="272"/>
      <c r="IE5" s="272"/>
      <c r="IF5" s="272"/>
      <c r="IG5" s="272"/>
      <c r="IH5" s="272"/>
      <c r="II5" s="272"/>
      <c r="IJ5" s="272"/>
      <c r="IK5" s="272"/>
      <c r="IL5" s="272"/>
      <c r="IM5" s="272"/>
      <c r="IN5" s="272"/>
      <c r="IO5" s="272"/>
      <c r="IP5" s="272"/>
      <c r="IQ5" s="272"/>
      <c r="IR5" s="272"/>
      <c r="IS5" s="272"/>
      <c r="IT5" s="272"/>
      <c r="IU5" s="272"/>
      <c r="IV5" s="272"/>
      <c r="IW5" s="272"/>
    </row>
    <row r="6" customFormat="false" ht="12.75" hidden="false" customHeight="false" outlineLevel="0" collapsed="false">
      <c r="A6" s="278"/>
      <c r="B6" s="278"/>
      <c r="C6" s="277"/>
      <c r="D6" s="277"/>
      <c r="E6" s="277"/>
      <c r="F6" s="277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71"/>
      <c r="AG6" s="271"/>
      <c r="AH6" s="271"/>
      <c r="AI6" s="271"/>
      <c r="AJ6" s="271"/>
      <c r="AK6" s="271"/>
      <c r="AL6" s="271"/>
      <c r="AM6" s="271"/>
      <c r="AN6" s="271"/>
      <c r="AO6" s="271"/>
      <c r="AP6" s="271"/>
      <c r="AQ6" s="271"/>
      <c r="AR6" s="271"/>
      <c r="AS6" s="271"/>
      <c r="AT6" s="271"/>
      <c r="AU6" s="271"/>
      <c r="AV6" s="271"/>
      <c r="AW6" s="271"/>
      <c r="AX6" s="271"/>
      <c r="AY6" s="271"/>
      <c r="AZ6" s="271"/>
      <c r="BA6" s="271"/>
      <c r="BB6" s="271"/>
      <c r="BC6" s="271"/>
      <c r="BD6" s="272"/>
      <c r="BE6" s="272"/>
      <c r="BF6" s="272"/>
      <c r="BG6" s="272"/>
      <c r="BH6" s="272"/>
      <c r="BI6" s="272"/>
      <c r="BJ6" s="272"/>
      <c r="BK6" s="272"/>
      <c r="BL6" s="272"/>
      <c r="BM6" s="272"/>
      <c r="BN6" s="272"/>
      <c r="BO6" s="272"/>
      <c r="BP6" s="272"/>
      <c r="BQ6" s="272"/>
      <c r="BR6" s="272"/>
      <c r="BS6" s="272"/>
      <c r="BT6" s="272"/>
      <c r="BU6" s="272"/>
      <c r="BV6" s="272"/>
      <c r="BW6" s="272"/>
      <c r="BX6" s="272"/>
      <c r="BY6" s="272"/>
      <c r="BZ6" s="272"/>
      <c r="CA6" s="272"/>
      <c r="CB6" s="272"/>
      <c r="CC6" s="272"/>
      <c r="CD6" s="272"/>
      <c r="CE6" s="272"/>
      <c r="CF6" s="272"/>
      <c r="CG6" s="272"/>
      <c r="CH6" s="272"/>
      <c r="CI6" s="272"/>
      <c r="CJ6" s="272"/>
      <c r="CK6" s="272"/>
      <c r="CL6" s="272"/>
      <c r="CM6" s="272"/>
      <c r="CN6" s="272"/>
      <c r="CO6" s="272"/>
      <c r="CP6" s="272"/>
      <c r="CQ6" s="272"/>
      <c r="CR6" s="272"/>
      <c r="CS6" s="272"/>
      <c r="CT6" s="272"/>
      <c r="CU6" s="272"/>
      <c r="CV6" s="272"/>
      <c r="CW6" s="272"/>
      <c r="CX6" s="272"/>
      <c r="CY6" s="272"/>
      <c r="CZ6" s="272"/>
      <c r="DA6" s="272"/>
      <c r="DB6" s="272"/>
      <c r="DC6" s="272"/>
      <c r="DD6" s="272"/>
      <c r="DE6" s="272"/>
      <c r="DF6" s="272"/>
      <c r="DG6" s="272"/>
      <c r="DH6" s="272"/>
      <c r="DI6" s="272"/>
      <c r="DJ6" s="272"/>
      <c r="DK6" s="272"/>
      <c r="DL6" s="272"/>
      <c r="DM6" s="272"/>
      <c r="DN6" s="272"/>
      <c r="DO6" s="272"/>
      <c r="DP6" s="272"/>
      <c r="DQ6" s="272"/>
      <c r="DR6" s="272"/>
      <c r="DS6" s="272"/>
      <c r="DT6" s="272"/>
      <c r="DU6" s="272"/>
      <c r="DV6" s="272"/>
      <c r="DW6" s="272"/>
      <c r="DX6" s="272"/>
      <c r="DY6" s="272"/>
      <c r="DZ6" s="272"/>
      <c r="EA6" s="272"/>
      <c r="EB6" s="272"/>
      <c r="EC6" s="272"/>
      <c r="ED6" s="272"/>
      <c r="EE6" s="272"/>
      <c r="EF6" s="272"/>
      <c r="EG6" s="272"/>
      <c r="EH6" s="272"/>
      <c r="EI6" s="272"/>
      <c r="EJ6" s="272"/>
      <c r="EK6" s="272"/>
      <c r="EL6" s="272"/>
      <c r="EM6" s="272"/>
      <c r="EN6" s="272"/>
      <c r="EO6" s="272"/>
      <c r="EP6" s="272"/>
      <c r="EQ6" s="272"/>
      <c r="ER6" s="272"/>
      <c r="ES6" s="272"/>
      <c r="ET6" s="272"/>
      <c r="EU6" s="272"/>
      <c r="EV6" s="272"/>
      <c r="EW6" s="272"/>
      <c r="EX6" s="272"/>
      <c r="EY6" s="272"/>
      <c r="EZ6" s="272"/>
      <c r="FA6" s="272"/>
      <c r="FB6" s="272"/>
      <c r="FC6" s="272"/>
      <c r="FD6" s="272"/>
      <c r="FE6" s="272"/>
      <c r="FF6" s="272"/>
      <c r="FG6" s="272"/>
      <c r="FH6" s="272"/>
      <c r="FI6" s="272"/>
      <c r="FJ6" s="272"/>
      <c r="FK6" s="272"/>
      <c r="FL6" s="272"/>
      <c r="FM6" s="272"/>
      <c r="FN6" s="272"/>
      <c r="FO6" s="272"/>
      <c r="FP6" s="272"/>
      <c r="FQ6" s="272"/>
      <c r="FR6" s="272"/>
      <c r="FS6" s="272"/>
      <c r="FT6" s="272"/>
      <c r="FU6" s="272"/>
      <c r="FV6" s="272"/>
      <c r="FW6" s="272"/>
      <c r="FX6" s="272"/>
      <c r="FY6" s="272"/>
      <c r="FZ6" s="272"/>
      <c r="GA6" s="272"/>
      <c r="GB6" s="272"/>
      <c r="GC6" s="272"/>
      <c r="GD6" s="272"/>
      <c r="GE6" s="272"/>
      <c r="GF6" s="272"/>
      <c r="GG6" s="272"/>
      <c r="GH6" s="272"/>
      <c r="GI6" s="272"/>
      <c r="GJ6" s="272"/>
      <c r="GK6" s="272"/>
      <c r="GL6" s="272"/>
      <c r="GM6" s="272"/>
      <c r="GN6" s="272"/>
      <c r="GO6" s="272"/>
      <c r="GP6" s="272"/>
      <c r="GQ6" s="272"/>
      <c r="GR6" s="272"/>
      <c r="GS6" s="272"/>
      <c r="GT6" s="272"/>
      <c r="GU6" s="272"/>
      <c r="GV6" s="272"/>
      <c r="GW6" s="272"/>
      <c r="GX6" s="272"/>
      <c r="GY6" s="272"/>
      <c r="GZ6" s="272"/>
      <c r="HA6" s="272"/>
      <c r="HB6" s="272"/>
      <c r="HC6" s="272"/>
      <c r="HD6" s="272"/>
      <c r="HE6" s="272"/>
      <c r="HF6" s="272"/>
      <c r="HG6" s="272"/>
      <c r="HH6" s="272"/>
      <c r="HI6" s="272"/>
      <c r="HJ6" s="272"/>
      <c r="HK6" s="272"/>
      <c r="HL6" s="272"/>
      <c r="HM6" s="272"/>
      <c r="HN6" s="272"/>
      <c r="HO6" s="272"/>
      <c r="HP6" s="272"/>
      <c r="HQ6" s="272"/>
      <c r="HR6" s="272"/>
      <c r="HS6" s="272"/>
      <c r="HT6" s="272"/>
      <c r="HU6" s="272"/>
      <c r="HV6" s="272"/>
      <c r="HW6" s="272"/>
      <c r="HX6" s="272"/>
      <c r="HY6" s="272"/>
      <c r="HZ6" s="272"/>
      <c r="IA6" s="272"/>
      <c r="IB6" s="272"/>
      <c r="IC6" s="272"/>
      <c r="ID6" s="272"/>
      <c r="IE6" s="272"/>
      <c r="IF6" s="272"/>
      <c r="IG6" s="272"/>
      <c r="IH6" s="272"/>
      <c r="II6" s="272"/>
      <c r="IJ6" s="272"/>
      <c r="IK6" s="272"/>
      <c r="IL6" s="272"/>
      <c r="IM6" s="272"/>
      <c r="IN6" s="272"/>
      <c r="IO6" s="272"/>
      <c r="IP6" s="272"/>
      <c r="IQ6" s="272"/>
      <c r="IR6" s="272"/>
      <c r="IS6" s="272"/>
      <c r="IT6" s="272"/>
      <c r="IU6" s="272"/>
      <c r="IV6" s="272"/>
      <c r="IW6" s="272"/>
    </row>
    <row r="7" customFormat="false" ht="12.75" hidden="false" customHeight="false" outlineLevel="0" collapsed="false">
      <c r="A7" s="278"/>
      <c r="B7" s="278"/>
      <c r="C7" s="279" t="s">
        <v>172</v>
      </c>
      <c r="D7" s="279"/>
      <c r="E7" s="279"/>
      <c r="F7" s="307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2"/>
      <c r="BE7" s="272"/>
      <c r="BF7" s="272"/>
      <c r="BG7" s="272"/>
      <c r="BH7" s="272"/>
      <c r="BI7" s="272"/>
      <c r="BJ7" s="272"/>
      <c r="BK7" s="272"/>
      <c r="BL7" s="272"/>
      <c r="BM7" s="272"/>
      <c r="BN7" s="272"/>
      <c r="BO7" s="272"/>
      <c r="BP7" s="272"/>
      <c r="BQ7" s="272"/>
      <c r="BR7" s="272"/>
      <c r="BS7" s="272"/>
      <c r="BT7" s="272"/>
      <c r="BU7" s="272"/>
      <c r="BV7" s="272"/>
      <c r="BW7" s="272"/>
      <c r="BX7" s="272"/>
      <c r="BY7" s="272"/>
      <c r="BZ7" s="272"/>
      <c r="CA7" s="272"/>
      <c r="CB7" s="272"/>
      <c r="CC7" s="272"/>
      <c r="CD7" s="272"/>
      <c r="CE7" s="272"/>
      <c r="CF7" s="272"/>
      <c r="CG7" s="272"/>
      <c r="CH7" s="272"/>
      <c r="CI7" s="272"/>
      <c r="CJ7" s="272"/>
      <c r="CK7" s="272"/>
      <c r="CL7" s="272"/>
      <c r="CM7" s="272"/>
      <c r="CN7" s="272"/>
      <c r="CO7" s="272"/>
      <c r="CP7" s="272"/>
      <c r="CQ7" s="272"/>
      <c r="CR7" s="272"/>
      <c r="CS7" s="272"/>
      <c r="CT7" s="272"/>
      <c r="CU7" s="272"/>
      <c r="CV7" s="272"/>
      <c r="CW7" s="272"/>
      <c r="CX7" s="272"/>
      <c r="CY7" s="272"/>
      <c r="CZ7" s="272"/>
      <c r="DA7" s="272"/>
      <c r="DB7" s="272"/>
      <c r="DC7" s="272"/>
      <c r="DD7" s="272"/>
      <c r="DE7" s="272"/>
      <c r="DF7" s="272"/>
      <c r="DG7" s="272"/>
      <c r="DH7" s="272"/>
      <c r="DI7" s="272"/>
      <c r="DJ7" s="272"/>
      <c r="DK7" s="272"/>
      <c r="DL7" s="272"/>
      <c r="DM7" s="272"/>
      <c r="DN7" s="272"/>
      <c r="DO7" s="272"/>
      <c r="DP7" s="272"/>
      <c r="DQ7" s="272"/>
      <c r="DR7" s="272"/>
      <c r="DS7" s="272"/>
      <c r="DT7" s="272"/>
      <c r="DU7" s="272"/>
      <c r="DV7" s="272"/>
      <c r="DW7" s="272"/>
      <c r="DX7" s="272"/>
      <c r="DY7" s="272"/>
      <c r="DZ7" s="272"/>
      <c r="EA7" s="272"/>
      <c r="EB7" s="272"/>
      <c r="EC7" s="272"/>
      <c r="ED7" s="272"/>
      <c r="EE7" s="272"/>
      <c r="EF7" s="272"/>
      <c r="EG7" s="272"/>
      <c r="EH7" s="272"/>
      <c r="EI7" s="272"/>
      <c r="EJ7" s="272"/>
      <c r="EK7" s="272"/>
      <c r="EL7" s="272"/>
      <c r="EM7" s="272"/>
      <c r="EN7" s="272"/>
      <c r="EO7" s="272"/>
      <c r="EP7" s="272"/>
      <c r="EQ7" s="272"/>
      <c r="ER7" s="272"/>
      <c r="ES7" s="272"/>
      <c r="ET7" s="272"/>
      <c r="EU7" s="272"/>
      <c r="EV7" s="272"/>
      <c r="EW7" s="272"/>
      <c r="EX7" s="272"/>
      <c r="EY7" s="272"/>
      <c r="EZ7" s="272"/>
      <c r="FA7" s="272"/>
      <c r="FB7" s="272"/>
      <c r="FC7" s="272"/>
      <c r="FD7" s="272"/>
      <c r="FE7" s="272"/>
      <c r="FF7" s="272"/>
      <c r="FG7" s="272"/>
      <c r="FH7" s="272"/>
      <c r="FI7" s="272"/>
      <c r="FJ7" s="272"/>
      <c r="FK7" s="272"/>
      <c r="FL7" s="272"/>
      <c r="FM7" s="272"/>
      <c r="FN7" s="272"/>
      <c r="FO7" s="272"/>
      <c r="FP7" s="272"/>
      <c r="FQ7" s="272"/>
      <c r="FR7" s="272"/>
      <c r="FS7" s="272"/>
      <c r="FT7" s="272"/>
      <c r="FU7" s="272"/>
      <c r="FV7" s="272"/>
      <c r="FW7" s="272"/>
      <c r="FX7" s="272"/>
      <c r="FY7" s="272"/>
      <c r="FZ7" s="272"/>
      <c r="GA7" s="272"/>
      <c r="GB7" s="272"/>
      <c r="GC7" s="272"/>
      <c r="GD7" s="272"/>
      <c r="GE7" s="272"/>
      <c r="GF7" s="272"/>
      <c r="GG7" s="272"/>
      <c r="GH7" s="272"/>
      <c r="GI7" s="272"/>
      <c r="GJ7" s="272"/>
      <c r="GK7" s="272"/>
      <c r="GL7" s="272"/>
      <c r="GM7" s="272"/>
      <c r="GN7" s="272"/>
      <c r="GO7" s="272"/>
      <c r="GP7" s="272"/>
      <c r="GQ7" s="272"/>
      <c r="GR7" s="272"/>
      <c r="GS7" s="272"/>
      <c r="GT7" s="272"/>
      <c r="GU7" s="272"/>
      <c r="GV7" s="272"/>
      <c r="GW7" s="272"/>
      <c r="GX7" s="272"/>
      <c r="GY7" s="272"/>
      <c r="GZ7" s="272"/>
      <c r="HA7" s="272"/>
      <c r="HB7" s="272"/>
      <c r="HC7" s="272"/>
      <c r="HD7" s="272"/>
      <c r="HE7" s="272"/>
      <c r="HF7" s="272"/>
      <c r="HG7" s="272"/>
      <c r="HH7" s="272"/>
      <c r="HI7" s="272"/>
      <c r="HJ7" s="272"/>
      <c r="HK7" s="272"/>
      <c r="HL7" s="272"/>
      <c r="HM7" s="272"/>
      <c r="HN7" s="272"/>
      <c r="HO7" s="272"/>
      <c r="HP7" s="272"/>
      <c r="HQ7" s="272"/>
      <c r="HR7" s="272"/>
      <c r="HS7" s="272"/>
      <c r="HT7" s="272"/>
      <c r="HU7" s="272"/>
      <c r="HV7" s="272"/>
      <c r="HW7" s="272"/>
      <c r="HX7" s="272"/>
      <c r="HY7" s="272"/>
      <c r="HZ7" s="272"/>
      <c r="IA7" s="272"/>
      <c r="IB7" s="272"/>
      <c r="IC7" s="272"/>
      <c r="ID7" s="272"/>
      <c r="IE7" s="272"/>
      <c r="IF7" s="272"/>
      <c r="IG7" s="272"/>
      <c r="IH7" s="272"/>
      <c r="II7" s="272"/>
      <c r="IJ7" s="272"/>
      <c r="IK7" s="272"/>
      <c r="IL7" s="272"/>
      <c r="IM7" s="272"/>
      <c r="IN7" s="272"/>
      <c r="IO7" s="272"/>
      <c r="IP7" s="272"/>
      <c r="IQ7" s="272"/>
      <c r="IR7" s="272"/>
      <c r="IS7" s="272"/>
      <c r="IT7" s="272"/>
      <c r="IU7" s="272"/>
      <c r="IV7" s="272"/>
      <c r="IW7" s="272"/>
    </row>
    <row r="8" customFormat="false" ht="12.75" hidden="false" customHeight="false" outlineLevel="0" collapsed="false">
      <c r="C8" s="280" t="s">
        <v>13</v>
      </c>
      <c r="D8" s="280" t="s">
        <v>14</v>
      </c>
      <c r="E8" s="280" t="s">
        <v>15</v>
      </c>
      <c r="F8" s="308"/>
    </row>
    <row r="9" customFormat="false" ht="12.75" hidden="false" customHeight="false" outlineLevel="0" collapsed="false">
      <c r="A9" s="281"/>
      <c r="B9" s="281"/>
      <c r="C9" s="282" t="str">
        <f aca="false">"Source:  "&amp;"00 O&amp;M analysis - 0001.xls"</f>
        <v>Source:  00 O&amp;M analysis - 0001.xls</v>
      </c>
      <c r="D9" s="283"/>
      <c r="E9" s="283"/>
      <c r="F9" s="283"/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284"/>
      <c r="R9" s="284"/>
      <c r="S9" s="284"/>
      <c r="T9" s="284"/>
      <c r="U9" s="284"/>
      <c r="V9" s="284"/>
      <c r="W9" s="284"/>
      <c r="X9" s="284"/>
      <c r="Y9" s="284"/>
      <c r="Z9" s="284"/>
      <c r="AA9" s="284"/>
      <c r="AB9" s="284"/>
      <c r="AC9" s="284"/>
      <c r="AD9" s="284"/>
      <c r="AE9" s="284"/>
      <c r="AF9" s="284"/>
      <c r="AG9" s="284"/>
      <c r="AH9" s="284"/>
      <c r="AI9" s="284"/>
      <c r="AJ9" s="284"/>
      <c r="AK9" s="284"/>
      <c r="AL9" s="284"/>
      <c r="AM9" s="284"/>
      <c r="AN9" s="284"/>
      <c r="AO9" s="284"/>
      <c r="AP9" s="284"/>
      <c r="AQ9" s="284"/>
      <c r="AR9" s="284"/>
      <c r="AS9" s="284"/>
      <c r="AT9" s="284"/>
      <c r="AU9" s="284"/>
      <c r="AV9" s="284"/>
      <c r="AW9" s="284"/>
      <c r="AX9" s="284"/>
      <c r="AY9" s="284"/>
      <c r="AZ9" s="284"/>
      <c r="BA9" s="284"/>
      <c r="BB9" s="284"/>
      <c r="BC9" s="284"/>
      <c r="BD9" s="281"/>
      <c r="BE9" s="281"/>
      <c r="BF9" s="281"/>
      <c r="BG9" s="281"/>
      <c r="BH9" s="281"/>
      <c r="BI9" s="281"/>
      <c r="BJ9" s="281"/>
      <c r="BK9" s="281"/>
      <c r="BL9" s="281"/>
      <c r="BM9" s="281"/>
      <c r="BN9" s="281"/>
      <c r="BO9" s="281"/>
      <c r="BP9" s="281"/>
      <c r="BQ9" s="281"/>
      <c r="BR9" s="281"/>
      <c r="BS9" s="281"/>
      <c r="BT9" s="281"/>
      <c r="BU9" s="281"/>
      <c r="BV9" s="281"/>
      <c r="BW9" s="281"/>
      <c r="BX9" s="281"/>
      <c r="BY9" s="281"/>
      <c r="BZ9" s="281"/>
      <c r="CA9" s="281"/>
      <c r="CB9" s="281"/>
      <c r="CC9" s="281"/>
      <c r="CD9" s="281"/>
      <c r="CE9" s="281"/>
      <c r="CF9" s="281"/>
      <c r="CG9" s="281"/>
      <c r="CH9" s="281"/>
      <c r="CI9" s="281"/>
      <c r="CJ9" s="281"/>
      <c r="CK9" s="281"/>
      <c r="CL9" s="281"/>
      <c r="CM9" s="281"/>
      <c r="CN9" s="281"/>
      <c r="CO9" s="281"/>
      <c r="CP9" s="281"/>
      <c r="CQ9" s="281"/>
      <c r="CR9" s="281"/>
      <c r="CS9" s="281"/>
      <c r="CT9" s="281"/>
      <c r="CU9" s="281"/>
      <c r="CV9" s="281"/>
      <c r="CW9" s="281"/>
      <c r="CX9" s="281"/>
      <c r="CY9" s="281"/>
      <c r="CZ9" s="281"/>
      <c r="DA9" s="281"/>
      <c r="DB9" s="281"/>
      <c r="DC9" s="281"/>
      <c r="DD9" s="281"/>
      <c r="DE9" s="281"/>
      <c r="DF9" s="281"/>
      <c r="DG9" s="281"/>
      <c r="DH9" s="281"/>
      <c r="DI9" s="281"/>
      <c r="DJ9" s="281"/>
      <c r="DK9" s="281"/>
      <c r="DL9" s="281"/>
      <c r="DM9" s="281"/>
      <c r="DN9" s="281"/>
      <c r="DO9" s="281"/>
      <c r="DP9" s="281"/>
      <c r="DQ9" s="281"/>
      <c r="DR9" s="281"/>
      <c r="DS9" s="281"/>
      <c r="DT9" s="281"/>
      <c r="DU9" s="281"/>
      <c r="DV9" s="281"/>
      <c r="DW9" s="281"/>
      <c r="DX9" s="281"/>
      <c r="DY9" s="281"/>
      <c r="DZ9" s="281"/>
      <c r="EA9" s="281"/>
      <c r="EB9" s="281"/>
      <c r="EC9" s="281"/>
      <c r="ED9" s="281"/>
      <c r="EE9" s="281"/>
      <c r="EF9" s="281"/>
      <c r="EG9" s="281"/>
      <c r="EH9" s="281"/>
      <c r="EI9" s="281"/>
      <c r="EJ9" s="281"/>
      <c r="EK9" s="281"/>
      <c r="EL9" s="281"/>
      <c r="EM9" s="281"/>
      <c r="EN9" s="281"/>
      <c r="EO9" s="281"/>
      <c r="EP9" s="281"/>
      <c r="EQ9" s="281"/>
      <c r="ER9" s="281"/>
      <c r="ES9" s="281"/>
      <c r="ET9" s="281"/>
      <c r="EU9" s="281"/>
      <c r="EV9" s="281"/>
      <c r="EW9" s="281"/>
      <c r="EX9" s="281"/>
      <c r="EY9" s="281"/>
      <c r="EZ9" s="281"/>
      <c r="FA9" s="281"/>
      <c r="FB9" s="281"/>
      <c r="FC9" s="281"/>
      <c r="FD9" s="281"/>
      <c r="FE9" s="281"/>
      <c r="FF9" s="281"/>
      <c r="FG9" s="281"/>
      <c r="FH9" s="281"/>
      <c r="FI9" s="281"/>
      <c r="FJ9" s="281"/>
      <c r="FK9" s="281"/>
      <c r="FL9" s="281"/>
      <c r="FM9" s="281"/>
      <c r="FN9" s="281"/>
      <c r="FO9" s="281"/>
      <c r="FP9" s="281"/>
      <c r="FQ9" s="281"/>
      <c r="FR9" s="281"/>
      <c r="FS9" s="281"/>
      <c r="FT9" s="281"/>
      <c r="FU9" s="281"/>
      <c r="FV9" s="281"/>
      <c r="FW9" s="281"/>
      <c r="FX9" s="281"/>
      <c r="FY9" s="281"/>
      <c r="FZ9" s="281"/>
      <c r="GA9" s="281"/>
      <c r="GB9" s="281"/>
      <c r="GC9" s="281"/>
      <c r="GD9" s="281"/>
      <c r="GE9" s="281"/>
      <c r="GF9" s="281"/>
      <c r="GG9" s="281"/>
      <c r="GH9" s="281"/>
      <c r="GI9" s="281"/>
      <c r="GJ9" s="281"/>
      <c r="GK9" s="281"/>
      <c r="GL9" s="281"/>
      <c r="GM9" s="281"/>
      <c r="GN9" s="281"/>
      <c r="GO9" s="281"/>
      <c r="GP9" s="281"/>
      <c r="GQ9" s="281"/>
      <c r="GR9" s="281"/>
      <c r="GS9" s="281"/>
      <c r="GT9" s="281"/>
      <c r="GU9" s="281"/>
      <c r="GV9" s="281"/>
      <c r="GW9" s="281"/>
      <c r="GX9" s="281"/>
      <c r="GY9" s="281"/>
      <c r="GZ9" s="281"/>
      <c r="HA9" s="281"/>
      <c r="HB9" s="281"/>
      <c r="HC9" s="281"/>
      <c r="HD9" s="281"/>
      <c r="HE9" s="281"/>
      <c r="HF9" s="281"/>
      <c r="HG9" s="281"/>
      <c r="HH9" s="281"/>
      <c r="HI9" s="281"/>
      <c r="HJ9" s="281"/>
      <c r="HK9" s="281"/>
      <c r="HL9" s="281"/>
      <c r="HM9" s="281"/>
      <c r="HN9" s="281"/>
      <c r="HO9" s="281"/>
      <c r="HP9" s="281"/>
      <c r="HQ9" s="281"/>
      <c r="HR9" s="281"/>
      <c r="HS9" s="281"/>
      <c r="HT9" s="281"/>
      <c r="HU9" s="281"/>
      <c r="HV9" s="281"/>
      <c r="HW9" s="281"/>
      <c r="HX9" s="281"/>
      <c r="HY9" s="281"/>
      <c r="HZ9" s="281"/>
      <c r="IA9" s="281"/>
      <c r="IB9" s="281"/>
      <c r="IC9" s="281"/>
      <c r="ID9" s="281"/>
      <c r="IE9" s="281"/>
      <c r="IF9" s="281"/>
      <c r="IG9" s="281"/>
      <c r="IH9" s="281"/>
      <c r="II9" s="281"/>
      <c r="IJ9" s="281"/>
      <c r="IK9" s="281"/>
      <c r="IL9" s="281"/>
      <c r="IM9" s="281"/>
      <c r="IN9" s="281"/>
      <c r="IO9" s="281"/>
      <c r="IP9" s="281"/>
      <c r="IQ9" s="281"/>
      <c r="IR9" s="281"/>
      <c r="IS9" s="281"/>
      <c r="IT9" s="281"/>
      <c r="IU9" s="281"/>
      <c r="IV9" s="281"/>
      <c r="IW9" s="281"/>
    </row>
    <row r="11" customFormat="false" ht="13.5" hidden="false" customHeight="false" outlineLevel="0" collapsed="false">
      <c r="A11" s="272" t="s">
        <v>84</v>
      </c>
      <c r="B11" s="272"/>
      <c r="C11" s="285" t="n">
        <f aca="false">'[1]Gl Summ'!$J11</f>
        <v>845041</v>
      </c>
      <c r="D11" s="285" t="n">
        <f aca="false">'[1]WH Summ'!$J11</f>
        <v>921914</v>
      </c>
      <c r="E11" s="285" t="n">
        <f aca="false">'[1]WC Summ'!$J11</f>
        <v>858480</v>
      </c>
    </row>
    <row r="13" customFormat="false" ht="12.75" hidden="false" customHeight="false" outlineLevel="0" collapsed="false">
      <c r="A13" s="272" t="s">
        <v>125</v>
      </c>
      <c r="B13" s="286" t="s">
        <v>126</v>
      </c>
    </row>
    <row r="14" customFormat="false" ht="12.75" hidden="false" customHeight="false" outlineLevel="0" collapsed="false">
      <c r="A14" s="287" t="s">
        <v>127</v>
      </c>
      <c r="B14" s="287"/>
    </row>
    <row r="15" customFormat="false" ht="12.75" hidden="false" customHeight="false" outlineLevel="0" collapsed="false">
      <c r="A15" s="288" t="s">
        <v>132</v>
      </c>
      <c r="B15" s="289" t="s">
        <v>129</v>
      </c>
      <c r="C15" s="269" t="n">
        <f aca="false">'[1]Gl Summ'!$J21</f>
        <v>19723</v>
      </c>
      <c r="D15" s="269" t="n">
        <f aca="false">'[1]WH Summ'!$J21</f>
        <v>19745</v>
      </c>
      <c r="E15" s="269" t="n">
        <f aca="false">'[1]WC Summ'!$J21</f>
        <v>19735</v>
      </c>
    </row>
    <row r="16" customFormat="false" ht="12.75" hidden="false" customHeight="false" outlineLevel="0" collapsed="false">
      <c r="A16" s="288" t="s">
        <v>130</v>
      </c>
      <c r="B16" s="289" t="s">
        <v>131</v>
      </c>
      <c r="C16" s="269" t="n">
        <f aca="false">'[1]Gl Summ'!$J20</f>
        <v>0</v>
      </c>
      <c r="D16" s="269" t="n">
        <f aca="false">'[1]WH Summ'!$J20</f>
        <v>0</v>
      </c>
      <c r="E16" s="269" t="n">
        <f aca="false">'[1]WC Summ'!$J20</f>
        <v>0</v>
      </c>
    </row>
    <row r="17" customFormat="false" ht="12.75" hidden="false" customHeight="false" outlineLevel="0" collapsed="false">
      <c r="A17" s="288" t="s">
        <v>134</v>
      </c>
      <c r="B17" s="289" t="s">
        <v>129</v>
      </c>
      <c r="C17" s="269" t="n">
        <f aca="false">'[1]Gl Summ'!$J23</f>
        <v>0</v>
      </c>
      <c r="D17" s="269" t="n">
        <f aca="false">'[1]WH Summ'!$J23</f>
        <v>0</v>
      </c>
      <c r="E17" s="269" t="n">
        <f aca="false">'[1]WC Summ'!$J23</f>
        <v>0</v>
      </c>
    </row>
    <row r="18" customFormat="false" ht="12.75" hidden="false" customHeight="false" outlineLevel="0" collapsed="false">
      <c r="A18" s="288" t="s">
        <v>135</v>
      </c>
      <c r="B18" s="289" t="s">
        <v>131</v>
      </c>
      <c r="C18" s="269" t="n">
        <f aca="false">'[1]Gl Summ'!$J24</f>
        <v>79695</v>
      </c>
      <c r="D18" s="269" t="n">
        <f aca="false">'[1]WH Summ'!$J24</f>
        <v>106260</v>
      </c>
      <c r="E18" s="269" t="n">
        <f aca="false">'[1]WC Summ'!$J24</f>
        <v>0</v>
      </c>
    </row>
    <row r="19" customFormat="false" ht="12.75" hidden="false" customHeight="false" outlineLevel="0" collapsed="false">
      <c r="A19" s="288" t="s">
        <v>136</v>
      </c>
      <c r="B19" s="289" t="s">
        <v>129</v>
      </c>
      <c r="C19" s="269" t="n">
        <f aca="false">'[1]Gl Summ'!$J25</f>
        <v>0</v>
      </c>
      <c r="D19" s="269" t="n">
        <f aca="false">'[1]WH Summ'!$J25</f>
        <v>0</v>
      </c>
      <c r="E19" s="269" t="n">
        <f aca="false">'[1]WC Summ'!$J25</f>
        <v>0</v>
      </c>
    </row>
    <row r="20" customFormat="false" ht="12.75" hidden="false" customHeight="false" outlineLevel="0" collapsed="false">
      <c r="A20" s="288" t="s">
        <v>137</v>
      </c>
      <c r="B20" s="289" t="s">
        <v>129</v>
      </c>
      <c r="C20" s="269" t="n">
        <f aca="false">'[1]Gl Summ'!$J26</f>
        <v>0</v>
      </c>
      <c r="D20" s="269" t="n">
        <f aca="false">'[1]WH Summ'!$J26</f>
        <v>0</v>
      </c>
      <c r="E20" s="269" t="n">
        <f aca="false">'[1]WC Summ'!$J26</f>
        <v>0</v>
      </c>
    </row>
    <row r="21" customFormat="false" ht="12.75" hidden="false" customHeight="false" outlineLevel="0" collapsed="false">
      <c r="A21" s="288" t="s">
        <v>138</v>
      </c>
      <c r="B21" s="289" t="s">
        <v>129</v>
      </c>
      <c r="C21" s="269" t="n">
        <f aca="false">'[1]Gl Summ'!$J28</f>
        <v>2246</v>
      </c>
      <c r="D21" s="269" t="n">
        <f aca="false">'[1]WH Summ'!$J28</f>
        <v>2246</v>
      </c>
      <c r="E21" s="269" t="n">
        <f aca="false">'[1]WC Summ'!$J28</f>
        <v>2246</v>
      </c>
    </row>
    <row r="22" customFormat="false" ht="12.75" hidden="false" customHeight="false" outlineLevel="0" collapsed="false">
      <c r="A22" s="288" t="s">
        <v>139</v>
      </c>
      <c r="B22" s="289" t="s">
        <v>129</v>
      </c>
      <c r="C22" s="269" t="n">
        <f aca="false">'[1]Gl Summ'!$J29</f>
        <v>11929</v>
      </c>
      <c r="D22" s="269" t="n">
        <f aca="false">'[1]WH Summ'!$J29</f>
        <v>11929</v>
      </c>
      <c r="E22" s="269" t="n">
        <f aca="false">'[1]WC Summ'!$J29</f>
        <v>11929</v>
      </c>
    </row>
    <row r="23" customFormat="false" ht="12.75" hidden="false" customHeight="false" outlineLevel="0" collapsed="false">
      <c r="A23" s="288" t="s">
        <v>141</v>
      </c>
      <c r="B23" s="289" t="s">
        <v>129</v>
      </c>
      <c r="C23" s="269" t="n">
        <f aca="false">'[1]Gl Summ'!$J31</f>
        <v>4667</v>
      </c>
      <c r="D23" s="269" t="n">
        <f aca="false">'[1]WH Summ'!$J31</f>
        <v>4667</v>
      </c>
      <c r="E23" s="269" t="n">
        <f aca="false">'[1]WC Summ'!$J31</f>
        <v>4667</v>
      </c>
    </row>
    <row r="24" customFormat="false" ht="12.75" hidden="false" customHeight="false" outlineLevel="0" collapsed="false">
      <c r="A24" s="288" t="s">
        <v>142</v>
      </c>
      <c r="B24" s="289" t="s">
        <v>129</v>
      </c>
      <c r="C24" s="269" t="n">
        <f aca="false">'[1]Gl Summ'!$J32</f>
        <v>9654</v>
      </c>
      <c r="D24" s="269" t="n">
        <f aca="false">'[1]WH Summ'!$J32</f>
        <v>9654</v>
      </c>
      <c r="E24" s="269" t="n">
        <f aca="false">'[1]WC Summ'!$J32</f>
        <v>9654</v>
      </c>
    </row>
    <row r="25" customFormat="false" ht="12.75" hidden="false" customHeight="false" outlineLevel="0" collapsed="false">
      <c r="A25" s="288" t="s">
        <v>143</v>
      </c>
      <c r="B25" s="289" t="s">
        <v>129</v>
      </c>
      <c r="C25" s="269" t="n">
        <f aca="false">'[1]Gl Summ'!$J33</f>
        <v>118140</v>
      </c>
      <c r="D25" s="269" t="n">
        <f aca="false">'[1]WH Summ'!$J33</f>
        <v>118140</v>
      </c>
      <c r="E25" s="269" t="n">
        <f aca="false">'[1]WC Summ'!$J33</f>
        <v>118140</v>
      </c>
    </row>
    <row r="26" customFormat="false" ht="12.75" hidden="false" customHeight="false" outlineLevel="0" collapsed="false">
      <c r="A26" s="288" t="s">
        <v>144</v>
      </c>
      <c r="B26" s="289" t="s">
        <v>129</v>
      </c>
      <c r="C26" s="269" t="n">
        <f aca="false">'[1]Gl Summ'!$J34</f>
        <v>444047</v>
      </c>
      <c r="D26" s="269" t="n">
        <f aca="false">'[1]WH Summ'!$J34</f>
        <v>589750</v>
      </c>
      <c r="E26" s="269" t="n">
        <f aca="false">'[1]WC Summ'!$J34</f>
        <v>458186</v>
      </c>
    </row>
    <row r="27" customFormat="false" ht="12.75" hidden="false" customHeight="false" outlineLevel="0" collapsed="false">
      <c r="A27" s="288" t="s">
        <v>145</v>
      </c>
      <c r="B27" s="289" t="s">
        <v>129</v>
      </c>
      <c r="C27" s="269" t="n">
        <f aca="false">'[1]Gl Summ'!$J35</f>
        <v>11000</v>
      </c>
      <c r="D27" s="269" t="n">
        <f aca="false">'[1]WH Summ'!$J35</f>
        <v>15550</v>
      </c>
      <c r="E27" s="269" t="n">
        <f aca="false">'[1]WC Summ'!$J35</f>
        <v>11000</v>
      </c>
    </row>
    <row r="28" customFormat="false" ht="12.75" hidden="false" customHeight="false" outlineLevel="0" collapsed="false">
      <c r="A28" s="288" t="s">
        <v>146</v>
      </c>
      <c r="B28" s="289" t="s">
        <v>129</v>
      </c>
      <c r="C28" s="269" t="n">
        <f aca="false">'[1]Gl Summ'!$J36</f>
        <v>92729</v>
      </c>
      <c r="D28" s="269" t="n">
        <f aca="false">'[1]WH Summ'!$J36</f>
        <v>101885</v>
      </c>
      <c r="E28" s="269" t="n">
        <f aca="false">'[1]WC Summ'!$J36</f>
        <v>198779</v>
      </c>
    </row>
    <row r="29" customFormat="false" ht="12.75" hidden="false" customHeight="false" outlineLevel="0" collapsed="false">
      <c r="A29" s="288" t="s">
        <v>147</v>
      </c>
      <c r="B29" s="289" t="s">
        <v>129</v>
      </c>
      <c r="C29" s="269" t="n">
        <f aca="false">'[1]Gl Summ'!$J38</f>
        <v>438</v>
      </c>
      <c r="D29" s="269" t="n">
        <f aca="false">'[1]WH Summ'!$J38</f>
        <v>438</v>
      </c>
      <c r="E29" s="269" t="n">
        <f aca="false">'[1]WC Summ'!$J38</f>
        <v>438</v>
      </c>
    </row>
    <row r="30" customFormat="false" ht="12.75" hidden="false" customHeight="false" outlineLevel="0" collapsed="false">
      <c r="A30" s="288" t="s">
        <v>148</v>
      </c>
      <c r="B30" s="289" t="s">
        <v>131</v>
      </c>
      <c r="C30" s="269" t="n">
        <f aca="false">'[1]Gl Summ'!$J39</f>
        <v>139125</v>
      </c>
      <c r="D30" s="269" t="n">
        <f aca="false">'[1]WH Summ'!$J39</f>
        <v>154000</v>
      </c>
      <c r="E30" s="269" t="n">
        <f aca="false">'[1]WC Summ'!$J39</f>
        <v>308000</v>
      </c>
    </row>
    <row r="31" customFormat="false" ht="12.75" hidden="false" customHeight="false" outlineLevel="0" collapsed="false">
      <c r="A31" s="288" t="s">
        <v>149</v>
      </c>
      <c r="B31" s="289" t="s">
        <v>131</v>
      </c>
      <c r="C31" s="269" t="n">
        <f aca="false">'[1]Gl Summ'!$J40</f>
        <v>0</v>
      </c>
      <c r="D31" s="269" t="n">
        <f aca="false">'[1]WH Summ'!$J40</f>
        <v>0</v>
      </c>
      <c r="E31" s="269" t="n">
        <f aca="false">'[1]WC Summ'!$J40</f>
        <v>0</v>
      </c>
    </row>
    <row r="32" customFormat="false" ht="12.75" hidden="false" customHeight="false" outlineLevel="0" collapsed="false">
      <c r="A32" s="288" t="s">
        <v>150</v>
      </c>
      <c r="B32" s="289" t="s">
        <v>129</v>
      </c>
      <c r="C32" s="269" t="n">
        <f aca="false">'[1]Gl Summ'!$J41</f>
        <v>10208</v>
      </c>
      <c r="D32" s="269" t="n">
        <f aca="false">'[1]WH Summ'!$J41</f>
        <v>10207</v>
      </c>
      <c r="E32" s="269" t="n">
        <f aca="false">'[1]WC Summ'!$J41</f>
        <v>10208</v>
      </c>
    </row>
    <row r="33" customFormat="false" ht="12.75" hidden="false" customHeight="false" outlineLevel="0" collapsed="false">
      <c r="A33" s="290" t="s">
        <v>151</v>
      </c>
      <c r="B33" s="290"/>
      <c r="C33" s="291" t="n">
        <f aca="false">SUM(C15:C32)</f>
        <v>943601</v>
      </c>
      <c r="D33" s="291" t="n">
        <f aca="false">SUM(D15:D32)</f>
        <v>1144471</v>
      </c>
      <c r="E33" s="291" t="n">
        <f aca="false">SUM(E15:E32)</f>
        <v>1152982</v>
      </c>
    </row>
    <row r="34" customFormat="false" ht="12.75" hidden="false" customHeight="false" outlineLevel="0" collapsed="false">
      <c r="A34" s="290"/>
      <c r="B34" s="290"/>
    </row>
    <row r="35" customFormat="false" ht="12.75" hidden="false" customHeight="false" outlineLevel="0" collapsed="false">
      <c r="A35" s="287" t="s">
        <v>88</v>
      </c>
      <c r="B35" s="287"/>
      <c r="C35" s="269" t="n">
        <f aca="false">'[1]Gl Summ'!$J45</f>
        <v>200000</v>
      </c>
      <c r="D35" s="269" t="n">
        <f aca="false">'[1]WH Summ'!$J45</f>
        <v>200000</v>
      </c>
      <c r="E35" s="269" t="n">
        <f aca="false">'[1]WC Summ'!$J45</f>
        <v>200000</v>
      </c>
    </row>
    <row r="36" customFormat="false" ht="12.75" hidden="false" customHeight="false" outlineLevel="0" collapsed="false">
      <c r="A36" s="287"/>
      <c r="B36" s="287"/>
    </row>
    <row r="37" customFormat="false" ht="12.75" hidden="false" customHeight="false" outlineLevel="0" collapsed="false">
      <c r="A37" s="287" t="s">
        <v>152</v>
      </c>
      <c r="B37" s="287"/>
      <c r="C37" s="269" t="n">
        <f aca="false">'[1]Gl Summ'!$J47</f>
        <v>600000</v>
      </c>
      <c r="D37" s="269" t="n">
        <f aca="false">'[1]WH Summ'!$J47</f>
        <v>600000</v>
      </c>
      <c r="E37" s="269" t="n">
        <f aca="false">'[1]WC Summ'!$J47</f>
        <v>600000</v>
      </c>
    </row>
    <row r="38" customFormat="false" ht="12.75" hidden="false" customHeight="false" outlineLevel="0" collapsed="false">
      <c r="A38" s="287"/>
      <c r="B38" s="287"/>
    </row>
    <row r="39" customFormat="false" ht="12.75" hidden="false" customHeight="false" outlineLevel="0" collapsed="false">
      <c r="A39" s="290" t="s">
        <v>153</v>
      </c>
      <c r="B39" s="290"/>
      <c r="C39" s="292" t="n">
        <f aca="false">SUM(C33:C37)</f>
        <v>1743601</v>
      </c>
      <c r="D39" s="292" t="n">
        <f aca="false">SUM(D33:D37)</f>
        <v>1944471</v>
      </c>
      <c r="E39" s="292" t="n">
        <f aca="false">SUM(E33:E37)</f>
        <v>1952982</v>
      </c>
    </row>
    <row r="40" customFormat="false" ht="12.75" hidden="false" customHeight="false" outlineLevel="0" collapsed="false">
      <c r="A40" s="272"/>
      <c r="B40" s="272"/>
    </row>
    <row r="41" customFormat="false" ht="12.75" hidden="false" customHeight="false" outlineLevel="0" collapsed="false">
      <c r="A41" s="272" t="s">
        <v>154</v>
      </c>
      <c r="B41" s="272"/>
    </row>
    <row r="42" customFormat="false" ht="12.75" hidden="false" customHeight="false" outlineLevel="0" collapsed="false">
      <c r="A42" s="288" t="s">
        <v>155</v>
      </c>
      <c r="B42" s="294" t="s">
        <v>156</v>
      </c>
      <c r="C42" s="269" t="n">
        <f aca="false">'[1]Gl Summ'!$J52</f>
        <v>120686.5</v>
      </c>
      <c r="D42" s="269" t="n">
        <f aca="false">'[1]WH Summ'!$J52</f>
        <v>111362.833333333</v>
      </c>
      <c r="E42" s="269" t="n">
        <f aca="false">'[1]WC Summ'!$J52</f>
        <v>155602.5</v>
      </c>
    </row>
    <row r="43" customFormat="false" ht="12.75" hidden="false" customHeight="false" outlineLevel="0" collapsed="false">
      <c r="A43" s="288" t="s">
        <v>157</v>
      </c>
      <c r="B43" s="309"/>
      <c r="C43" s="269" t="n">
        <f aca="false">'[1]Gl Summ'!$J53</f>
        <v>92225</v>
      </c>
      <c r="D43" s="269" t="n">
        <f aca="false">'[1]WH Summ'!$J53</f>
        <v>101637</v>
      </c>
      <c r="E43" s="269" t="n">
        <f aca="false">'[1]WC Summ'!$J53</f>
        <v>333700</v>
      </c>
    </row>
    <row r="44" customFormat="false" ht="12.75" hidden="false" customHeight="false" outlineLevel="0" collapsed="false">
      <c r="A44" s="288" t="s">
        <v>146</v>
      </c>
      <c r="B44" s="294" t="s">
        <v>156</v>
      </c>
      <c r="C44" s="269" t="n">
        <v>0</v>
      </c>
      <c r="D44" s="269" t="n">
        <v>0</v>
      </c>
      <c r="E44" s="269" t="n">
        <v>0</v>
      </c>
    </row>
    <row r="45" customFormat="false" ht="12.75" hidden="false" customHeight="false" outlineLevel="0" collapsed="false">
      <c r="A45" s="288" t="s">
        <v>158</v>
      </c>
      <c r="B45" s="294" t="s">
        <v>156</v>
      </c>
      <c r="C45" s="269" t="n">
        <f aca="false">'[1]Gl Summ'!$J54</f>
        <v>49268.3333333333</v>
      </c>
      <c r="D45" s="269" t="n">
        <f aca="false">'[1]WH Summ'!$J54</f>
        <v>49268.3333333333</v>
      </c>
      <c r="E45" s="269" t="n">
        <f aca="false">'[1]WC Summ'!$J54</f>
        <v>60083.3333333333</v>
      </c>
    </row>
    <row r="46" customFormat="false" ht="12.75" hidden="false" customHeight="false" outlineLevel="0" collapsed="false">
      <c r="A46" s="288" t="s">
        <v>159</v>
      </c>
      <c r="B46" s="294" t="s">
        <v>156</v>
      </c>
      <c r="C46" s="269" t="n">
        <f aca="false">'[1]Gl Summ'!$J55</f>
        <v>18025</v>
      </c>
      <c r="D46" s="269" t="n">
        <f aca="false">'[1]WH Summ'!$J55</f>
        <v>18025</v>
      </c>
      <c r="E46" s="269" t="n">
        <f aca="false">'[1]WC Summ'!$J55</f>
        <v>18025</v>
      </c>
    </row>
    <row r="47" customFormat="false" ht="12.75" hidden="false" customHeight="false" outlineLevel="0" collapsed="false">
      <c r="A47" s="288" t="s">
        <v>160</v>
      </c>
      <c r="B47" s="294" t="s">
        <v>156</v>
      </c>
      <c r="C47" s="269" t="n">
        <f aca="false">'[1]Gl Summ'!$J56</f>
        <v>0</v>
      </c>
      <c r="D47" s="269" t="n">
        <f aca="false">'[1]WH Summ'!$J56</f>
        <v>0</v>
      </c>
      <c r="E47" s="269" t="n">
        <f aca="false">'[1]WC Summ'!$J56</f>
        <v>0</v>
      </c>
    </row>
    <row r="48" customFormat="false" ht="12.75" hidden="false" customHeight="false" outlineLevel="0" collapsed="false">
      <c r="A48" s="288" t="s">
        <v>161</v>
      </c>
      <c r="B48" s="294" t="s">
        <v>156</v>
      </c>
      <c r="C48" s="269" t="n">
        <f aca="false">'[1]Gl Summ'!$J57</f>
        <v>0</v>
      </c>
      <c r="D48" s="269" t="n">
        <f aca="false">'[1]WH Summ'!$J57</f>
        <v>0</v>
      </c>
      <c r="E48" s="269" t="n">
        <f aca="false">'[1]WC Summ'!$J57</f>
        <v>0</v>
      </c>
    </row>
    <row r="49" customFormat="false" ht="12.75" hidden="false" customHeight="false" outlineLevel="0" collapsed="false">
      <c r="A49" s="288"/>
      <c r="B49" s="288"/>
    </row>
    <row r="50" customFormat="false" ht="12.75" hidden="false" customHeight="false" outlineLevel="0" collapsed="false">
      <c r="A50" s="290" t="s">
        <v>162</v>
      </c>
      <c r="B50" s="290"/>
      <c r="C50" s="292" t="n">
        <f aca="false">SUM(C42:C48)</f>
        <v>280204.833333333</v>
      </c>
      <c r="D50" s="292" t="n">
        <f aca="false">SUM(D42:D48)</f>
        <v>280293.166666667</v>
      </c>
      <c r="E50" s="292" t="n">
        <f aca="false">SUM(E42:E48)</f>
        <v>567410.833333333</v>
      </c>
    </row>
    <row r="51" customFormat="false" ht="13.5" hidden="false" customHeight="false" outlineLevel="0" collapsed="false">
      <c r="A51" s="288"/>
      <c r="B51" s="288"/>
    </row>
    <row r="52" customFormat="false" ht="13.5" hidden="false" customHeight="false" outlineLevel="0" collapsed="false">
      <c r="A52" s="296" t="s">
        <v>163</v>
      </c>
      <c r="B52" s="297"/>
      <c r="C52" s="298" t="n">
        <f aca="false">C11+C39+C50</f>
        <v>2868846.83333333</v>
      </c>
      <c r="D52" s="298" t="n">
        <f aca="false">D11+D39+D50</f>
        <v>3146678.16666667</v>
      </c>
      <c r="E52" s="298" t="n">
        <f aca="false">E11+E39+E50</f>
        <v>3378872.83333333</v>
      </c>
    </row>
    <row r="53" customFormat="false" ht="12.75" hidden="false" customHeight="false" outlineLevel="0" collapsed="false">
      <c r="A53" s="288"/>
      <c r="B53" s="288"/>
    </row>
    <row r="54" customFormat="false" ht="12.75" hidden="false" customHeight="false" outlineLevel="0" collapsed="false">
      <c r="A54" s="299" t="s">
        <v>164</v>
      </c>
      <c r="B54" s="299"/>
      <c r="C54" s="300"/>
      <c r="D54" s="300"/>
      <c r="E54" s="300"/>
    </row>
    <row r="55" customFormat="false" ht="12.75" hidden="false" customHeight="false" outlineLevel="0" collapsed="false">
      <c r="A55" s="301" t="s">
        <v>165</v>
      </c>
      <c r="B55" s="301"/>
      <c r="C55" s="300" t="n">
        <f aca="false">'[1]Gl Summ'!$J62</f>
        <v>0</v>
      </c>
      <c r="D55" s="300" t="n">
        <f aca="false">'[1]WH Summ'!$J62</f>
        <v>0</v>
      </c>
      <c r="E55" s="300" t="n">
        <f aca="false">'[1]WC Summ'!$J62</f>
        <v>0</v>
      </c>
    </row>
    <row r="56" customFormat="false" ht="12.75" hidden="false" customHeight="false" outlineLevel="0" collapsed="false">
      <c r="A56" s="301" t="s">
        <v>166</v>
      </c>
      <c r="B56" s="301"/>
      <c r="C56" s="300" t="n">
        <f aca="false">'[1]Gl Summ'!$J63</f>
        <v>5491946</v>
      </c>
      <c r="D56" s="300" t="n">
        <f aca="false">'[1]WH Summ'!$J63</f>
        <v>6096180</v>
      </c>
      <c r="E56" s="300" t="n">
        <f aca="false">'[1]WC Summ'!$J63</f>
        <v>9322568</v>
      </c>
    </row>
    <row r="57" customFormat="false" ht="12.75" hidden="false" customHeight="false" outlineLevel="0" collapsed="false">
      <c r="A57" s="301" t="s">
        <v>167</v>
      </c>
      <c r="B57" s="301"/>
      <c r="C57" s="300" t="n">
        <f aca="false">'[1]Gl Summ'!$J64</f>
        <v>2448114</v>
      </c>
      <c r="D57" s="300" t="n">
        <f aca="false">'[1]WH Summ'!$J64</f>
        <v>2676594</v>
      </c>
      <c r="E57" s="300" t="n">
        <f aca="false">'[1]WC Summ'!$J64</f>
        <v>4015032</v>
      </c>
    </row>
    <row r="58" customFormat="false" ht="12.75" hidden="false" customHeight="false" outlineLevel="0" collapsed="false">
      <c r="A58" s="301"/>
      <c r="B58" s="301"/>
      <c r="C58" s="300"/>
      <c r="D58" s="300"/>
      <c r="E58" s="300" t="n">
        <v>0</v>
      </c>
    </row>
    <row r="59" customFormat="false" ht="13.5" hidden="false" customHeight="false" outlineLevel="0" collapsed="false">
      <c r="A59" s="302" t="s">
        <v>168</v>
      </c>
      <c r="B59" s="302"/>
      <c r="C59" s="303" t="n">
        <f aca="false">SUM(C55:C58)</f>
        <v>7940060</v>
      </c>
      <c r="D59" s="303" t="n">
        <f aca="false">SUM(D55:D58)</f>
        <v>8772774</v>
      </c>
      <c r="E59" s="303" t="n">
        <f aca="false">SUM(E55:E58)</f>
        <v>13337600</v>
      </c>
    </row>
    <row r="61" customFormat="false" ht="13.5" hidden="false" customHeight="false" outlineLevel="0" collapsed="false">
      <c r="A61" s="272" t="s">
        <v>169</v>
      </c>
      <c r="B61" s="272"/>
      <c r="C61" s="304" t="n">
        <f aca="false">C11+C59+C50+C39</f>
        <v>10808906.8333333</v>
      </c>
      <c r="D61" s="304" t="n">
        <f aca="false">D11+D59+D50+D39</f>
        <v>11919452.1666667</v>
      </c>
      <c r="E61" s="304" t="n">
        <f aca="false">E11+E59+E50+E39</f>
        <v>16716472.8333333</v>
      </c>
    </row>
    <row r="62" customFormat="false" ht="13.5" hidden="false" customHeight="false" outlineLevel="0" collapsed="false">
      <c r="A62" s="272"/>
      <c r="B62" s="272"/>
    </row>
    <row r="63" customFormat="false" ht="12.75" hidden="false" customHeight="false" outlineLevel="0" collapsed="false">
      <c r="B63" s="305" t="s">
        <v>170</v>
      </c>
      <c r="C63" s="269" t="n">
        <f aca="false">'[1]Gl Summ'!$J68</f>
        <v>10808906.8333333</v>
      </c>
      <c r="D63" s="269" t="n">
        <f aca="false">'[1]WH Summ'!$J68</f>
        <v>11919452.1666667</v>
      </c>
      <c r="E63" s="269" t="n">
        <f aca="false">'[1]WC Summ'!$J68</f>
        <v>16716472.8333333</v>
      </c>
    </row>
    <row r="64" customFormat="false" ht="12.75" hidden="false" customHeight="false" outlineLevel="0" collapsed="false">
      <c r="B64" s="305" t="s">
        <v>18</v>
      </c>
      <c r="C64" s="306" t="n">
        <f aca="false">C61-C63</f>
        <v>0</v>
      </c>
      <c r="D64" s="306" t="n">
        <f aca="false">D61-D63</f>
        <v>0</v>
      </c>
      <c r="E64" s="306" t="n">
        <f aca="false">E61-E63</f>
        <v>0</v>
      </c>
    </row>
  </sheetData>
  <mergeCells count="1">
    <mergeCell ref="C7:E7"/>
  </mergeCells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58.41"/>
    <col collapsed="false" customWidth="true" hidden="false" outlineLevel="0" max="5" min="2" style="6" width="15.7"/>
    <col collapsed="false" customWidth="true" hidden="false" outlineLevel="0" max="37" min="6" style="2" width="15.7"/>
    <col collapsed="false" customWidth="true" hidden="false" outlineLevel="0" max="38" min="38" style="2" width="15.85"/>
    <col collapsed="false" customWidth="false" hidden="false" outlineLevel="0" max="257" min="39" style="2" width="9.14"/>
  </cols>
  <sheetData>
    <row r="1" customFormat="false" ht="12.75" hidden="false" customHeight="false" outlineLevel="0" collapsed="false">
      <c r="F1" s="310"/>
    </row>
    <row r="2" customFormat="false" ht="20.25" hidden="false" customHeight="false" outlineLevel="0" collapsed="false">
      <c r="A2" s="311" t="s">
        <v>173</v>
      </c>
      <c r="C2" s="312"/>
      <c r="D2" s="312"/>
      <c r="E2" s="312"/>
      <c r="F2" s="310"/>
    </row>
    <row r="3" customFormat="false" ht="12.75" hidden="false" customHeight="false" outlineLevel="0" collapsed="false">
      <c r="A3" s="118"/>
      <c r="F3" s="310"/>
    </row>
    <row r="4" customFormat="false" ht="14.25" hidden="false" customHeight="false" outlineLevel="0" collapsed="false">
      <c r="A4" s="313" t="s">
        <v>174</v>
      </c>
      <c r="B4" s="314" t="n">
        <v>36526</v>
      </c>
      <c r="C4" s="314" t="n">
        <v>36891</v>
      </c>
      <c r="D4" s="314" t="n">
        <v>37256</v>
      </c>
      <c r="E4" s="314" t="n">
        <v>37621</v>
      </c>
      <c r="F4" s="315" t="s">
        <v>170</v>
      </c>
    </row>
    <row r="5" customFormat="false" ht="13.5" hidden="false" customHeight="false" outlineLevel="0" collapsed="false">
      <c r="A5" s="221"/>
      <c r="B5" s="222"/>
      <c r="C5" s="222"/>
      <c r="D5" s="222"/>
      <c r="E5" s="222"/>
      <c r="F5" s="316"/>
    </row>
    <row r="6" customFormat="false" ht="13.5" hidden="false" customHeight="false" outlineLevel="0" collapsed="false">
      <c r="A6" s="221" t="s">
        <v>175</v>
      </c>
      <c r="B6" s="222"/>
      <c r="C6" s="63" t="n">
        <f aca="false">'Spark-Spread'!B93</f>
        <v>6.26715071877754</v>
      </c>
      <c r="D6" s="63" t="n">
        <f aca="false">'Spark-Spread'!C93</f>
        <v>6.65782249937447</v>
      </c>
      <c r="E6" s="63" t="n">
        <f aca="false">'Spark-Spread'!D93</f>
        <v>5.15476858673204</v>
      </c>
      <c r="F6" s="316"/>
    </row>
    <row r="7" customFormat="false" ht="13.5" hidden="false" customHeight="false" outlineLevel="0" collapsed="false">
      <c r="A7" s="221"/>
      <c r="B7" s="222"/>
      <c r="C7" s="222"/>
      <c r="D7" s="222"/>
      <c r="E7" s="222"/>
      <c r="F7" s="316"/>
    </row>
    <row r="8" customFormat="false" ht="13.5" hidden="false" customHeight="false" outlineLevel="0" collapsed="false">
      <c r="A8" s="221" t="s">
        <v>109</v>
      </c>
      <c r="B8" s="1"/>
      <c r="C8" s="90" t="n">
        <f aca="false">'Spark-Spread'!B71</f>
        <v>146748.186061923</v>
      </c>
      <c r="D8" s="90" t="n">
        <f aca="false">'Spark-Spread'!C71</f>
        <v>180982.392426378</v>
      </c>
      <c r="E8" s="90" t="n">
        <f aca="false">'Spark-Spread'!D71</f>
        <v>130682.224302762</v>
      </c>
      <c r="F8" s="316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3.5" hidden="false" customHeight="false" outlineLevel="0" collapsed="false">
      <c r="A9" s="221"/>
      <c r="B9" s="1"/>
      <c r="C9" s="1"/>
      <c r="D9" s="1"/>
      <c r="E9" s="1"/>
      <c r="F9" s="316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221" t="s">
        <v>117</v>
      </c>
      <c r="B10" s="1"/>
      <c r="C10" s="99" t="n">
        <f aca="false">'Spark-Spread'!B82</f>
        <v>147837.385092923</v>
      </c>
      <c r="D10" s="99" t="n">
        <f aca="false">'Spark-Spread'!C82</f>
        <v>194827.859799195</v>
      </c>
      <c r="E10" s="99" t="n">
        <f aca="false">'Spark-Spread'!D82</f>
        <v>150843.99315354</v>
      </c>
      <c r="F10" s="317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21"/>
      <c r="B11" s="90"/>
      <c r="C11" s="90"/>
      <c r="D11" s="90"/>
      <c r="E11" s="90"/>
      <c r="F11" s="317"/>
    </row>
    <row r="12" customFormat="false" ht="12.75" hidden="false" customHeight="false" outlineLevel="0" collapsed="false">
      <c r="A12" s="118" t="s">
        <v>176</v>
      </c>
      <c r="B12" s="1"/>
      <c r="C12" s="1"/>
      <c r="D12" s="1"/>
      <c r="E12" s="1"/>
      <c r="F12" s="31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7" t="s">
        <v>177</v>
      </c>
      <c r="B13" s="1"/>
      <c r="C13" s="90" t="n">
        <f aca="false">SUM(Brownsville!C13,Caledonia!C13,'New Albany'!C13,Gleason!C13,Wheatland!C13,Wilton!C13)</f>
        <v>4500.74571428572</v>
      </c>
      <c r="D13" s="90" t="n">
        <f aca="false">SUM(Brownsville!D13,Caledonia!D13,'New Albany'!D13,Gleason!D13,Wheatland!D13,Wilton!D13)</f>
        <v>0</v>
      </c>
      <c r="E13" s="90" t="n">
        <f aca="false">SUM(Brownsville!E13,Caledonia!E13,'New Albany'!E13,Gleason!E13,Wheatland!E13,Wilton!E13)</f>
        <v>0</v>
      </c>
      <c r="F13" s="317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29" t="s">
        <v>178</v>
      </c>
      <c r="B14" s="1"/>
      <c r="C14" s="90" t="n">
        <f aca="false">SUM(Brownsville!C14,Caledonia!C14,'New Albany'!C14,Gleason!C14,Wheatland!C14,Wilton!C14)</f>
        <v>9369.81259142857</v>
      </c>
      <c r="D14" s="90" t="n">
        <f aca="false">SUM(Brownsville!D14,Caledonia!D14,'New Albany'!D14,Gleason!D14,Wheatland!D14,Wilton!D14)</f>
        <v>9650.90696917143</v>
      </c>
      <c r="E14" s="90" t="n">
        <f aca="false">SUM(Brownsville!E14,Caledonia!E14,'New Albany'!E14,Gleason!E14,Wheatland!E14,Wilton!E14)</f>
        <v>9940.43417824657</v>
      </c>
      <c r="F14" s="317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29" t="s">
        <v>179</v>
      </c>
      <c r="B15" s="1"/>
      <c r="C15" s="90" t="n">
        <f aca="false">SUM(Brownsville!C15,Caledonia!C15,'New Albany'!C15,Gleason!C15,Wheatland!C15,Wilton!C15)</f>
        <v>2249.71007</v>
      </c>
      <c r="D15" s="90" t="n">
        <f aca="false">SUM(Brownsville!D15,Caledonia!D15,'New Albany'!D15,Gleason!D15,Wheatland!D15,Wilton!D15)</f>
        <v>2317.2013721</v>
      </c>
      <c r="E15" s="90" t="n">
        <f aca="false">SUM(Brownsville!E15,Caledonia!E15,'New Albany'!E15,Gleason!E15,Wheatland!E15,Wilton!E15)</f>
        <v>2386.717413263</v>
      </c>
      <c r="F15" s="317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7" t="s">
        <v>180</v>
      </c>
      <c r="B16" s="1"/>
      <c r="C16" s="90" t="n">
        <f aca="false">SUM(Brownsville!C16,Caledonia!C16,'New Albany'!C16,Gleason!C16,Wheatland!C16,Wilton!C16)</f>
        <v>6091.71428571429</v>
      </c>
      <c r="D16" s="90" t="n">
        <f aca="false">SUM(Brownsville!D16,Caledonia!D16,'New Albany'!D16,Gleason!D16,Wheatland!D16,Wilton!D16)</f>
        <v>6274.46571428571</v>
      </c>
      <c r="E16" s="90" t="n">
        <f aca="false">SUM(Brownsville!E16,Caledonia!E16,'New Albany'!E16,Gleason!E16,Wheatland!E16,Wilton!E16)</f>
        <v>6462.69968571429</v>
      </c>
      <c r="F16" s="317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7" t="s">
        <v>181</v>
      </c>
      <c r="B17" s="1"/>
      <c r="C17" s="90" t="n">
        <f aca="false">SUM(Brownsville!C17,Caledonia!C17,'New Albany'!C17,Gleason!C17,Wheatland!C17,Wilton!C17)</f>
        <v>1649.62842857143</v>
      </c>
      <c r="D17" s="90" t="n">
        <f aca="false">SUM(Brownsville!D17,Caledonia!D17,'New Albany'!D17,Gleason!D17,Wheatland!D17,Wilton!D17)</f>
        <v>1699.11728142857</v>
      </c>
      <c r="E17" s="90" t="n">
        <f aca="false">SUM(Brownsville!E17,Caledonia!E17,'New Albany'!E17,Gleason!E17,Wheatland!E17,Wilton!E17)</f>
        <v>1750.09079987143</v>
      </c>
      <c r="F17" s="317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7" t="s">
        <v>182</v>
      </c>
      <c r="B18" s="1"/>
      <c r="C18" s="90" t="n">
        <f aca="false">SUM(Brownsville!C18,Caledonia!C18,'New Albany'!C18,Gleason!C18,Wheatland!C18,Wilton!C18)</f>
        <v>2234.554</v>
      </c>
      <c r="D18" s="90" t="n">
        <f aca="false">SUM(Brownsville!D18,Caledonia!D18,'New Albany'!D18,Gleason!D18,Wheatland!D18,Wilton!D18)</f>
        <v>2301.59062</v>
      </c>
      <c r="E18" s="90" t="n">
        <f aca="false">SUM(Brownsville!E18,Caledonia!E18,'New Albany'!E18,Gleason!E18,Wheatland!E18,Wilton!E18)</f>
        <v>2370.6383386</v>
      </c>
      <c r="F18" s="317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7" t="s">
        <v>183</v>
      </c>
      <c r="B19" s="1"/>
      <c r="C19" s="90" t="n">
        <f aca="false">SUM(Brownsville!C19,Caledonia!C19,'New Albany'!C19,Gleason!C19,Wheatland!C19,Wilton!C19)</f>
        <v>2234.392</v>
      </c>
      <c r="D19" s="90" t="n">
        <f aca="false">SUM(Brownsville!D19,Caledonia!D19,'New Albany'!D19,Gleason!D19,Wheatland!D19,Wilton!D19)</f>
        <v>2234.392</v>
      </c>
      <c r="E19" s="90" t="n">
        <f aca="false">SUM(Brownsville!E19,Caledonia!E19,'New Albany'!E19,Gleason!E19,Wheatland!E19,Wilton!E19)</f>
        <v>2234.392</v>
      </c>
      <c r="F19" s="317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18" t="s">
        <v>184</v>
      </c>
      <c r="B20" s="319"/>
      <c r="C20" s="319" t="n">
        <f aca="false">SUM(C13:C19)</f>
        <v>28330.55709</v>
      </c>
      <c r="D20" s="319" t="n">
        <f aca="false">SUM(D13:D19)</f>
        <v>24477.6739569857</v>
      </c>
      <c r="E20" s="319" t="n">
        <f aca="false">SUM(E13:E19)</f>
        <v>25144.9724156953</v>
      </c>
      <c r="F20" s="317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20"/>
      <c r="B21" s="321"/>
      <c r="C21" s="321"/>
      <c r="D21" s="322"/>
      <c r="E21" s="322"/>
      <c r="F21" s="317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323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323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323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323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</row>
    <row r="22" customFormat="false" ht="12.75" hidden="false" customHeight="false" outlineLevel="0" collapsed="false">
      <c r="A22" s="118" t="s">
        <v>185</v>
      </c>
      <c r="B22" s="324"/>
      <c r="C22" s="324" t="n">
        <f aca="false">C10-C20</f>
        <v>119506.828002923</v>
      </c>
      <c r="D22" s="324" t="n">
        <f aca="false">D10-D20</f>
        <v>170350.185842209</v>
      </c>
      <c r="E22" s="324" t="n">
        <f aca="false">E10-E20</f>
        <v>125699.020737844</v>
      </c>
      <c r="F22" s="31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12.75" hidden="false" customHeight="false" outlineLevel="0" collapsed="false">
      <c r="A23" s="325"/>
      <c r="B23" s="326"/>
      <c r="C23" s="326"/>
      <c r="D23" s="326"/>
      <c r="E23" s="326"/>
      <c r="F23" s="317"/>
    </row>
    <row r="24" customFormat="false" ht="12.75" hidden="false" customHeight="false" outlineLevel="0" collapsed="false">
      <c r="A24" s="64"/>
      <c r="B24" s="90"/>
      <c r="C24" s="90"/>
      <c r="D24" s="90"/>
      <c r="E24" s="90"/>
      <c r="F24" s="317"/>
    </row>
    <row r="25" customFormat="false" ht="12.75" hidden="false" customHeight="false" outlineLevel="0" collapsed="false">
      <c r="A25" s="1" t="s">
        <v>186</v>
      </c>
      <c r="B25" s="1"/>
      <c r="C25" s="90" t="n">
        <v>0</v>
      </c>
      <c r="D25" s="90" t="n">
        <v>0</v>
      </c>
      <c r="E25" s="90" t="n">
        <f aca="false">Assumptions!$J$9*Summary!$B$28</f>
        <v>951214.258774887</v>
      </c>
      <c r="F25" s="317" t="n">
        <f aca="false">SUM(Brownsville!E25,Caledonia!E25,'New Albany'!E25,Gleason!E25,Wheatland!E25,Wilton!E25)</f>
        <v>951214.258774887</v>
      </c>
      <c r="G25" s="152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90"/>
      <c r="D26" s="90"/>
      <c r="E26" s="90"/>
      <c r="F26" s="317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27" t="s">
        <v>187</v>
      </c>
      <c r="B27" s="1"/>
      <c r="C27" s="328"/>
      <c r="D27" s="328"/>
      <c r="E27" s="328"/>
      <c r="F27" s="317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188</v>
      </c>
      <c r="B28" s="90" t="n">
        <v>0</v>
      </c>
      <c r="C28" s="329" t="n">
        <f aca="false">C22</f>
        <v>119506.828002923</v>
      </c>
      <c r="D28" s="329" t="n">
        <f aca="false">D22</f>
        <v>170350.185842209</v>
      </c>
      <c r="E28" s="329" t="n">
        <f aca="false">E22</f>
        <v>125699.020737844</v>
      </c>
      <c r="F28" s="317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28"/>
      <c r="D29" s="328"/>
      <c r="E29" s="328"/>
      <c r="F29" s="317"/>
    </row>
    <row r="30" customFormat="false" ht="12.75" hidden="false" customHeight="false" outlineLevel="0" collapsed="false">
      <c r="A30" s="1" t="s">
        <v>189</v>
      </c>
      <c r="B30" s="120" t="n">
        <f aca="false">Summary!$F$25</f>
        <v>0.144985</v>
      </c>
      <c r="C30" s="2"/>
      <c r="D30" s="2"/>
      <c r="E30" s="2"/>
      <c r="F30" s="317"/>
    </row>
    <row r="31" customFormat="false" ht="13.5" hidden="false" customHeight="false" outlineLevel="0" collapsed="false">
      <c r="A31" s="1"/>
      <c r="B31" s="1"/>
      <c r="C31" s="328"/>
      <c r="D31" s="328"/>
      <c r="E31" s="328"/>
      <c r="F31" s="317"/>
    </row>
    <row r="32" customFormat="false" ht="16.5" hidden="false" customHeight="false" outlineLevel="0" collapsed="false">
      <c r="A32" s="330" t="s">
        <v>190</v>
      </c>
      <c r="B32" s="331" t="n">
        <f aca="false">XNPV(B30,B28:E28,B4:E4)</f>
        <v>318054.101731956</v>
      </c>
      <c r="D32" s="328"/>
      <c r="E32" s="328"/>
      <c r="F32" s="317" t="n">
        <f aca="false">SUM(Brownsville!B32,Caledonia!B32,'New Albany'!B32,Gleason!B32,Wheatland!B32,Wilton!B32)</f>
        <v>318054.101731956</v>
      </c>
    </row>
    <row r="33" customFormat="false" ht="12.75" hidden="false" customHeight="false" outlineLevel="0" collapsed="false">
      <c r="A33" s="1"/>
      <c r="B33" s="1"/>
      <c r="C33" s="328"/>
      <c r="D33" s="328"/>
      <c r="E33" s="328"/>
      <c r="F33" s="317"/>
    </row>
    <row r="34" customFormat="false" ht="12.75" hidden="false" customHeight="false" outlineLevel="0" collapsed="false">
      <c r="A34" s="1"/>
      <c r="B34" s="332"/>
      <c r="C34" s="328"/>
      <c r="D34" s="328"/>
      <c r="E34" s="328"/>
      <c r="F34" s="317"/>
    </row>
    <row r="35" customFormat="false" ht="12.75" hidden="false" customHeight="false" outlineLevel="0" collapsed="false">
      <c r="A35" s="327" t="s">
        <v>191</v>
      </c>
      <c r="B35" s="332"/>
      <c r="C35" s="328"/>
      <c r="D35" s="328"/>
      <c r="E35" s="328"/>
      <c r="F35" s="317"/>
    </row>
    <row r="36" customFormat="false" ht="12.75" hidden="false" customHeight="false" outlineLevel="0" collapsed="false">
      <c r="A36" s="1" t="s">
        <v>188</v>
      </c>
      <c r="B36" s="90" t="n">
        <v>0</v>
      </c>
      <c r="C36" s="329" t="n">
        <f aca="false">C28+C25</f>
        <v>119506.828002923</v>
      </c>
      <c r="D36" s="329" t="n">
        <f aca="false">D28+D25</f>
        <v>170350.185842209</v>
      </c>
      <c r="E36" s="329" t="n">
        <f aca="false">E28+E25</f>
        <v>1076913.27951273</v>
      </c>
      <c r="F36" s="317"/>
    </row>
    <row r="37" customFormat="false" ht="12.75" hidden="false" customHeight="false" outlineLevel="0" collapsed="false">
      <c r="A37" s="1"/>
      <c r="B37" s="1"/>
      <c r="C37" s="328"/>
      <c r="D37" s="328"/>
      <c r="E37" s="328"/>
      <c r="F37" s="317"/>
    </row>
    <row r="38" customFormat="false" ht="12.75" hidden="false" customHeight="false" outlineLevel="0" collapsed="false">
      <c r="A38" s="1" t="s">
        <v>189</v>
      </c>
      <c r="B38" s="120" t="n">
        <f aca="false">Summary!$F$25</f>
        <v>0.144985</v>
      </c>
      <c r="C38" s="2"/>
      <c r="D38" s="2"/>
      <c r="E38" s="2"/>
      <c r="F38" s="317"/>
    </row>
    <row r="39" customFormat="false" ht="13.5" hidden="false" customHeight="false" outlineLevel="0" collapsed="false">
      <c r="A39" s="1"/>
      <c r="B39" s="1"/>
      <c r="C39" s="328"/>
      <c r="D39" s="328"/>
      <c r="E39" s="328"/>
      <c r="F39" s="317"/>
    </row>
    <row r="40" customFormat="false" ht="16.5" hidden="false" customHeight="false" outlineLevel="0" collapsed="false">
      <c r="A40" s="330" t="s">
        <v>190</v>
      </c>
      <c r="B40" s="331" t="n">
        <f aca="false">XNPV(B38,B36:E36,B4:E4)</f>
        <v>951747.175292706</v>
      </c>
      <c r="D40" s="328"/>
      <c r="E40" s="328"/>
      <c r="F40" s="317" t="n">
        <f aca="false">SUM(Brownsville!B40,Caledonia!B40,'New Albany'!B40,Gleason!B40,Wheatland!B40,Wilton!B40)</f>
        <v>951747.175292706</v>
      </c>
    </row>
    <row r="41" customFormat="false" ht="12.75" hidden="false" customHeight="false" outlineLevel="0" collapsed="false">
      <c r="A41" s="1"/>
      <c r="B41" s="1"/>
      <c r="C41" s="333"/>
      <c r="D41" s="2"/>
      <c r="E41" s="2"/>
    </row>
    <row r="42" customFormat="false" ht="12.75" hidden="false" customHeight="false" outlineLevel="0" collapsed="false">
      <c r="A42" s="1"/>
      <c r="B42" s="1"/>
      <c r="C42" s="2"/>
      <c r="D42" s="2"/>
      <c r="E42" s="2"/>
    </row>
    <row r="43" customFormat="false" ht="12.75" hidden="false" customHeight="false" outlineLevel="0" collapsed="false">
      <c r="A43" s="223"/>
      <c r="B43" s="2"/>
      <c r="C43" s="90"/>
      <c r="D43" s="90"/>
      <c r="E43" s="90"/>
    </row>
    <row r="44" customFormat="false" ht="12.75" hidden="false" customHeight="false" outlineLevel="0" collapsed="false">
      <c r="A44" s="223"/>
      <c r="B44" s="2"/>
      <c r="C44" s="90"/>
      <c r="D44" s="90"/>
      <c r="E44" s="90"/>
    </row>
    <row r="45" customFormat="false" ht="12.75" hidden="false" customHeight="false" outlineLevel="0" collapsed="false">
      <c r="A45" s="223"/>
      <c r="B45" s="2"/>
      <c r="C45" s="90"/>
      <c r="D45" s="90"/>
      <c r="E45" s="90"/>
    </row>
    <row r="46" customFormat="false" ht="12.75" hidden="false" customHeight="false" outlineLevel="0" collapsed="false">
      <c r="A46" s="223"/>
      <c r="B46" s="2"/>
      <c r="C46" s="90"/>
      <c r="D46" s="90"/>
      <c r="E46" s="90"/>
    </row>
    <row r="47" customFormat="false" ht="12.75" hidden="false" customHeight="false" outlineLevel="0" collapsed="false">
      <c r="A47" s="223"/>
      <c r="B47" s="2"/>
      <c r="C47" s="90"/>
      <c r="D47" s="90"/>
      <c r="E47" s="90"/>
    </row>
    <row r="48" customFormat="false" ht="12.75" hidden="false" customHeight="false" outlineLevel="0" collapsed="false">
      <c r="A48" s="223"/>
      <c r="B48" s="2"/>
      <c r="C48" s="90"/>
      <c r="D48" s="90"/>
      <c r="E48" s="90"/>
    </row>
    <row r="49" customFormat="false" ht="12.75" hidden="false" customHeight="false" outlineLevel="0" collapsed="false">
      <c r="A49" s="223"/>
      <c r="B49" s="2"/>
      <c r="C49" s="90"/>
      <c r="D49" s="90"/>
      <c r="E49" s="90"/>
    </row>
    <row r="50" customFormat="false" ht="12.75" hidden="false" customHeight="false" outlineLevel="0" collapsed="false">
      <c r="A50" s="217"/>
      <c r="B50" s="2"/>
      <c r="C50" s="90"/>
      <c r="D50" s="90"/>
      <c r="E50" s="90"/>
    </row>
    <row r="51" customFormat="false" ht="12.75" hidden="false" customHeight="false" outlineLevel="0" collapsed="false">
      <c r="A51" s="226"/>
      <c r="B51" s="2"/>
      <c r="C51" s="90"/>
      <c r="D51" s="90"/>
      <c r="E51" s="90"/>
    </row>
    <row r="52" customFormat="false" ht="12.75" hidden="false" customHeight="false" outlineLevel="0" collapsed="false">
      <c r="A52" s="223"/>
      <c r="B52" s="2"/>
      <c r="C52" s="90"/>
      <c r="D52" s="90"/>
      <c r="E52" s="90"/>
    </row>
    <row r="53" customFormat="false" ht="12.75" hidden="false" customHeight="false" outlineLevel="0" collapsed="false">
      <c r="A53" s="223"/>
      <c r="B53" s="2"/>
      <c r="C53" s="90"/>
      <c r="D53" s="90"/>
      <c r="E53" s="90"/>
    </row>
    <row r="54" customFormat="false" ht="12.75" hidden="false" customHeight="false" outlineLevel="0" collapsed="false">
      <c r="A54" s="225"/>
      <c r="B54" s="2"/>
      <c r="C54" s="90"/>
      <c r="D54" s="90"/>
      <c r="E54" s="90"/>
    </row>
    <row r="55" customFormat="false" ht="12.75" hidden="false" customHeight="false" outlineLevel="0" collapsed="false">
      <c r="A55" s="225"/>
      <c r="B55" s="2"/>
      <c r="C55" s="90"/>
      <c r="D55" s="90"/>
      <c r="E55" s="90"/>
    </row>
    <row r="56" customFormat="false" ht="12.75" hidden="false" customHeight="false" outlineLevel="0" collapsed="false">
      <c r="A56" s="223"/>
      <c r="B56" s="2"/>
      <c r="C56" s="90"/>
      <c r="D56" s="90"/>
      <c r="E56" s="90"/>
    </row>
    <row r="57" customFormat="false" ht="12.75" hidden="false" customHeight="false" outlineLevel="0" collapsed="false">
      <c r="A57" s="225"/>
      <c r="B57" s="2"/>
      <c r="C57" s="90"/>
      <c r="D57" s="90"/>
      <c r="E57" s="90"/>
    </row>
    <row r="58" customFormat="false" ht="12.75" hidden="false" customHeight="false" outlineLevel="0" collapsed="false">
      <c r="A58" s="223"/>
      <c r="B58" s="2"/>
      <c r="C58" s="90"/>
      <c r="D58" s="90"/>
      <c r="E58" s="90"/>
    </row>
    <row r="59" customFormat="false" ht="12.75" hidden="false" customHeight="false" outlineLevel="0" collapsed="false">
      <c r="A59" s="223"/>
      <c r="B59" s="2"/>
      <c r="C59" s="90"/>
      <c r="D59" s="90"/>
      <c r="E59" s="90"/>
    </row>
    <row r="60" customFormat="false" ht="12.75" hidden="false" customHeight="false" outlineLevel="0" collapsed="false">
      <c r="A60" s="223"/>
      <c r="B60" s="2"/>
      <c r="C60" s="90"/>
      <c r="D60" s="90"/>
      <c r="E60" s="90"/>
    </row>
    <row r="61" customFormat="false" ht="12.75" hidden="false" customHeight="false" outlineLevel="0" collapsed="false">
      <c r="A61" s="225"/>
      <c r="B61" s="2"/>
      <c r="C61" s="90"/>
      <c r="D61" s="90"/>
      <c r="E61" s="90"/>
    </row>
    <row r="62" customFormat="false" ht="12.75" hidden="false" customHeight="false" outlineLevel="0" collapsed="false">
      <c r="A62" s="224"/>
      <c r="B62" s="2"/>
      <c r="C62" s="90"/>
      <c r="D62" s="90"/>
      <c r="E62" s="90"/>
    </row>
    <row r="63" customFormat="false" ht="12.75" hidden="false" customHeight="false" outlineLevel="0" collapsed="false">
      <c r="A63" s="217"/>
      <c r="B63" s="2"/>
      <c r="C63" s="90"/>
      <c r="D63" s="90"/>
      <c r="E63" s="90"/>
    </row>
    <row r="64" customFormat="false" ht="12.75" hidden="false" customHeight="false" outlineLevel="0" collapsed="false">
      <c r="A64" s="217"/>
      <c r="B64" s="2"/>
      <c r="C64" s="90"/>
      <c r="D64" s="90"/>
      <c r="E64" s="90"/>
    </row>
    <row r="65" customFormat="false" ht="15" hidden="false" customHeight="true" outlineLevel="0" collapsed="false">
      <c r="A65" s="217"/>
      <c r="B65" s="2"/>
      <c r="C65" s="2"/>
      <c r="D65" s="64"/>
      <c r="E65" s="64"/>
    </row>
    <row r="66" customFormat="false" ht="12.75" hidden="false" customHeight="false" outlineLevel="0" collapsed="false">
      <c r="A66" s="217"/>
      <c r="B66" s="2"/>
      <c r="C66" s="2"/>
      <c r="D66" s="64"/>
      <c r="E66" s="64"/>
    </row>
    <row r="67" customFormat="false" ht="14.25" hidden="false" customHeight="true" outlineLevel="0" collapsed="false">
      <c r="A67" s="217"/>
      <c r="B67" s="2"/>
      <c r="C67" s="2"/>
      <c r="D67" s="64"/>
      <c r="E67" s="64"/>
    </row>
    <row r="68" customFormat="false" ht="12.75" hidden="false" customHeight="false" outlineLevel="0" collapsed="false">
      <c r="A68" s="217"/>
      <c r="B68" s="2"/>
      <c r="C68" s="2"/>
      <c r="D68" s="64"/>
      <c r="E68" s="64"/>
    </row>
    <row r="69" customFormat="false" ht="12.75" hidden="false" customHeight="false" outlineLevel="0" collapsed="false">
      <c r="A69" s="217"/>
      <c r="B69" s="2"/>
      <c r="C69" s="2"/>
      <c r="D69" s="64"/>
      <c r="E69" s="64"/>
    </row>
    <row r="70" customFormat="false" ht="12.75" hidden="false" customHeight="false" outlineLevel="0" collapsed="false">
      <c r="A70" s="218"/>
      <c r="B70" s="2"/>
      <c r="C70" s="2"/>
      <c r="D70" s="64"/>
      <c r="E70" s="64"/>
    </row>
    <row r="71" customFormat="false" ht="12.75" hidden="false" customHeight="false" outlineLevel="0" collapsed="false">
      <c r="A71" s="218"/>
      <c r="B71" s="2"/>
      <c r="C71" s="2"/>
      <c r="D71" s="64"/>
      <c r="E71" s="64"/>
    </row>
    <row r="72" customFormat="false" ht="12.75" hidden="false" customHeight="false" outlineLevel="0" collapsed="false">
      <c r="A72" s="218"/>
      <c r="B72" s="2"/>
      <c r="C72" s="2"/>
      <c r="D72" s="64"/>
      <c r="E72" s="64"/>
    </row>
    <row r="73" customFormat="false" ht="12.75" hidden="false" customHeight="false" outlineLevel="0" collapsed="false">
      <c r="A73" s="64"/>
      <c r="B73" s="2"/>
      <c r="C73" s="2"/>
      <c r="D73" s="64"/>
      <c r="E73" s="64"/>
    </row>
    <row r="74" customFormat="false" ht="12.75" hidden="false" customHeight="false" outlineLevel="0" collapsed="false">
      <c r="A74" s="2"/>
      <c r="B74" s="2"/>
      <c r="C74" s="2"/>
      <c r="D74" s="64"/>
      <c r="E74" s="64"/>
    </row>
    <row r="75" customFormat="false" ht="12.75" hidden="false" customHeight="false" outlineLevel="0" collapsed="false">
      <c r="A75" s="2"/>
      <c r="B75" s="2"/>
      <c r="C75" s="2"/>
      <c r="D75" s="64"/>
      <c r="E75" s="64"/>
    </row>
    <row r="76" customFormat="false" ht="12.75" hidden="false" customHeight="false" outlineLevel="0" collapsed="false">
      <c r="A76" s="2"/>
      <c r="B76" s="2"/>
      <c r="C76" s="2"/>
      <c r="D76" s="64"/>
      <c r="E76" s="64"/>
    </row>
    <row r="77" customFormat="false" ht="18.75" hidden="false" customHeight="false" outlineLevel="0" collapsed="false">
      <c r="A77" s="219"/>
      <c r="B77" s="2"/>
      <c r="C77" s="2"/>
      <c r="D77" s="64"/>
      <c r="E77" s="64"/>
    </row>
    <row r="78" customFormat="false" ht="12.75" hidden="false" customHeight="false" outlineLevel="0" collapsed="false">
      <c r="A78" s="220"/>
      <c r="B78" s="2"/>
      <c r="C78" s="2"/>
      <c r="D78" s="64"/>
      <c r="E78" s="64"/>
    </row>
    <row r="79" customFormat="false" ht="12.75" hidden="false" customHeight="false" outlineLevel="0" collapsed="false">
      <c r="A79" s="220"/>
      <c r="B79" s="2"/>
      <c r="C79" s="2"/>
      <c r="D79" s="64"/>
      <c r="E79" s="64"/>
    </row>
    <row r="80" customFormat="false" ht="12.75" hidden="false" customHeight="false" outlineLevel="0" collapsed="false">
      <c r="A80" s="2"/>
      <c r="B80" s="2"/>
      <c r="C80" s="2"/>
      <c r="D80" s="64"/>
      <c r="E80" s="64"/>
    </row>
    <row r="81" customFormat="false" ht="12.75" hidden="false" customHeight="false" outlineLevel="0" collapsed="false">
      <c r="A81" s="2"/>
      <c r="B81" s="2"/>
      <c r="C81" s="2"/>
      <c r="D81" s="64"/>
      <c r="E81" s="64"/>
    </row>
    <row r="82" customFormat="false" ht="12.75" hidden="false" customHeight="false" outlineLevel="0" collapsed="false">
      <c r="A82" s="221"/>
      <c r="B82" s="221"/>
      <c r="C82" s="222"/>
      <c r="D82" s="222"/>
      <c r="E82" s="222"/>
    </row>
    <row r="83" customFormat="false" ht="12.75" hidden="false" customHeight="false" outlineLevel="0" collapsed="false">
      <c r="A83" s="217"/>
      <c r="B83" s="2"/>
      <c r="C83" s="2"/>
      <c r="D83" s="64"/>
      <c r="E83" s="64"/>
    </row>
    <row r="84" customFormat="false" ht="12.75" hidden="false" customHeight="false" outlineLevel="0" collapsed="false">
      <c r="A84" s="223"/>
      <c r="B84" s="2"/>
      <c r="C84" s="2"/>
      <c r="D84" s="64"/>
      <c r="E84" s="64"/>
    </row>
    <row r="85" customFormat="false" ht="12.75" hidden="false" customHeight="false" outlineLevel="0" collapsed="false">
      <c r="A85" s="223"/>
      <c r="B85" s="2"/>
      <c r="C85" s="2"/>
      <c r="D85" s="64"/>
      <c r="E85" s="64"/>
    </row>
    <row r="86" customFormat="false" ht="12.75" hidden="false" customHeight="false" outlineLevel="0" collapsed="false">
      <c r="A86" s="224"/>
      <c r="B86" s="2"/>
      <c r="C86" s="2"/>
      <c r="D86" s="64"/>
      <c r="E86" s="64"/>
    </row>
    <row r="87" customFormat="false" ht="12.75" hidden="false" customHeight="false" outlineLevel="0" collapsed="false">
      <c r="A87" s="64"/>
      <c r="B87" s="2"/>
      <c r="C87" s="2"/>
      <c r="D87" s="64"/>
      <c r="E87" s="64"/>
    </row>
    <row r="88" customFormat="false" ht="12.75" hidden="false" customHeight="false" outlineLevel="0" collapsed="false">
      <c r="A88" s="217"/>
      <c r="B88" s="2"/>
      <c r="C88" s="2"/>
      <c r="D88" s="64"/>
      <c r="E88" s="64"/>
    </row>
    <row r="89" customFormat="false" ht="12.75" hidden="false" customHeight="false" outlineLevel="0" collapsed="false">
      <c r="A89" s="223"/>
      <c r="B89" s="2"/>
      <c r="C89" s="2"/>
      <c r="D89" s="64"/>
      <c r="E89" s="64"/>
    </row>
    <row r="90" customFormat="false" ht="12.75" hidden="false" customHeight="false" outlineLevel="0" collapsed="false">
      <c r="A90" s="223"/>
      <c r="B90" s="2"/>
      <c r="C90" s="2"/>
      <c r="D90" s="64"/>
      <c r="E90" s="64"/>
    </row>
    <row r="91" customFormat="false" ht="12.75" hidden="false" customHeight="false" outlineLevel="0" collapsed="false">
      <c r="A91" s="223"/>
      <c r="B91" s="2"/>
      <c r="C91" s="90"/>
      <c r="D91" s="64"/>
      <c r="E91" s="64"/>
    </row>
    <row r="92" customFormat="false" ht="12.75" hidden="false" customHeight="false" outlineLevel="0" collapsed="false">
      <c r="A92" s="223"/>
      <c r="B92" s="2"/>
      <c r="C92" s="2"/>
      <c r="D92" s="64"/>
      <c r="E92" s="64"/>
    </row>
    <row r="93" customFormat="false" ht="12.75" hidden="false" customHeight="false" outlineLevel="0" collapsed="false">
      <c r="A93" s="64"/>
      <c r="B93" s="2"/>
      <c r="C93" s="2"/>
      <c r="D93" s="64"/>
      <c r="E93" s="64"/>
    </row>
    <row r="94" customFormat="false" ht="12.75" hidden="false" customHeight="false" outlineLevel="0" collapsed="false">
      <c r="A94" s="217"/>
      <c r="B94" s="2"/>
      <c r="C94" s="2"/>
      <c r="D94" s="64"/>
      <c r="E94" s="64"/>
    </row>
    <row r="95" customFormat="false" ht="12.75" hidden="false" customHeight="false" outlineLevel="0" collapsed="false">
      <c r="A95" s="64"/>
      <c r="B95" s="2"/>
      <c r="C95" s="2"/>
      <c r="D95" s="64"/>
      <c r="E95" s="64"/>
    </row>
    <row r="96" customFormat="false" ht="12.75" hidden="false" customHeight="false" outlineLevel="0" collapsed="false">
      <c r="A96" s="217"/>
      <c r="B96" s="2"/>
      <c r="C96" s="2"/>
      <c r="D96" s="64"/>
      <c r="E96" s="64"/>
    </row>
    <row r="97" customFormat="false" ht="12.75" hidden="false" customHeight="false" outlineLevel="0" collapsed="false">
      <c r="A97" s="223"/>
      <c r="B97" s="2"/>
      <c r="C97" s="2"/>
      <c r="D97" s="64"/>
      <c r="E97" s="64"/>
    </row>
    <row r="98" customFormat="false" ht="12.75" hidden="false" customHeight="false" outlineLevel="0" collapsed="false">
      <c r="A98" s="217"/>
      <c r="B98" s="2"/>
      <c r="C98" s="2"/>
      <c r="D98" s="64"/>
      <c r="E98" s="64"/>
    </row>
    <row r="99" customFormat="false" ht="12.75" hidden="false" customHeight="false" outlineLevel="0" collapsed="false">
      <c r="A99" s="225"/>
      <c r="B99" s="2"/>
      <c r="C99" s="2"/>
      <c r="D99" s="64"/>
      <c r="E99" s="64"/>
    </row>
    <row r="100" customFormat="false" ht="12.75" hidden="false" customHeight="false" outlineLevel="0" collapsed="false">
      <c r="A100" s="223"/>
      <c r="B100" s="2"/>
      <c r="C100" s="2"/>
      <c r="D100" s="64"/>
      <c r="E100" s="64"/>
    </row>
    <row r="101" customFormat="false" ht="12.75" hidden="false" customHeight="false" outlineLevel="0" collapsed="false">
      <c r="A101" s="224"/>
      <c r="B101" s="2"/>
      <c r="C101" s="2"/>
      <c r="D101" s="64"/>
      <c r="E101" s="64"/>
    </row>
    <row r="102" customFormat="false" ht="12.75" hidden="false" customHeight="false" outlineLevel="0" collapsed="false">
      <c r="A102" s="223"/>
      <c r="B102" s="2"/>
      <c r="C102" s="2"/>
      <c r="D102" s="64"/>
      <c r="E102" s="64"/>
    </row>
    <row r="103" customFormat="false" ht="12.75" hidden="false" customHeight="false" outlineLevel="0" collapsed="false">
      <c r="A103" s="224"/>
      <c r="B103" s="2"/>
      <c r="C103" s="2"/>
      <c r="D103" s="64"/>
      <c r="E103" s="64"/>
    </row>
    <row r="104" customFormat="false" ht="12.75" hidden="false" customHeight="false" outlineLevel="0" collapsed="false">
      <c r="A104" s="223"/>
      <c r="B104" s="2"/>
      <c r="C104" s="2"/>
      <c r="D104" s="64"/>
      <c r="E104" s="64"/>
    </row>
    <row r="105" customFormat="false" ht="12.75" hidden="false" customHeight="false" outlineLevel="0" collapsed="false">
      <c r="A105" s="223"/>
      <c r="B105" s="2"/>
      <c r="C105" s="2"/>
      <c r="D105" s="64"/>
      <c r="E105" s="64"/>
    </row>
    <row r="106" customFormat="false" ht="12.75" hidden="false" customHeight="false" outlineLevel="0" collapsed="false">
      <c r="A106" s="223"/>
      <c r="B106" s="2"/>
      <c r="C106" s="2"/>
      <c r="D106" s="64"/>
      <c r="E106" s="64"/>
    </row>
    <row r="107" customFormat="false" ht="12.75" hidden="false" customHeight="false" outlineLevel="0" collapsed="false">
      <c r="A107" s="223"/>
      <c r="B107" s="2"/>
      <c r="C107" s="2"/>
      <c r="D107" s="64"/>
      <c r="E107" s="64"/>
    </row>
    <row r="108" customFormat="false" ht="12.75" hidden="false" customHeight="false" outlineLevel="0" collapsed="false">
      <c r="A108" s="223"/>
      <c r="B108" s="2"/>
      <c r="C108" s="2"/>
      <c r="D108" s="64"/>
      <c r="E108" s="64"/>
    </row>
    <row r="109" customFormat="false" ht="12.75" hidden="false" customHeight="false" outlineLevel="0" collapsed="false">
      <c r="A109" s="223"/>
      <c r="B109" s="2"/>
      <c r="C109" s="2"/>
      <c r="D109" s="64"/>
      <c r="E109" s="64"/>
    </row>
    <row r="110" customFormat="false" ht="12.75" hidden="false" customHeight="false" outlineLevel="0" collapsed="false">
      <c r="A110" s="217"/>
      <c r="B110" s="2"/>
      <c r="C110" s="2"/>
      <c r="D110" s="64"/>
      <c r="E110" s="64"/>
    </row>
    <row r="111" customFormat="false" ht="12.75" hidden="false" customHeight="false" outlineLevel="0" collapsed="false">
      <c r="A111" s="226"/>
      <c r="B111" s="2"/>
      <c r="C111" s="2"/>
      <c r="D111" s="64"/>
      <c r="E111" s="64"/>
    </row>
    <row r="112" customFormat="false" ht="12.75" hidden="false" customHeight="false" outlineLevel="0" collapsed="false">
      <c r="A112" s="223"/>
      <c r="B112" s="2"/>
      <c r="C112" s="2"/>
      <c r="D112" s="64"/>
      <c r="E112" s="64"/>
    </row>
    <row r="113" customFormat="false" ht="12.75" hidden="false" customHeight="false" outlineLevel="0" collapsed="false">
      <c r="A113" s="225"/>
      <c r="B113" s="2"/>
      <c r="C113" s="2"/>
      <c r="D113" s="64"/>
      <c r="E113" s="64"/>
    </row>
    <row r="114" customFormat="false" ht="12.75" hidden="false" customHeight="false" outlineLevel="0" collapsed="false">
      <c r="A114" s="225"/>
      <c r="B114" s="2"/>
      <c r="C114" s="2"/>
      <c r="D114" s="64"/>
      <c r="E114" s="64"/>
    </row>
    <row r="115" customFormat="false" ht="12.75" hidden="false" customHeight="false" outlineLevel="0" collapsed="false">
      <c r="A115" s="223"/>
      <c r="B115" s="2"/>
      <c r="C115" s="2"/>
      <c r="D115" s="64"/>
      <c r="E115" s="64"/>
    </row>
    <row r="116" customFormat="false" ht="12.75" hidden="false" customHeight="false" outlineLevel="0" collapsed="false">
      <c r="A116" s="223"/>
      <c r="B116" s="2"/>
      <c r="C116" s="2"/>
      <c r="D116" s="64"/>
      <c r="E116" s="64"/>
    </row>
    <row r="117" customFormat="false" ht="12.75" hidden="false" customHeight="false" outlineLevel="0" collapsed="false">
      <c r="A117" s="224"/>
      <c r="B117" s="2"/>
      <c r="C117" s="2"/>
      <c r="D117" s="64"/>
      <c r="E117" s="64"/>
    </row>
    <row r="118" customFormat="false" ht="12.75" hidden="false" customHeight="false" outlineLevel="0" collapsed="false">
      <c r="A118" s="217"/>
      <c r="B118" s="2"/>
      <c r="C118" s="2"/>
      <c r="D118" s="64"/>
      <c r="E118" s="64"/>
    </row>
    <row r="119" customFormat="false" ht="12.75" hidden="false" customHeight="false" outlineLevel="0" collapsed="false">
      <c r="A119" s="217"/>
      <c r="B119" s="2"/>
      <c r="C119" s="2"/>
      <c r="D119" s="64"/>
      <c r="E119" s="64"/>
    </row>
    <row r="120" customFormat="false" ht="12.75" hidden="false" customHeight="false" outlineLevel="0" collapsed="false">
      <c r="A120" s="217"/>
      <c r="B120" s="2"/>
      <c r="C120" s="2"/>
      <c r="D120" s="64"/>
      <c r="E120" s="64"/>
    </row>
    <row r="121" customFormat="false" ht="12.75" hidden="false" customHeight="false" outlineLevel="0" collapsed="false">
      <c r="A121" s="217"/>
      <c r="B121" s="2"/>
      <c r="C121" s="2"/>
      <c r="D121" s="64"/>
      <c r="E121" s="64"/>
    </row>
    <row r="122" customFormat="false" ht="12.75" hidden="false" customHeight="false" outlineLevel="0" collapsed="false">
      <c r="A122" s="217"/>
      <c r="B122" s="2"/>
      <c r="C122" s="2"/>
      <c r="D122" s="64"/>
      <c r="E122" s="64"/>
    </row>
    <row r="123" customFormat="false" ht="12.75" hidden="false" customHeight="fals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2.75" hidden="false" customHeight="false" outlineLevel="0" collapsed="false">
      <c r="A125" s="2"/>
      <c r="B125" s="2"/>
      <c r="C125" s="2"/>
      <c r="D125" s="64"/>
      <c r="E125" s="64"/>
    </row>
    <row r="126" customFormat="false" ht="12.75" hidden="false" customHeight="false" outlineLevel="0" collapsed="false">
      <c r="A126" s="2"/>
      <c r="B126" s="2"/>
      <c r="C126" s="2"/>
      <c r="D126" s="64"/>
      <c r="E126" s="64"/>
    </row>
    <row r="127" customFormat="false" ht="12.75" hidden="false" customHeight="false" outlineLevel="0" collapsed="false">
      <c r="A127" s="2"/>
      <c r="B127" s="2"/>
      <c r="C127" s="2"/>
      <c r="D127" s="2"/>
      <c r="E127" s="2"/>
    </row>
    <row r="128" customFormat="false" ht="18.75" hidden="false" customHeight="false" outlineLevel="0" collapsed="false">
      <c r="A128" s="227"/>
      <c r="B128" s="227"/>
      <c r="C128" s="2"/>
      <c r="D128" s="2"/>
      <c r="E128" s="2"/>
    </row>
    <row r="129" customFormat="false" ht="12.75" hidden="false" customHeight="false" outlineLevel="0" collapsed="false">
      <c r="A129" s="220"/>
      <c r="B129" s="220"/>
      <c r="C129" s="2"/>
      <c r="D129" s="2"/>
      <c r="E129" s="2"/>
    </row>
    <row r="130" customFormat="false" ht="12.75" hidden="false" customHeight="false" outlineLevel="0" collapsed="false">
      <c r="A130" s="220"/>
      <c r="B130" s="228"/>
      <c r="C130" s="2"/>
      <c r="D130" s="2"/>
      <c r="E130" s="2"/>
    </row>
    <row r="131" customFormat="false" ht="12.75" hidden="false" customHeight="false" outlineLevel="0" collapsed="false">
      <c r="A131" s="2"/>
      <c r="B131" s="2"/>
      <c r="C131" s="2"/>
      <c r="D131" s="2"/>
      <c r="E131" s="2"/>
    </row>
    <row r="132" customFormat="false" ht="12.75" hidden="false" customHeight="false" outlineLevel="0" collapsed="false">
      <c r="A132" s="221"/>
      <c r="B132" s="222"/>
      <c r="C132" s="222"/>
      <c r="D132" s="222"/>
      <c r="E132" s="222"/>
    </row>
    <row r="133" customFormat="false" ht="12.75" hidden="false" customHeight="false" outlineLevel="0" collapsed="false">
      <c r="A133" s="220"/>
      <c r="B133" s="220"/>
      <c r="C133" s="220"/>
      <c r="D133" s="2"/>
      <c r="E133" s="2"/>
    </row>
    <row r="134" customFormat="false" ht="12.75" hidden="false" customHeight="false" outlineLevel="0" collapsed="false">
      <c r="A134" s="229"/>
      <c r="B134" s="220"/>
      <c r="C134" s="220"/>
      <c r="D134" s="230"/>
      <c r="E134" s="230"/>
    </row>
    <row r="135" customFormat="false" ht="12.75" hidden="false" customHeight="false" outlineLevel="0" collapsed="false">
      <c r="A135" s="229"/>
      <c r="B135" s="220"/>
      <c r="C135" s="220"/>
      <c r="D135" s="230"/>
      <c r="E135" s="230"/>
    </row>
    <row r="136" customFormat="false" ht="12.75" hidden="false" customHeight="false" outlineLevel="0" collapsed="false">
      <c r="A136" s="229"/>
      <c r="B136" s="229"/>
      <c r="C136" s="229"/>
      <c r="D136" s="230"/>
      <c r="E136" s="230"/>
    </row>
    <row r="137" customFormat="false" ht="12.75" hidden="false" customHeight="false" outlineLevel="0" collapsed="false">
      <c r="A137" s="229"/>
      <c r="B137" s="229"/>
      <c r="C137" s="229"/>
      <c r="D137" s="230"/>
      <c r="E137" s="230"/>
    </row>
    <row r="138" customFormat="false" ht="12.75" hidden="false" customHeight="false" outlineLevel="0" collapsed="false">
      <c r="A138" s="229"/>
      <c r="B138" s="221"/>
      <c r="C138" s="221"/>
      <c r="D138" s="230"/>
      <c r="E138" s="230"/>
    </row>
    <row r="139" customFormat="false" ht="12.75" hidden="false" customHeight="false" outlineLevel="0" collapsed="false">
      <c r="A139" s="2"/>
      <c r="B139" s="2"/>
      <c r="C139" s="2"/>
      <c r="D139" s="230"/>
      <c r="E139" s="230"/>
    </row>
    <row r="140" customFormat="false" ht="12.75" hidden="false" customHeight="false" outlineLevel="0" collapsed="false">
      <c r="A140" s="220"/>
      <c r="B140" s="220"/>
      <c r="C140" s="220"/>
      <c r="D140" s="230"/>
      <c r="E140" s="230"/>
    </row>
    <row r="141" customFormat="false" ht="12.75" hidden="false" customHeight="false" outlineLevel="0" collapsed="false">
      <c r="A141" s="229"/>
      <c r="B141" s="220"/>
      <c r="C141" s="220"/>
      <c r="D141" s="230"/>
      <c r="E141" s="230"/>
    </row>
    <row r="142" customFormat="false" ht="12.75" hidden="false" customHeight="false" outlineLevel="0" collapsed="false">
      <c r="A142" s="229"/>
      <c r="B142" s="220"/>
      <c r="C142" s="220"/>
      <c r="D142" s="230"/>
      <c r="E142" s="230"/>
    </row>
    <row r="143" customFormat="false" ht="12.75" hidden="false" customHeight="false" outlineLevel="0" collapsed="false">
      <c r="A143" s="229"/>
      <c r="B143" s="220"/>
      <c r="C143" s="220"/>
      <c r="D143" s="230"/>
      <c r="E143" s="230"/>
    </row>
    <row r="144" customFormat="false" ht="12.75" hidden="false" customHeight="false" outlineLevel="0" collapsed="false">
      <c r="A144" s="229"/>
      <c r="B144" s="220"/>
      <c r="C144" s="220"/>
      <c r="D144" s="230"/>
      <c r="E144" s="230"/>
    </row>
    <row r="145" customFormat="false" ht="12.75" hidden="false" customHeight="false" outlineLevel="0" collapsed="false">
      <c r="A145" s="229"/>
      <c r="B145" s="220"/>
      <c r="C145" s="220"/>
      <c r="D145" s="230"/>
      <c r="E145" s="230"/>
    </row>
    <row r="146" customFormat="false" ht="12.75" hidden="false" customHeight="false" outlineLevel="0" collapsed="false">
      <c r="A146" s="229"/>
      <c r="B146" s="220"/>
      <c r="C146" s="220"/>
      <c r="D146" s="230"/>
      <c r="E146" s="230"/>
    </row>
    <row r="147" customFormat="false" ht="12.75" hidden="false" customHeight="false" outlineLevel="0" collapsed="false">
      <c r="A147" s="229"/>
      <c r="B147" s="220"/>
      <c r="C147" s="220"/>
      <c r="D147" s="230"/>
      <c r="E147" s="230"/>
    </row>
    <row r="148" customFormat="false" ht="12.75" hidden="false" customHeight="false" outlineLevel="0" collapsed="false">
      <c r="A148" s="229"/>
      <c r="B148" s="220"/>
      <c r="C148" s="220"/>
      <c r="D148" s="230"/>
      <c r="E148" s="230"/>
    </row>
    <row r="149" customFormat="false" ht="12.75" hidden="false" customHeight="false" outlineLevel="0" collapsed="false">
      <c r="A149" s="229"/>
      <c r="B149" s="220"/>
      <c r="C149" s="220"/>
      <c r="D149" s="230"/>
      <c r="E149" s="230"/>
    </row>
    <row r="150" customFormat="false" ht="12.75" hidden="false" customHeight="false" outlineLevel="0" collapsed="false">
      <c r="A150" s="229"/>
      <c r="B150" s="229"/>
      <c r="C150" s="229"/>
      <c r="D150" s="230"/>
      <c r="E150" s="230"/>
    </row>
    <row r="151" customFormat="false" ht="12.75" hidden="false" customHeight="false" outlineLevel="0" collapsed="false">
      <c r="A151" s="229"/>
      <c r="B151" s="229"/>
      <c r="C151" s="229"/>
      <c r="D151" s="230"/>
      <c r="E151" s="230"/>
    </row>
    <row r="152" customFormat="false" ht="12.75" hidden="false" customHeight="false" outlineLevel="0" collapsed="false">
      <c r="A152" s="220"/>
      <c r="B152" s="220"/>
      <c r="C152" s="220"/>
      <c r="D152" s="230"/>
      <c r="E152" s="230"/>
    </row>
    <row r="153" customFormat="false" ht="12.75" hidden="false" customHeight="false" outlineLevel="0" collapsed="false">
      <c r="A153" s="229"/>
      <c r="B153" s="229"/>
      <c r="C153" s="229"/>
      <c r="D153" s="230"/>
      <c r="E153" s="230"/>
    </row>
    <row r="154" customFormat="false" ht="12.75" hidden="false" customHeight="false" outlineLevel="0" collapsed="false">
      <c r="A154" s="229"/>
      <c r="B154" s="229"/>
      <c r="C154" s="229"/>
      <c r="D154" s="230"/>
      <c r="E154" s="230"/>
    </row>
    <row r="155" customFormat="false" ht="12.75" hidden="false" customHeight="false" outlineLevel="0" collapsed="false">
      <c r="A155" s="220"/>
      <c r="B155" s="220"/>
      <c r="C155" s="220"/>
      <c r="D155" s="230"/>
      <c r="E155" s="230"/>
    </row>
    <row r="156" customFormat="false" ht="12.75" hidden="false" customHeight="false" outlineLevel="0" collapsed="false">
      <c r="A156" s="220"/>
      <c r="B156" s="220"/>
      <c r="C156" s="220"/>
      <c r="D156" s="230"/>
      <c r="E156" s="230"/>
    </row>
    <row r="157" customFormat="false" ht="12.75" hidden="false" customHeight="false" outlineLevel="0" collapsed="false">
      <c r="A157" s="2"/>
      <c r="B157" s="220"/>
      <c r="C157" s="220"/>
      <c r="D157" s="230"/>
      <c r="E157" s="230"/>
    </row>
    <row r="158" customFormat="false" ht="12.75" hidden="false" customHeight="false" outlineLevel="0" collapsed="false">
      <c r="A158" s="2"/>
      <c r="B158" s="231"/>
      <c r="C158" s="231"/>
      <c r="D158" s="230"/>
      <c r="E158" s="230"/>
    </row>
    <row r="159" customFormat="false" ht="12.75" hidden="false" customHeight="false" outlineLevel="0" collapsed="false">
      <c r="A159" s="220"/>
      <c r="B159" s="231"/>
      <c r="C159" s="231"/>
      <c r="D159" s="230"/>
      <c r="E159" s="230"/>
    </row>
    <row r="160" customFormat="false" ht="12.75" hidden="false" customHeight="false" outlineLevel="0" collapsed="false">
      <c r="A160" s="229"/>
      <c r="B160" s="231"/>
      <c r="C160" s="231"/>
      <c r="D160" s="230"/>
      <c r="E160" s="230"/>
    </row>
    <row r="161" customFormat="false" ht="12.75" hidden="false" customHeight="false" outlineLevel="0" collapsed="false">
      <c r="A161" s="220"/>
      <c r="B161" s="220"/>
      <c r="C161" s="220"/>
      <c r="D161" s="230"/>
      <c r="E161" s="230"/>
    </row>
    <row r="162" customFormat="false" ht="12.75" hidden="false" customHeight="false" outlineLevel="0" collapsed="false">
      <c r="A162" s="2"/>
      <c r="B162" s="2"/>
      <c r="C162" s="2"/>
      <c r="D162" s="230"/>
      <c r="E162" s="230"/>
    </row>
    <row r="163" customFormat="false" ht="12.75" hidden="false" customHeight="false" outlineLevel="0" collapsed="false">
      <c r="A163" s="220"/>
      <c r="B163" s="220"/>
      <c r="C163" s="220"/>
      <c r="D163" s="230"/>
      <c r="E163" s="230"/>
    </row>
    <row r="164" customFormat="false" ht="12.75" hidden="false" customHeight="false" outlineLevel="0" collapsed="false">
      <c r="A164" s="229"/>
      <c r="B164" s="229"/>
      <c r="C164" s="229"/>
      <c r="D164" s="230"/>
      <c r="E164" s="230"/>
    </row>
    <row r="165" customFormat="false" ht="12.75" hidden="false" customHeight="false" outlineLevel="0" collapsed="false">
      <c r="A165" s="229"/>
      <c r="B165" s="229"/>
      <c r="C165" s="229"/>
      <c r="D165" s="230"/>
      <c r="E165" s="230"/>
    </row>
    <row r="166" customFormat="false" ht="12.75" hidden="false" customHeight="false" outlineLevel="0" collapsed="false">
      <c r="A166" s="229"/>
      <c r="B166" s="229"/>
      <c r="C166" s="229"/>
      <c r="D166" s="230"/>
      <c r="E166" s="230"/>
    </row>
    <row r="167" customFormat="false" ht="12.75" hidden="false" customHeight="false" outlineLevel="0" collapsed="false">
      <c r="A167" s="229"/>
      <c r="B167" s="229"/>
      <c r="C167" s="229"/>
      <c r="D167" s="230"/>
      <c r="E167" s="230"/>
    </row>
    <row r="168" customFormat="false" ht="12.75" hidden="false" customHeight="false" outlineLevel="0" collapsed="false">
      <c r="A168" s="229"/>
      <c r="B168" s="229"/>
      <c r="C168" s="229"/>
      <c r="D168" s="230"/>
      <c r="E168" s="230"/>
    </row>
    <row r="169" customFormat="false" ht="12.75" hidden="false" customHeight="false" outlineLevel="0" collapsed="false">
      <c r="A169" s="229"/>
      <c r="B169" s="2"/>
      <c r="C169" s="2"/>
      <c r="D169" s="230"/>
      <c r="E169" s="230"/>
    </row>
    <row r="170" customFormat="false" ht="12.75" hidden="false" customHeight="false" outlineLevel="0" collapsed="false">
      <c r="A170" s="220"/>
      <c r="B170" s="220"/>
      <c r="C170" s="220"/>
      <c r="D170" s="230"/>
      <c r="E170" s="230"/>
    </row>
    <row r="171" customFormat="false" ht="12.75" hidden="false" customHeight="false" outlineLevel="0" collapsed="false">
      <c r="A171" s="220"/>
      <c r="B171" s="220"/>
      <c r="C171" s="220"/>
      <c r="D171" s="230"/>
      <c r="E171" s="230"/>
    </row>
    <row r="172" customFormat="false" ht="12.75" hidden="false" customHeight="false" outlineLevel="0" collapsed="false">
      <c r="A172" s="2"/>
      <c r="B172" s="2"/>
      <c r="C172" s="2"/>
      <c r="D172" s="230"/>
      <c r="E172" s="230"/>
    </row>
    <row r="173" customFormat="false" ht="12.75" hidden="false" customHeight="false" outlineLevel="0" collapsed="false">
      <c r="A173" s="220"/>
      <c r="B173" s="232"/>
      <c r="C173" s="2"/>
      <c r="D173" s="230"/>
      <c r="E173" s="230"/>
    </row>
    <row r="174" customFormat="false" ht="12.75" hidden="false" customHeight="false" outlineLevel="0" collapsed="false">
      <c r="A174" s="220"/>
      <c r="B174" s="228"/>
      <c r="C174" s="228"/>
      <c r="D174" s="230"/>
      <c r="E174" s="230"/>
    </row>
    <row r="175" customFormat="false" ht="12.75" hidden="false" customHeight="false" outlineLevel="0" collapsed="false">
      <c r="A175" s="2"/>
      <c r="B175" s="2"/>
      <c r="C175" s="2"/>
      <c r="D175" s="2"/>
      <c r="E175" s="2"/>
    </row>
    <row r="176" customFormat="false" ht="12.75" hidden="false" customHeight="false" outlineLevel="0" collapsed="false">
      <c r="A176" s="220"/>
      <c r="B176" s="233"/>
      <c r="C176" s="2"/>
      <c r="D176" s="2"/>
      <c r="E176" s="2"/>
    </row>
    <row r="177" customFormat="false" ht="12.75" hidden="false" customHeight="false" outlineLevel="0" collapsed="false">
      <c r="A177" s="220"/>
      <c r="B177" s="2"/>
      <c r="C177" s="2"/>
      <c r="D177" s="2"/>
      <c r="E177" s="2"/>
    </row>
    <row r="178" customFormat="false" ht="12.75" hidden="false" customHeight="false" outlineLevel="0" collapsed="false">
      <c r="A178" s="220"/>
      <c r="B178" s="2"/>
      <c r="C178" s="2"/>
      <c r="D178" s="2"/>
      <c r="E178" s="2"/>
    </row>
    <row r="179" customFormat="false" ht="12.75" hidden="false" customHeight="false" outlineLevel="0" collapsed="false">
      <c r="A179" s="220"/>
      <c r="B179" s="2"/>
      <c r="C179" s="2"/>
      <c r="D179" s="2"/>
      <c r="E179" s="2"/>
    </row>
    <row r="180" customFormat="false" ht="12.75" hidden="false" customHeight="false" outlineLevel="0" collapsed="false">
      <c r="A180" s="2"/>
      <c r="B180" s="2"/>
      <c r="C180" s="2"/>
      <c r="D180" s="2"/>
      <c r="E180" s="2"/>
    </row>
    <row r="181" customFormat="false" ht="18.75" hidden="false" customHeight="false" outlineLevel="0" collapsed="false">
      <c r="A181" s="219"/>
      <c r="B181" s="2"/>
      <c r="C181" s="2"/>
      <c r="D181" s="2"/>
      <c r="E181" s="2"/>
    </row>
    <row r="182" customFormat="false" ht="12.75" hidden="false" customHeight="false" outlineLevel="0" collapsed="false">
      <c r="A182" s="220"/>
      <c r="B182" s="2"/>
      <c r="C182" s="2"/>
      <c r="D182" s="2"/>
      <c r="E182" s="2"/>
    </row>
    <row r="183" customFormat="false" ht="12.75" hidden="false" customHeight="false" outlineLevel="0" collapsed="false">
      <c r="A183" s="2"/>
      <c r="B183" s="2"/>
      <c r="C183" s="2"/>
      <c r="D183" s="2"/>
      <c r="E183" s="2"/>
    </row>
    <row r="184" customFormat="false" ht="12.75" hidden="false" customHeight="false" outlineLevel="0" collapsed="false">
      <c r="A184" s="2"/>
      <c r="B184" s="2"/>
      <c r="C184" s="2"/>
      <c r="D184" s="2"/>
      <c r="E184" s="2"/>
    </row>
    <row r="185" customFormat="false" ht="12.75" hidden="false" customHeight="false" outlineLevel="0" collapsed="false">
      <c r="A185" s="234"/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35"/>
      <c r="AT185" s="235"/>
      <c r="AU185" s="235"/>
      <c r="AV185" s="235"/>
      <c r="AW185" s="235"/>
      <c r="AX185" s="235"/>
      <c r="AY185" s="235"/>
      <c r="AZ185" s="235"/>
      <c r="BA185" s="235"/>
      <c r="BB185" s="235"/>
      <c r="BC185" s="235"/>
      <c r="BD185" s="235"/>
      <c r="BE185" s="235"/>
      <c r="BF185" s="235"/>
      <c r="BG185" s="235"/>
      <c r="BH185" s="235"/>
      <c r="BI185" s="235"/>
      <c r="BJ185" s="235"/>
      <c r="BK185" s="235"/>
      <c r="BL185" s="235"/>
      <c r="BM185" s="235"/>
      <c r="BN185" s="235"/>
      <c r="BO185" s="235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5"/>
      <c r="ER185" s="235"/>
      <c r="ES185" s="235"/>
      <c r="ET185" s="235"/>
      <c r="EU185" s="235"/>
      <c r="EV185" s="235"/>
      <c r="EW185" s="235"/>
      <c r="EX185" s="235"/>
      <c r="EY185" s="235"/>
      <c r="EZ185" s="235"/>
      <c r="FA185" s="235"/>
      <c r="FB185" s="235"/>
      <c r="FC185" s="235"/>
      <c r="FD185" s="235"/>
      <c r="FE185" s="235"/>
      <c r="FF185" s="235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235"/>
      <c r="GN185" s="235"/>
      <c r="GO185" s="235"/>
      <c r="GP185" s="235"/>
      <c r="GQ185" s="235"/>
      <c r="GR185" s="235"/>
      <c r="GS185" s="235"/>
      <c r="GT185" s="235"/>
      <c r="GU185" s="235"/>
      <c r="GV185" s="235"/>
      <c r="GW185" s="235"/>
      <c r="GX185" s="235"/>
      <c r="GY185" s="235"/>
      <c r="GZ185" s="235"/>
      <c r="HA185" s="235"/>
      <c r="HB185" s="235"/>
      <c r="HC185" s="235"/>
      <c r="HD185" s="235"/>
      <c r="HE185" s="235"/>
      <c r="HF185" s="235"/>
      <c r="HG185" s="235"/>
      <c r="HH185" s="235"/>
      <c r="HI185" s="235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</row>
    <row r="186" customFormat="false" ht="12.75" hidden="false" customHeight="false" outlineLevel="0" collapsed="false">
      <c r="A186" s="220"/>
      <c r="B186" s="2"/>
      <c r="C186" s="2"/>
      <c r="D186" s="2"/>
      <c r="E186" s="2"/>
    </row>
    <row r="187" customFormat="false" ht="12.75" hidden="false" customHeight="false" outlineLevel="0" collapsed="false">
      <c r="A187" s="220"/>
      <c r="B187" s="2"/>
      <c r="C187" s="2"/>
      <c r="D187" s="2"/>
      <c r="E187" s="2"/>
    </row>
    <row r="188" customFormat="false" ht="12.75" hidden="false" customHeight="false" outlineLevel="0" collapsed="false">
      <c r="A188" s="220"/>
      <c r="B188" s="2"/>
      <c r="C188" s="2"/>
      <c r="D188" s="2"/>
      <c r="E188" s="2"/>
    </row>
    <row r="189" customFormat="false" ht="12.75" hidden="false" customHeight="false" outlineLevel="0" collapsed="false">
      <c r="A189" s="2"/>
      <c r="B189" s="236"/>
      <c r="C189" s="236"/>
      <c r="D189" s="2"/>
      <c r="E189" s="2"/>
    </row>
    <row r="190" customFormat="false" ht="12.75" hidden="false" customHeight="false" outlineLevel="0" collapsed="false">
      <c r="A190" s="220"/>
      <c r="B190" s="237"/>
      <c r="C190" s="237"/>
      <c r="D190" s="2"/>
      <c r="E190" s="2"/>
    </row>
    <row r="191" customFormat="false" ht="12.75" hidden="false" customHeight="false" outlineLevel="0" collapsed="false">
      <c r="A191" s="234"/>
      <c r="B191" s="2"/>
      <c r="C191" s="2"/>
      <c r="D191" s="2"/>
      <c r="E191" s="2"/>
    </row>
    <row r="192" customFormat="false" ht="12.75" hidden="false" customHeight="false" outlineLevel="0" collapsed="false">
      <c r="A192" s="238"/>
      <c r="B192" s="2"/>
      <c r="C192" s="2"/>
      <c r="D192" s="2"/>
      <c r="E192" s="2"/>
    </row>
    <row r="193" customFormat="false" ht="12.75" hidden="false" customHeight="false" outlineLevel="0" collapsed="false">
      <c r="A193" s="238"/>
      <c r="B193" s="2"/>
      <c r="C193" s="2"/>
      <c r="D193" s="2"/>
      <c r="E193" s="2"/>
    </row>
    <row r="194" customFormat="false" ht="12.75" hidden="false" customHeight="false" outlineLevel="0" collapsed="false">
      <c r="A194" s="238"/>
      <c r="B194" s="2"/>
      <c r="C194" s="2"/>
      <c r="D194" s="2"/>
      <c r="E194" s="2"/>
    </row>
    <row r="195" customFormat="false" ht="12.75" hidden="false" customHeight="false" outlineLevel="0" collapsed="false">
      <c r="A195" s="238"/>
      <c r="B195" s="2"/>
      <c r="C195" s="2"/>
      <c r="D195" s="2"/>
      <c r="E195" s="2"/>
    </row>
    <row r="196" customFormat="false" ht="12.75" hidden="false" customHeight="false" outlineLevel="0" collapsed="false">
      <c r="A196" s="238"/>
      <c r="B196" s="2"/>
      <c r="C196" s="2"/>
      <c r="D196" s="2"/>
      <c r="E196" s="2"/>
    </row>
    <row r="197" customFormat="false" ht="12.75" hidden="false" customHeight="false" outlineLevel="0" collapsed="false">
      <c r="A197" s="220"/>
      <c r="B197" s="2"/>
      <c r="C197" s="2"/>
      <c r="D197" s="2"/>
      <c r="E197" s="2"/>
    </row>
    <row r="198" customFormat="false" ht="12.75" hidden="false" customHeight="false" outlineLevel="0" collapsed="false">
      <c r="A198" s="238"/>
      <c r="B198" s="239"/>
      <c r="C198" s="239"/>
      <c r="D198" s="2"/>
      <c r="E198" s="2"/>
    </row>
    <row r="199" customFormat="false" ht="12.75" hidden="false" customHeight="false" outlineLevel="0" collapsed="false">
      <c r="A199" s="238"/>
      <c r="B199" s="2"/>
      <c r="C199" s="2"/>
      <c r="D199" s="2"/>
      <c r="E199" s="2"/>
    </row>
    <row r="200" customFormat="false" ht="12.75" hidden="false" customHeight="false" outlineLevel="0" collapsed="false">
      <c r="A200" s="238"/>
      <c r="B200" s="2"/>
      <c r="C200" s="2"/>
      <c r="D200" s="2"/>
      <c r="E200" s="2"/>
    </row>
    <row r="201" customFormat="false" ht="12.75" hidden="false" customHeight="false" outlineLevel="0" collapsed="false">
      <c r="A201" s="238"/>
      <c r="B201" s="2"/>
      <c r="C201" s="2"/>
      <c r="D201" s="2"/>
      <c r="E201" s="2"/>
    </row>
    <row r="202" customFormat="false" ht="12.75" hidden="false" customHeight="false" outlineLevel="0" collapsed="false">
      <c r="A202" s="238"/>
      <c r="B202" s="2"/>
      <c r="C202" s="2"/>
      <c r="D202" s="2"/>
      <c r="E202" s="2"/>
    </row>
    <row r="203" customFormat="false" ht="12.75" hidden="false" customHeight="false" outlineLevel="0" collapsed="false">
      <c r="A203" s="220"/>
      <c r="B203" s="2"/>
      <c r="C203" s="2"/>
      <c r="D203" s="2"/>
      <c r="E203" s="2"/>
    </row>
    <row r="204" customFormat="false" ht="12.75" hidden="false" customHeight="false" outlineLevel="0" collapsed="false">
      <c r="A204" s="2"/>
      <c r="B204" s="2"/>
      <c r="C204" s="2"/>
      <c r="D204" s="2"/>
      <c r="E204" s="2"/>
    </row>
    <row r="205" customFormat="false" ht="12.75" hidden="false" customHeight="false" outlineLevel="0" collapsed="false">
      <c r="A205" s="2"/>
      <c r="B205" s="2"/>
      <c r="C205" s="2"/>
      <c r="D205" s="2"/>
      <c r="E205" s="2"/>
    </row>
    <row r="206" customFormat="false" ht="12.75" hidden="false" customHeight="false" outlineLevel="0" collapsed="false">
      <c r="A206" s="2"/>
      <c r="B206" s="2"/>
      <c r="C206" s="2"/>
      <c r="D206" s="2"/>
      <c r="E206" s="2"/>
    </row>
    <row r="207" customFormat="false" ht="12.75" hidden="false" customHeight="false" outlineLevel="0" collapsed="false">
      <c r="A207" s="2"/>
      <c r="B207" s="2"/>
      <c r="C207" s="2"/>
      <c r="D207" s="240"/>
      <c r="E207" s="240"/>
    </row>
    <row r="208" customFormat="false" ht="12.75" hidden="false" customHeight="false" outlineLevel="0" collapsed="false">
      <c r="A208" s="2"/>
      <c r="B208" s="2"/>
      <c r="C208" s="2"/>
      <c r="D208" s="2"/>
      <c r="E208" s="2"/>
    </row>
    <row r="209" customFormat="false" ht="12.75" hidden="false" customHeight="false" outlineLevel="0" collapsed="false">
      <c r="A209" s="220"/>
      <c r="B209" s="2"/>
      <c r="C209" s="2"/>
      <c r="D209" s="2"/>
      <c r="E209" s="2"/>
    </row>
    <row r="210" customFormat="false" ht="12.75" hidden="false" customHeight="false" outlineLevel="0" collapsed="false">
      <c r="A210" s="2"/>
      <c r="B210" s="2"/>
      <c r="C210" s="2"/>
      <c r="D210" s="2"/>
      <c r="E210" s="2"/>
    </row>
    <row r="211" customFormat="false" ht="12.75" hidden="false" customHeight="false" outlineLevel="0" collapsed="false">
      <c r="A211" s="238"/>
      <c r="B211" s="2"/>
      <c r="C211" s="2"/>
      <c r="D211" s="2"/>
      <c r="E211" s="2"/>
    </row>
    <row r="212" customFormat="false" ht="12.75" hidden="false" customHeight="false" outlineLevel="0" collapsed="false">
      <c r="A212" s="238"/>
      <c r="B212" s="2"/>
      <c r="C212" s="2"/>
      <c r="D212" s="2"/>
      <c r="E212" s="2"/>
    </row>
    <row r="213" customFormat="false" ht="12.75" hidden="false" customHeight="false" outlineLevel="0" collapsed="false">
      <c r="A213" s="238"/>
      <c r="B213" s="2"/>
      <c r="C213" s="2"/>
      <c r="D213" s="240"/>
      <c r="E213" s="240"/>
    </row>
    <row r="214" customFormat="false" ht="12.75" hidden="false" customHeight="false" outlineLevel="0" collapsed="false">
      <c r="A214" s="2"/>
      <c r="B214" s="2"/>
      <c r="C214" s="2"/>
      <c r="D214" s="2"/>
      <c r="E214" s="2"/>
    </row>
    <row r="215" customFormat="false" ht="12.75" hidden="false" customHeight="false" outlineLevel="0" collapsed="false">
      <c r="A215" s="2"/>
      <c r="B215" s="2"/>
      <c r="C215" s="2"/>
      <c r="D215" s="2"/>
      <c r="E215" s="2"/>
    </row>
    <row r="216" customFormat="false" ht="12.75" hidden="false" customHeight="false" outlineLevel="0" collapsed="false">
      <c r="A216" s="2"/>
      <c r="B216" s="2"/>
      <c r="C216" s="2"/>
      <c r="D216" s="2"/>
      <c r="E216" s="2"/>
    </row>
    <row r="217" customFormat="false" ht="12.75" hidden="false" customHeight="false" outlineLevel="0" collapsed="false">
      <c r="A217" s="2"/>
      <c r="B217" s="2"/>
      <c r="C217" s="2"/>
      <c r="D217" s="2"/>
      <c r="E217" s="2"/>
    </row>
    <row r="218" customFormat="false" ht="12.75" hidden="false" customHeight="false" outlineLevel="0" collapsed="false">
      <c r="A218" s="2"/>
      <c r="B218" s="2"/>
      <c r="C218" s="2"/>
      <c r="D218" s="2"/>
      <c r="E218" s="2"/>
    </row>
    <row r="219" customFormat="false" ht="12.75" hidden="false" customHeight="false" outlineLevel="0" collapsed="false">
      <c r="A219" s="2"/>
      <c r="B219" s="2"/>
      <c r="C219" s="2"/>
      <c r="D219" s="2"/>
      <c r="E219" s="2"/>
    </row>
    <row r="220" customFormat="false" ht="12.75" hidden="false" customHeight="false" outlineLevel="0" collapsed="false">
      <c r="A220" s="2"/>
      <c r="B220" s="2"/>
      <c r="C220" s="2"/>
      <c r="D220" s="2"/>
      <c r="E220" s="2"/>
    </row>
    <row r="221" customFormat="false" ht="12.75" hidden="false" customHeight="false" outlineLevel="0" collapsed="false">
      <c r="A221" s="220"/>
      <c r="B221" s="2"/>
      <c r="C221" s="2"/>
      <c r="D221" s="100"/>
      <c r="E221" s="100"/>
    </row>
    <row r="222" customFormat="false" ht="12.75" hidden="false" customHeight="false" outlineLevel="0" collapsed="false">
      <c r="A222" s="220"/>
      <c r="B222" s="2"/>
      <c r="C222" s="239"/>
      <c r="D222" s="240"/>
      <c r="E222" s="240"/>
    </row>
    <row r="223" customFormat="false" ht="12.75" hidden="false" customHeight="false" outlineLevel="0" collapsed="false">
      <c r="A223" s="220"/>
      <c r="B223" s="2"/>
      <c r="C223" s="2"/>
      <c r="D223" s="100"/>
      <c r="E223" s="100"/>
    </row>
    <row r="224" customFormat="false" ht="12.75" hidden="false" customHeight="false" outlineLevel="0" collapsed="false">
      <c r="A224" s="220"/>
      <c r="B224" s="2"/>
      <c r="C224" s="2"/>
      <c r="D224" s="2"/>
      <c r="E224" s="2"/>
    </row>
    <row r="225" customFormat="false" ht="12.75" hidden="false" customHeight="false" outlineLevel="0" collapsed="false">
      <c r="A225" s="2"/>
      <c r="B225" s="2"/>
      <c r="C225" s="2"/>
      <c r="D225" s="2"/>
      <c r="E225" s="2"/>
    </row>
    <row r="226" customFormat="false" ht="12.75" hidden="false" customHeight="false" outlineLevel="0" collapsed="false">
      <c r="A226" s="220"/>
      <c r="B226" s="2"/>
      <c r="C226" s="2"/>
      <c r="D226" s="2"/>
      <c r="E226" s="2"/>
    </row>
    <row r="227" customFormat="false" ht="12.75" hidden="false" customHeight="false" outlineLevel="0" collapsed="false">
      <c r="A227" s="220"/>
      <c r="B227" s="2"/>
      <c r="C227" s="2"/>
      <c r="D227" s="2"/>
      <c r="E227" s="2"/>
    </row>
    <row r="228" customFormat="false" ht="12.75" hidden="false" customHeight="false" outlineLevel="0" collapsed="false">
      <c r="A228" s="2"/>
      <c r="B228" s="2"/>
      <c r="C228" s="2"/>
      <c r="D228" s="2"/>
      <c r="E228" s="2"/>
    </row>
    <row r="229" customFormat="false" ht="12.75" hidden="false" customHeight="false" outlineLevel="0" collapsed="false">
      <c r="A229" s="2"/>
      <c r="B229" s="2"/>
      <c r="C229" s="2"/>
      <c r="D229" s="2"/>
      <c r="E229" s="2"/>
    </row>
    <row r="230" customFormat="false" ht="12.75" hidden="false" customHeight="false" outlineLevel="0" collapsed="false">
      <c r="A230" s="2"/>
      <c r="B230" s="2"/>
      <c r="C230" s="2"/>
      <c r="D230" s="2"/>
      <c r="E230" s="2"/>
    </row>
    <row r="231" customFormat="false" ht="12.75" hidden="false" customHeight="false" outlineLevel="0" collapsed="false">
      <c r="A231" s="2"/>
      <c r="B231" s="2"/>
      <c r="C231" s="2"/>
      <c r="D231" s="2"/>
      <c r="E231" s="2"/>
    </row>
    <row r="232" customFormat="false" ht="12.75" hidden="false" customHeight="false" outlineLevel="0" collapsed="false">
      <c r="A232" s="2"/>
      <c r="B232" s="2"/>
      <c r="C232" s="2"/>
      <c r="D232" s="2"/>
      <c r="E232" s="2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"/>
      <c r="B234" s="2"/>
      <c r="C234" s="2"/>
      <c r="D234" s="2"/>
      <c r="E234" s="2"/>
    </row>
    <row r="235" customFormat="false" ht="12.75" hidden="false" customHeight="false" outlineLevel="0" collapsed="false">
      <c r="A235" s="2"/>
      <c r="B235" s="2"/>
      <c r="C235" s="2"/>
      <c r="D235" s="2"/>
      <c r="E235" s="2"/>
    </row>
    <row r="236" customFormat="false" ht="18.75" hidden="false" customHeight="false" outlineLevel="0" collapsed="false">
      <c r="A236" s="219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2.75" hidden="false" customHeight="false" outlineLevel="0" collapsed="false">
      <c r="A239" s="220"/>
      <c r="B239" s="222"/>
      <c r="C239" s="222"/>
      <c r="D239" s="142"/>
      <c r="E239" s="14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30"/>
      <c r="C242" s="230"/>
      <c r="D242" s="230"/>
      <c r="E242" s="230"/>
    </row>
    <row r="243" customFormat="false" ht="12.75" hidden="false" customHeight="false" outlineLevel="0" collapsed="false">
      <c r="A243" s="2"/>
      <c r="B243" s="2"/>
      <c r="C243" s="2"/>
      <c r="D243" s="2"/>
      <c r="E243" s="2"/>
    </row>
    <row r="244" customFormat="false" ht="12.75" hidden="false" customHeight="false" outlineLevel="0" collapsed="false">
      <c r="A244" s="2"/>
      <c r="B244" s="100"/>
      <c r="C244" s="100"/>
      <c r="D244" s="100"/>
      <c r="E244" s="100"/>
    </row>
    <row r="245" customFormat="false" ht="12.75" hidden="false" customHeight="false" outlineLevel="0" collapsed="false">
      <c r="A245" s="2"/>
      <c r="B245" s="2"/>
      <c r="C245" s="2"/>
      <c r="D245" s="2"/>
      <c r="E245" s="2"/>
    </row>
    <row r="246" customFormat="false" ht="12.75" hidden="false" customHeight="false" outlineLevel="0" collapsed="false">
      <c r="A246" s="2"/>
      <c r="B246" s="230"/>
      <c r="C246" s="230"/>
      <c r="D246" s="230"/>
      <c r="E246" s="230"/>
    </row>
    <row r="247" customFormat="false" ht="12.75" hidden="false" customHeight="false" outlineLevel="0" collapsed="false">
      <c r="A247" s="2"/>
      <c r="B247" s="2"/>
      <c r="C247" s="2"/>
      <c r="D247" s="2"/>
      <c r="E247" s="2"/>
    </row>
    <row r="248" customFormat="false" ht="12.75" hidden="false" customHeight="false" outlineLevel="0" collapsed="false">
      <c r="A248" s="2"/>
      <c r="B248" s="230"/>
      <c r="C248" s="230"/>
      <c r="D248" s="230"/>
      <c r="E248" s="230"/>
    </row>
    <row r="249" customFormat="false" ht="12.75" hidden="false" customHeight="false" outlineLevel="0" collapsed="false">
      <c r="A249" s="2"/>
      <c r="B249" s="2"/>
      <c r="C249" s="2"/>
      <c r="D249" s="2"/>
      <c r="E249" s="2"/>
    </row>
    <row r="250" customFormat="false" ht="12.75" hidden="false" customHeight="false" outlineLevel="0" collapsed="false">
      <c r="A250" s="2"/>
      <c r="B250" s="230"/>
      <c r="C250" s="230"/>
      <c r="D250" s="230"/>
      <c r="E250" s="230"/>
    </row>
    <row r="251" customFormat="false" ht="12.75" hidden="false" customHeight="false" outlineLevel="0" collapsed="false">
      <c r="A251" s="2"/>
      <c r="B251" s="2"/>
      <c r="C251" s="2"/>
      <c r="D251" s="2"/>
      <c r="E251" s="2"/>
    </row>
    <row r="252" customFormat="false" ht="12.75" hidden="false" customHeight="false" outlineLevel="0" collapsed="false">
      <c r="A252" s="2"/>
      <c r="B252" s="230"/>
      <c r="C252" s="230"/>
      <c r="D252" s="230"/>
      <c r="E252" s="230"/>
    </row>
    <row r="253" customFormat="false" ht="12.75" hidden="false" customHeight="false" outlineLevel="0" collapsed="false">
      <c r="A253" s="2"/>
      <c r="B253" s="2"/>
      <c r="C253" s="2"/>
      <c r="D253" s="2"/>
      <c r="E253" s="2"/>
    </row>
    <row r="254" customFormat="false" ht="12.75" hidden="false" customHeight="false" outlineLevel="0" collapsed="false">
      <c r="A254" s="2"/>
      <c r="B254" s="2"/>
      <c r="C254" s="2"/>
      <c r="D254" s="2"/>
      <c r="E254" s="2"/>
    </row>
    <row r="255" customFormat="false" ht="12.75" hidden="false" customHeight="false" outlineLevel="0" collapsed="false">
      <c r="A255" s="2"/>
      <c r="B255" s="2"/>
      <c r="C255" s="2"/>
      <c r="D255" s="2"/>
      <c r="E255" s="2"/>
    </row>
    <row r="256" customFormat="false" ht="12.75" hidden="false" customHeight="false" outlineLevel="0" collapsed="false">
      <c r="A256" s="2"/>
      <c r="B256" s="2"/>
      <c r="C256" s="2"/>
      <c r="D256" s="2"/>
      <c r="E256" s="2"/>
    </row>
    <row r="257" customFormat="false" ht="18.75" hidden="false" customHeight="false" outlineLevel="0" collapsed="false">
      <c r="A257" s="227"/>
      <c r="B257" s="227"/>
      <c r="C257" s="2"/>
      <c r="D257" s="2"/>
      <c r="E257" s="2"/>
    </row>
    <row r="258" customFormat="false" ht="12.75" hidden="false" customHeight="false" outlineLevel="0" collapsed="false">
      <c r="A258" s="220"/>
      <c r="B258" s="220"/>
      <c r="C258" s="2"/>
      <c r="D258" s="2"/>
      <c r="E258" s="2"/>
    </row>
    <row r="259" customFormat="false" ht="12.75" hidden="false" customHeight="false" outlineLevel="0" collapsed="false">
      <c r="A259" s="220"/>
      <c r="B259" s="228"/>
      <c r="C259" s="2"/>
      <c r="D259" s="2"/>
      <c r="E259" s="2"/>
    </row>
    <row r="260" customFormat="false" ht="12.75" hidden="false" customHeight="false" outlineLevel="0" collapsed="false">
      <c r="A260" s="2"/>
      <c r="B260" s="2"/>
      <c r="C260" s="2"/>
      <c r="D260" s="2"/>
      <c r="E260" s="2"/>
    </row>
    <row r="261" customFormat="false" ht="12.75" hidden="false" customHeight="false" outlineLevel="0" collapsed="false">
      <c r="A261" s="221"/>
      <c r="B261" s="222"/>
      <c r="C261" s="222"/>
      <c r="D261" s="222"/>
      <c r="E261" s="222"/>
    </row>
    <row r="262" customFormat="false" ht="12.75" hidden="false" customHeight="false" outlineLevel="0" collapsed="false">
      <c r="A262" s="220"/>
      <c r="B262" s="220"/>
      <c r="C262" s="2"/>
      <c r="D262" s="2"/>
      <c r="E262" s="2"/>
    </row>
    <row r="263" customFormat="false" ht="12.75" hidden="false" customHeight="false" outlineLevel="0" collapsed="false">
      <c r="A263" s="229"/>
      <c r="B263" s="220"/>
      <c r="C263" s="230"/>
      <c r="D263" s="230"/>
      <c r="E263" s="230"/>
    </row>
    <row r="264" customFormat="false" ht="12.75" hidden="false" customHeight="false" outlineLevel="0" collapsed="false">
      <c r="A264" s="229"/>
      <c r="B264" s="220"/>
      <c r="C264" s="230"/>
      <c r="D264" s="230"/>
      <c r="E264" s="230"/>
    </row>
    <row r="265" customFormat="false" ht="12.75" hidden="false" customHeight="false" outlineLevel="0" collapsed="false">
      <c r="A265" s="229"/>
      <c r="B265" s="229"/>
      <c r="C265" s="230"/>
      <c r="D265" s="230"/>
      <c r="E265" s="230"/>
    </row>
    <row r="266" customFormat="false" ht="12.75" hidden="false" customHeight="false" outlineLevel="0" collapsed="false">
      <c r="A266" s="229"/>
      <c r="B266" s="229"/>
      <c r="C266" s="230"/>
      <c r="D266" s="230"/>
      <c r="E266" s="230"/>
    </row>
    <row r="267" customFormat="false" ht="12.75" hidden="false" customHeight="false" outlineLevel="0" collapsed="false">
      <c r="A267" s="229"/>
      <c r="B267" s="221"/>
      <c r="C267" s="230"/>
      <c r="D267" s="230"/>
      <c r="E267" s="230"/>
    </row>
    <row r="268" customFormat="false" ht="12.75" hidden="false" customHeight="false" outlineLevel="0" collapsed="false">
      <c r="A268" s="2"/>
      <c r="B268" s="2"/>
      <c r="C268" s="230"/>
      <c r="D268" s="230"/>
      <c r="E268" s="230"/>
    </row>
    <row r="269" customFormat="false" ht="12.75" hidden="false" customHeight="false" outlineLevel="0" collapsed="false">
      <c r="A269" s="220"/>
      <c r="B269" s="220"/>
      <c r="C269" s="230"/>
      <c r="D269" s="230"/>
      <c r="E269" s="230"/>
    </row>
    <row r="270" customFormat="false" ht="12.75" hidden="false" customHeight="false" outlineLevel="0" collapsed="false">
      <c r="A270" s="229"/>
      <c r="B270" s="220"/>
      <c r="C270" s="230"/>
      <c r="D270" s="230"/>
      <c r="E270" s="230"/>
    </row>
    <row r="271" customFormat="false" ht="12.75" hidden="false" customHeight="false" outlineLevel="0" collapsed="false">
      <c r="A271" s="229"/>
      <c r="B271" s="220"/>
      <c r="C271" s="230"/>
      <c r="D271" s="230"/>
      <c r="E271" s="230"/>
    </row>
    <row r="272" customFormat="false" ht="12.75" hidden="false" customHeight="false" outlineLevel="0" collapsed="false">
      <c r="A272" s="229"/>
      <c r="B272" s="220"/>
      <c r="C272" s="230"/>
      <c r="D272" s="230"/>
      <c r="E272" s="230"/>
    </row>
    <row r="273" customFormat="false" ht="12.75" hidden="false" customHeight="false" outlineLevel="0" collapsed="false">
      <c r="A273" s="229"/>
      <c r="B273" s="220"/>
      <c r="C273" s="230"/>
      <c r="D273" s="230"/>
      <c r="E273" s="230"/>
    </row>
    <row r="274" customFormat="false" ht="12.75" hidden="false" customHeight="false" outlineLevel="0" collapsed="false">
      <c r="A274" s="229"/>
      <c r="B274" s="220"/>
      <c r="C274" s="230"/>
      <c r="D274" s="230"/>
      <c r="E274" s="230"/>
    </row>
    <row r="275" customFormat="false" ht="12.75" hidden="false" customHeight="false" outlineLevel="0" collapsed="false">
      <c r="A275" s="229"/>
      <c r="B275" s="220"/>
      <c r="C275" s="230"/>
      <c r="D275" s="230"/>
      <c r="E275" s="230"/>
    </row>
    <row r="276" customFormat="false" ht="12.75" hidden="false" customHeight="false" outlineLevel="0" collapsed="false">
      <c r="A276" s="229"/>
      <c r="B276" s="220"/>
      <c r="C276" s="230"/>
      <c r="D276" s="230"/>
      <c r="E276" s="230"/>
    </row>
    <row r="277" customFormat="false" ht="12.75" hidden="false" customHeight="false" outlineLevel="0" collapsed="false">
      <c r="A277" s="229"/>
      <c r="B277" s="220"/>
      <c r="C277" s="230"/>
      <c r="D277" s="230"/>
      <c r="E277" s="230"/>
    </row>
    <row r="278" customFormat="false" ht="12.75" hidden="false" customHeight="false" outlineLevel="0" collapsed="false">
      <c r="A278" s="229"/>
      <c r="B278" s="220"/>
      <c r="C278" s="230"/>
      <c r="D278" s="230"/>
      <c r="E278" s="230"/>
    </row>
    <row r="279" customFormat="false" ht="12.75" hidden="false" customHeight="false" outlineLevel="0" collapsed="false">
      <c r="A279" s="229"/>
      <c r="B279" s="229"/>
      <c r="C279" s="230"/>
      <c r="D279" s="230"/>
      <c r="E279" s="230"/>
    </row>
    <row r="280" customFormat="false" ht="12.75" hidden="false" customHeight="false" outlineLevel="0" collapsed="false">
      <c r="A280" s="229"/>
      <c r="B280" s="229"/>
      <c r="C280" s="230"/>
      <c r="D280" s="230"/>
      <c r="E280" s="230"/>
    </row>
    <row r="281" customFormat="false" ht="12.75" hidden="false" customHeight="false" outlineLevel="0" collapsed="false">
      <c r="A281" s="220"/>
      <c r="B281" s="220"/>
      <c r="C281" s="230"/>
      <c r="D281" s="230"/>
      <c r="E281" s="230"/>
    </row>
    <row r="282" customFormat="false" ht="12.75" hidden="false" customHeight="false" outlineLevel="0" collapsed="false">
      <c r="A282" s="229"/>
      <c r="B282" s="229"/>
      <c r="C282" s="230"/>
      <c r="D282" s="230"/>
      <c r="E282" s="230"/>
    </row>
    <row r="283" customFormat="false" ht="12.75" hidden="false" customHeight="false" outlineLevel="0" collapsed="false">
      <c r="A283" s="220"/>
      <c r="B283" s="220"/>
      <c r="C283" s="230"/>
      <c r="D283" s="230"/>
      <c r="E283" s="230"/>
    </row>
    <row r="284" customFormat="false" ht="12.75" hidden="false" customHeight="false" outlineLevel="0" collapsed="false">
      <c r="A284" s="229"/>
      <c r="B284" s="231"/>
      <c r="C284" s="230"/>
      <c r="D284" s="230"/>
      <c r="E284" s="230"/>
    </row>
    <row r="285" customFormat="false" ht="12.75" hidden="false" customHeight="false" outlineLevel="0" collapsed="false">
      <c r="A285" s="220"/>
      <c r="B285" s="220"/>
      <c r="C285" s="230"/>
      <c r="D285" s="230"/>
      <c r="E285" s="230"/>
    </row>
    <row r="286" customFormat="false" ht="12.75" hidden="false" customHeight="false" outlineLevel="0" collapsed="false">
      <c r="A286" s="2"/>
      <c r="B286" s="2"/>
      <c r="C286" s="230"/>
      <c r="D286" s="230"/>
      <c r="E286" s="230"/>
    </row>
    <row r="287" customFormat="false" ht="12.75" hidden="false" customHeight="false" outlineLevel="0" collapsed="false">
      <c r="A287" s="220"/>
      <c r="B287" s="220"/>
      <c r="C287" s="230"/>
      <c r="D287" s="230"/>
      <c r="E287" s="230"/>
    </row>
    <row r="288" customFormat="false" ht="12.75" hidden="false" customHeight="false" outlineLevel="0" collapsed="false">
      <c r="A288" s="229"/>
      <c r="B288" s="229"/>
      <c r="C288" s="230"/>
      <c r="D288" s="230"/>
      <c r="E288" s="230"/>
    </row>
    <row r="289" customFormat="false" ht="12.75" hidden="false" customHeight="false" outlineLevel="0" collapsed="false">
      <c r="A289" s="229"/>
      <c r="B289" s="229"/>
      <c r="C289" s="230"/>
      <c r="D289" s="230"/>
      <c r="E289" s="230"/>
    </row>
    <row r="290" customFormat="false" ht="12.75" hidden="false" customHeight="false" outlineLevel="0" collapsed="false">
      <c r="A290" s="229"/>
      <c r="B290" s="229"/>
      <c r="C290" s="230"/>
      <c r="D290" s="230"/>
      <c r="E290" s="230"/>
    </row>
    <row r="291" customFormat="false" ht="12.75" hidden="false" customHeight="false" outlineLevel="0" collapsed="false">
      <c r="A291" s="229"/>
      <c r="B291" s="2"/>
      <c r="C291" s="230"/>
      <c r="D291" s="230"/>
      <c r="E291" s="230"/>
    </row>
    <row r="292" customFormat="false" ht="12.75" hidden="false" customHeight="false" outlineLevel="0" collapsed="false">
      <c r="A292" s="220"/>
      <c r="B292" s="220"/>
      <c r="C292" s="230"/>
      <c r="D292" s="230"/>
      <c r="E292" s="230"/>
    </row>
    <row r="293" customFormat="false" ht="12.75" hidden="false" customHeight="false" outlineLevel="0" collapsed="false">
      <c r="A293" s="220"/>
      <c r="B293" s="220"/>
      <c r="C293" s="230"/>
      <c r="D293" s="230"/>
      <c r="E293" s="230"/>
    </row>
    <row r="294" customFormat="false" ht="12.75" hidden="false" customHeight="false" outlineLevel="0" collapsed="false">
      <c r="A294" s="229"/>
      <c r="B294" s="220"/>
      <c r="C294" s="230"/>
      <c r="D294" s="230"/>
      <c r="E294" s="230"/>
    </row>
    <row r="295" customFormat="false" ht="12.75" hidden="false" customHeight="false" outlineLevel="0" collapsed="false">
      <c r="A295" s="229"/>
      <c r="B295" s="220"/>
      <c r="C295" s="230"/>
      <c r="D295" s="230"/>
      <c r="E295" s="230"/>
    </row>
    <row r="296" customFormat="false" ht="12.75" hidden="false" customHeight="false" outlineLevel="0" collapsed="false">
      <c r="A296" s="229"/>
      <c r="B296" s="220"/>
      <c r="C296" s="230"/>
      <c r="D296" s="230"/>
      <c r="E296" s="230"/>
    </row>
    <row r="297" customFormat="false" ht="12.75" hidden="false" customHeight="false" outlineLevel="0" collapsed="false">
      <c r="A297" s="229"/>
      <c r="B297" s="220"/>
      <c r="C297" s="230"/>
      <c r="D297" s="230"/>
      <c r="E297" s="230"/>
    </row>
    <row r="298" customFormat="false" ht="12.75" hidden="false" customHeight="false" outlineLevel="0" collapsed="false">
      <c r="A298" s="229"/>
      <c r="B298" s="220"/>
      <c r="C298" s="230"/>
      <c r="D298" s="230"/>
      <c r="E298" s="230"/>
    </row>
    <row r="299" customFormat="false" ht="12.75" hidden="false" customHeight="false" outlineLevel="0" collapsed="false">
      <c r="A299" s="221"/>
      <c r="B299" s="231"/>
      <c r="C299" s="230"/>
      <c r="D299" s="230"/>
      <c r="E299" s="230"/>
    </row>
    <row r="300" customFormat="false" ht="12.75" hidden="false" customHeight="false" outlineLevel="0" collapsed="false">
      <c r="A300" s="220"/>
      <c r="B300" s="22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30"/>
      <c r="D301" s="230"/>
      <c r="E301" s="230"/>
    </row>
    <row r="302" customFormat="false" ht="12.75" hidden="false" customHeight="false" outlineLevel="0" collapsed="false">
      <c r="A302" s="220"/>
      <c r="B302" s="228"/>
      <c r="C302" s="230"/>
      <c r="D302" s="230"/>
      <c r="E302" s="230"/>
    </row>
    <row r="303" customFormat="false" ht="12.75" hidden="false" customHeight="false" outlineLevel="0" collapsed="false">
      <c r="A303" s="220"/>
      <c r="B303" s="228"/>
      <c r="C303" s="230"/>
      <c r="D303" s="230"/>
      <c r="E303" s="230"/>
    </row>
    <row r="304" customFormat="false" ht="12.75" hidden="false" customHeight="false" outlineLevel="0" collapsed="false">
      <c r="A304" s="220"/>
      <c r="B304" s="228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"/>
      <c r="C306" s="2"/>
      <c r="D306" s="2"/>
      <c r="E306" s="2"/>
    </row>
    <row r="307" customFormat="false" ht="18.75" hidden="false" customHeight="false" outlineLevel="0" collapsed="false">
      <c r="A307" s="227"/>
      <c r="B307" s="227"/>
      <c r="C307" s="2"/>
      <c r="D307" s="2"/>
      <c r="E307" s="2"/>
    </row>
    <row r="308" customFormat="false" ht="12.75" hidden="false" customHeight="false" outlineLevel="0" collapsed="false">
      <c r="A308" s="220"/>
      <c r="B308" s="220"/>
      <c r="C308" s="2"/>
      <c r="D308" s="2"/>
      <c r="E308" s="2"/>
    </row>
    <row r="309" customFormat="false" ht="12.75" hidden="false" customHeight="false" outlineLevel="0" collapsed="false">
      <c r="A309" s="220"/>
      <c r="B309" s="228"/>
      <c r="C309" s="2"/>
      <c r="D309" s="2"/>
      <c r="E309" s="2"/>
    </row>
    <row r="310" customFormat="false" ht="12.75" hidden="false" customHeight="false" outlineLevel="0" collapsed="false">
      <c r="A310" s="2"/>
      <c r="B310" s="2"/>
      <c r="C310" s="2"/>
      <c r="D310" s="2"/>
      <c r="E310" s="2"/>
    </row>
    <row r="311" customFormat="false" ht="12.75" hidden="false" customHeight="false" outlineLevel="0" collapsed="false">
      <c r="A311" s="221"/>
      <c r="B311" s="222"/>
      <c r="C311" s="222"/>
      <c r="D311" s="222"/>
      <c r="E311" s="222"/>
    </row>
    <row r="312" customFormat="false" ht="12.75" hidden="false" customHeight="false" outlineLevel="0" collapsed="false">
      <c r="A312" s="220"/>
      <c r="B312" s="220"/>
      <c r="C312" s="220"/>
      <c r="D312" s="2"/>
      <c r="E312" s="2"/>
    </row>
    <row r="313" customFormat="false" ht="12.75" hidden="false" customHeight="false" outlineLevel="0" collapsed="false">
      <c r="A313" s="229"/>
      <c r="B313" s="220"/>
      <c r="C313" s="220"/>
      <c r="D313" s="241"/>
      <c r="E313" s="241"/>
    </row>
    <row r="314" customFormat="false" ht="12.75" hidden="false" customHeight="false" outlineLevel="0" collapsed="false">
      <c r="A314" s="229"/>
      <c r="B314" s="220"/>
      <c r="C314" s="220"/>
      <c r="D314" s="241"/>
      <c r="E314" s="241"/>
    </row>
    <row r="315" customFormat="false" ht="12.75" hidden="false" customHeight="false" outlineLevel="0" collapsed="false">
      <c r="A315" s="229"/>
      <c r="B315" s="229"/>
      <c r="C315" s="229"/>
      <c r="D315" s="241"/>
      <c r="E315" s="241"/>
    </row>
    <row r="316" customFormat="false" ht="12.75" hidden="false" customHeight="false" outlineLevel="0" collapsed="false">
      <c r="A316" s="229"/>
      <c r="B316" s="229"/>
      <c r="C316" s="229"/>
      <c r="D316" s="241"/>
      <c r="E316" s="241"/>
    </row>
    <row r="317" customFormat="false" ht="12.75" hidden="false" customHeight="false" outlineLevel="0" collapsed="false">
      <c r="A317" s="229"/>
      <c r="B317" s="221"/>
      <c r="C317" s="221"/>
      <c r="D317" s="241"/>
      <c r="E317" s="241"/>
    </row>
    <row r="318" customFormat="false" ht="12.75" hidden="false" customHeight="false" outlineLevel="0" collapsed="false">
      <c r="A318" s="229"/>
      <c r="B318" s="221"/>
      <c r="C318" s="221"/>
      <c r="D318" s="241"/>
      <c r="E318" s="241"/>
    </row>
    <row r="319" customFormat="false" ht="12.75" hidden="false" customHeight="false" outlineLevel="0" collapsed="false">
      <c r="A319" s="220"/>
      <c r="B319" s="220"/>
      <c r="C319" s="220"/>
      <c r="D319" s="241"/>
      <c r="E319" s="241"/>
    </row>
    <row r="320" customFormat="false" ht="12.75" hidden="false" customHeight="false" outlineLevel="0" collapsed="false">
      <c r="A320" s="229"/>
      <c r="B320" s="220"/>
      <c r="C320" s="220"/>
      <c r="D320" s="241"/>
      <c r="E320" s="241"/>
    </row>
    <row r="321" customFormat="false" ht="12.75" hidden="false" customHeight="false" outlineLevel="0" collapsed="false">
      <c r="A321" s="229"/>
      <c r="B321" s="220"/>
      <c r="C321" s="220"/>
      <c r="D321" s="241"/>
      <c r="E321" s="241"/>
    </row>
    <row r="322" customFormat="false" ht="12.75" hidden="false" customHeight="false" outlineLevel="0" collapsed="false">
      <c r="A322" s="229"/>
      <c r="B322" s="220"/>
      <c r="C322" s="220"/>
      <c r="D322" s="241"/>
      <c r="E322" s="241"/>
    </row>
    <row r="323" customFormat="false" ht="12.75" hidden="false" customHeight="false" outlineLevel="0" collapsed="false">
      <c r="A323" s="229"/>
      <c r="B323" s="220"/>
      <c r="C323" s="220"/>
      <c r="D323" s="241"/>
      <c r="E323" s="241"/>
    </row>
    <row r="324" customFormat="false" ht="12.75" hidden="false" customHeight="false" outlineLevel="0" collapsed="false">
      <c r="A324" s="229"/>
      <c r="B324" s="220"/>
      <c r="C324" s="220"/>
      <c r="D324" s="241"/>
      <c r="E324" s="241"/>
    </row>
    <row r="325" customFormat="false" ht="12.75" hidden="false" customHeight="false" outlineLevel="0" collapsed="false">
      <c r="A325" s="229"/>
      <c r="B325" s="220"/>
      <c r="C325" s="220"/>
      <c r="D325" s="241"/>
      <c r="E325" s="241"/>
    </row>
    <row r="326" customFormat="false" ht="12.75" hidden="false" customHeight="false" outlineLevel="0" collapsed="false">
      <c r="A326" s="229"/>
      <c r="B326" s="220"/>
      <c r="C326" s="220"/>
      <c r="D326" s="241"/>
      <c r="E326" s="241"/>
    </row>
    <row r="327" customFormat="false" ht="12.75" hidden="false" customHeight="false" outlineLevel="0" collapsed="false">
      <c r="A327" s="229"/>
      <c r="B327" s="220"/>
      <c r="C327" s="220"/>
      <c r="D327" s="241"/>
      <c r="E327" s="241"/>
    </row>
    <row r="328" customFormat="false" ht="12.75" hidden="false" customHeight="false" outlineLevel="0" collapsed="false">
      <c r="A328" s="229"/>
      <c r="B328" s="220"/>
      <c r="C328" s="220"/>
      <c r="D328" s="241"/>
      <c r="E328" s="241"/>
    </row>
    <row r="329" customFormat="false" ht="12.75" hidden="false" customHeight="false" outlineLevel="0" collapsed="false">
      <c r="A329" s="229"/>
      <c r="B329" s="220"/>
      <c r="C329" s="220"/>
      <c r="D329" s="241"/>
      <c r="E329" s="241"/>
    </row>
    <row r="330" customFormat="false" ht="12.75" hidden="false" customHeight="false" outlineLevel="0" collapsed="false">
      <c r="A330" s="229"/>
      <c r="B330" s="229"/>
      <c r="C330" s="229"/>
      <c r="D330" s="241"/>
      <c r="E330" s="241"/>
    </row>
    <row r="331" customFormat="false" ht="12.75" hidden="false" customHeight="false" outlineLevel="0" collapsed="false">
      <c r="A331" s="229"/>
      <c r="B331" s="229"/>
      <c r="C331" s="229"/>
      <c r="D331" s="241"/>
      <c r="E331" s="241"/>
    </row>
    <row r="332" customFormat="false" ht="12.75" hidden="false" customHeight="false" outlineLevel="0" collapsed="false">
      <c r="A332" s="220"/>
      <c r="B332" s="220"/>
      <c r="C332" s="220"/>
      <c r="D332" s="241"/>
      <c r="E332" s="241"/>
    </row>
    <row r="333" customFormat="false" ht="12.75" hidden="false" customHeight="false" outlineLevel="0" collapsed="false">
      <c r="A333" s="2"/>
      <c r="B333" s="220"/>
      <c r="C333" s="220"/>
      <c r="D333" s="241"/>
      <c r="E333" s="241"/>
    </row>
    <row r="334" customFormat="false" ht="12.75" hidden="false" customHeight="false" outlineLevel="0" collapsed="false">
      <c r="A334" s="229"/>
      <c r="B334" s="229"/>
      <c r="C334" s="229"/>
      <c r="D334" s="241"/>
      <c r="E334" s="241"/>
    </row>
    <row r="335" customFormat="false" ht="12.75" hidden="false" customHeight="false" outlineLevel="0" collapsed="false">
      <c r="A335" s="220"/>
      <c r="B335" s="220"/>
      <c r="C335" s="220"/>
      <c r="D335" s="241"/>
      <c r="E335" s="241"/>
    </row>
    <row r="336" customFormat="false" ht="12.75" hidden="false" customHeight="false" outlineLevel="0" collapsed="false">
      <c r="A336" s="229"/>
      <c r="B336" s="231"/>
      <c r="C336" s="231"/>
      <c r="D336" s="241"/>
      <c r="E336" s="241"/>
    </row>
    <row r="337" customFormat="false" ht="12.75" hidden="false" customHeight="false" outlineLevel="0" collapsed="false">
      <c r="A337" s="220"/>
      <c r="B337" s="220"/>
      <c r="C337" s="220"/>
      <c r="D337" s="241"/>
      <c r="E337" s="241"/>
    </row>
    <row r="338" customFormat="false" ht="12.75" hidden="false" customHeight="false" outlineLevel="0" collapsed="false">
      <c r="A338" s="220"/>
      <c r="B338" s="220"/>
      <c r="C338" s="220"/>
      <c r="D338" s="241"/>
      <c r="E338" s="241"/>
    </row>
    <row r="339" customFormat="false" ht="12.75" hidden="false" customHeight="false" outlineLevel="0" collapsed="false">
      <c r="A339" s="220"/>
      <c r="B339" s="220"/>
      <c r="C339" s="220"/>
      <c r="D339" s="241"/>
      <c r="E339" s="241"/>
    </row>
    <row r="340" customFormat="false" ht="12.75" hidden="false" customHeight="false" outlineLevel="0" collapsed="false">
      <c r="A340" s="220"/>
      <c r="B340" s="228"/>
      <c r="C340" s="228"/>
      <c r="D340" s="241"/>
      <c r="E340" s="241"/>
    </row>
    <row r="341" customFormat="false" ht="12.75" hidden="false" customHeight="false" outlineLevel="0" collapsed="false">
      <c r="A341" s="220"/>
      <c r="B341" s="228"/>
      <c r="C341" s="228"/>
      <c r="D341" s="241"/>
      <c r="E341" s="241"/>
    </row>
    <row r="342" customFormat="false" ht="12.75" hidden="false" customHeight="false" outlineLevel="0" collapsed="false">
      <c r="A342" s="220"/>
      <c r="B342" s="228"/>
      <c r="C342" s="228"/>
      <c r="D342" s="241"/>
      <c r="E342" s="241"/>
    </row>
    <row r="343" customFormat="false" ht="12.75" hidden="false" customHeight="false" outlineLevel="0" collapsed="false">
      <c r="A343" s="220"/>
      <c r="B343" s="228"/>
      <c r="C343" s="228"/>
      <c r="D343" s="241"/>
      <c r="E343" s="241"/>
    </row>
    <row r="344" customFormat="false" ht="12.75" hidden="false" customHeight="false" outlineLevel="0" collapsed="false">
      <c r="A344" s="220"/>
      <c r="B344" s="228"/>
      <c r="C344" s="228"/>
      <c r="D344" s="241"/>
      <c r="E344" s="241"/>
    </row>
    <row r="345" customFormat="false" ht="12.75" hidden="false" customHeight="false" outlineLevel="0" collapsed="false">
      <c r="A345" s="2"/>
      <c r="B345" s="228"/>
      <c r="C345" s="228"/>
      <c r="D345" s="241"/>
      <c r="E345" s="241"/>
    </row>
    <row r="346" customFormat="false" ht="12.75" hidden="false" customHeight="false" outlineLevel="0" collapsed="false">
      <c r="A346" s="2"/>
      <c r="B346" s="241"/>
      <c r="C346" s="228"/>
      <c r="D346" s="241"/>
      <c r="E346" s="241"/>
    </row>
    <row r="347" customFormat="false" ht="12.75" hidden="false" customHeight="false" outlineLevel="0" collapsed="false">
      <c r="A347" s="2"/>
      <c r="B347" s="228"/>
      <c r="C347" s="228"/>
      <c r="D347" s="241"/>
      <c r="E347" s="241"/>
    </row>
    <row r="348" customFormat="false" ht="12.75" hidden="false" customHeight="false" outlineLevel="0" collapsed="false">
      <c r="A348" s="2"/>
      <c r="B348" s="228"/>
      <c r="C348" s="228"/>
      <c r="D348" s="241"/>
      <c r="E348" s="241"/>
    </row>
    <row r="349" customFormat="false" ht="12.75" hidden="false" customHeight="false" outlineLevel="0" collapsed="false">
      <c r="A349" s="2"/>
      <c r="B349" s="228"/>
      <c r="C349" s="228"/>
      <c r="D349" s="241"/>
      <c r="E349" s="241"/>
    </row>
    <row r="350" customFormat="false" ht="12.75" hidden="false" customHeight="false" outlineLevel="0" collapsed="false">
      <c r="A350" s="2"/>
      <c r="B350" s="228"/>
      <c r="C350" s="228"/>
      <c r="D350" s="241"/>
      <c r="E350" s="241"/>
    </row>
    <row r="351" customFormat="false" ht="12.75" hidden="false" customHeight="false" outlineLevel="0" collapsed="false">
      <c r="A351" s="220"/>
      <c r="B351" s="228"/>
      <c r="C351" s="228"/>
      <c r="D351" s="241"/>
      <c r="E351" s="241"/>
    </row>
    <row r="352" customFormat="false" ht="12.75" hidden="false" customHeight="false" outlineLevel="0" collapsed="false">
      <c r="A352" s="2"/>
      <c r="B352" s="228"/>
      <c r="C352" s="228"/>
      <c r="D352" s="241"/>
      <c r="E352" s="241"/>
    </row>
    <row r="353" customFormat="false" ht="12.75" hidden="false" customHeight="false" outlineLevel="0" collapsed="false">
      <c r="A353" s="2"/>
      <c r="B353" s="228"/>
      <c r="C353" s="228"/>
      <c r="D353" s="241"/>
      <c r="E353" s="241"/>
    </row>
    <row r="354" customFormat="false" ht="12.75" hidden="false" customHeight="false" outlineLevel="0" collapsed="false">
      <c r="A354" s="220"/>
      <c r="B354" s="228"/>
      <c r="C354" s="228"/>
      <c r="D354" s="241"/>
      <c r="E354" s="241"/>
    </row>
    <row r="355" customFormat="false" ht="12.75" hidden="false" customHeight="false" outlineLevel="0" collapsed="false">
      <c r="A355" s="220"/>
      <c r="B355" s="228"/>
      <c r="C355" s="228"/>
      <c r="D355" s="241"/>
      <c r="E355" s="241"/>
    </row>
    <row r="356" customFormat="false" ht="12.75" hidden="false" customHeight="false" outlineLevel="0" collapsed="false">
      <c r="A356" s="2"/>
      <c r="B356" s="228"/>
      <c r="C356" s="228"/>
      <c r="D356" s="241"/>
      <c r="E356" s="241"/>
    </row>
    <row r="357" customFormat="false" ht="12.75" hidden="false" customHeight="false" outlineLevel="0" collapsed="false">
      <c r="A357" s="2"/>
      <c r="B357" s="228"/>
      <c r="C357" s="228"/>
      <c r="D357" s="241"/>
      <c r="E357" s="241"/>
    </row>
    <row r="358" customFormat="false" ht="12.75" hidden="false" customHeight="false" outlineLevel="0" collapsed="false">
      <c r="A358" s="2"/>
      <c r="B358" s="228"/>
      <c r="C358" s="228"/>
      <c r="D358" s="241"/>
      <c r="E358" s="241"/>
    </row>
    <row r="359" customFormat="false" ht="12.75" hidden="false" customHeight="false" outlineLevel="0" collapsed="false">
      <c r="A359" s="2"/>
      <c r="B359" s="228"/>
      <c r="C359" s="228"/>
      <c r="D359" s="241"/>
      <c r="E359" s="241"/>
    </row>
    <row r="360" customFormat="false" ht="12.75" hidden="false" customHeight="false" outlineLevel="0" collapsed="false">
      <c r="A360" s="2"/>
      <c r="B360" s="228"/>
      <c r="C360" s="228"/>
      <c r="D360" s="241"/>
      <c r="E360" s="241"/>
    </row>
    <row r="361" customFormat="false" ht="12.75" hidden="false" customHeight="false" outlineLevel="0" collapsed="false">
      <c r="A361" s="2"/>
      <c r="B361" s="228"/>
      <c r="C361" s="228"/>
      <c r="D361" s="241"/>
      <c r="E361" s="241"/>
    </row>
    <row r="362" customFormat="false" ht="12.75" hidden="false" customHeight="false" outlineLevel="0" collapsed="false">
      <c r="A362" s="2"/>
      <c r="B362" s="228"/>
      <c r="C362" s="228"/>
      <c r="D362" s="241"/>
      <c r="E362" s="241"/>
    </row>
    <row r="363" customFormat="false" ht="12.75" hidden="false" customHeight="false" outlineLevel="0" collapsed="false">
      <c r="A363" s="2"/>
      <c r="B363" s="228"/>
      <c r="C363" s="228"/>
      <c r="D363" s="241"/>
      <c r="E363" s="241"/>
    </row>
    <row r="364" customFormat="false" ht="12.75" hidden="false" customHeight="false" outlineLevel="0" collapsed="false">
      <c r="A364" s="220"/>
      <c r="B364" s="228"/>
      <c r="C364" s="228"/>
      <c r="D364" s="241"/>
      <c r="E364" s="241"/>
    </row>
    <row r="365" customFormat="false" ht="12.75" hidden="false" customHeight="false" outlineLevel="0" collapsed="false">
      <c r="A365" s="220"/>
      <c r="B365" s="228"/>
      <c r="C365" s="228"/>
      <c r="D365" s="241"/>
      <c r="E365" s="241"/>
    </row>
    <row r="366" customFormat="false" ht="12.75" hidden="false" customHeight="false" outlineLevel="0" collapsed="false">
      <c r="A366" s="220"/>
      <c r="B366" s="228"/>
      <c r="C366" s="228"/>
      <c r="D366" s="241"/>
      <c r="E366" s="241"/>
    </row>
    <row r="367" customFormat="false" ht="12.75" hidden="false" customHeight="false" outlineLevel="0" collapsed="false">
      <c r="A367" s="220"/>
      <c r="B367" s="228"/>
      <c r="C367" s="228"/>
      <c r="D367" s="241"/>
      <c r="E367" s="241"/>
    </row>
    <row r="368" customFormat="false" ht="12.75" hidden="false" customHeight="false" outlineLevel="0" collapsed="false">
      <c r="A368" s="220"/>
      <c r="B368" s="228"/>
      <c r="C368" s="228"/>
      <c r="D368" s="242"/>
      <c r="E368" s="242"/>
    </row>
    <row r="369" customFormat="false" ht="12.75" hidden="false" customHeight="false" outlineLevel="0" collapsed="false">
      <c r="A369" s="2"/>
      <c r="B369" s="2"/>
      <c r="C369" s="2"/>
      <c r="D369" s="2"/>
      <c r="E369" s="2"/>
    </row>
    <row r="370" customFormat="false" ht="18.75" hidden="false" customHeight="false" outlineLevel="0" collapsed="false">
      <c r="A370" s="219"/>
      <c r="B370" s="2"/>
      <c r="C370" s="2"/>
      <c r="D370" s="2"/>
      <c r="E370" s="2"/>
    </row>
    <row r="371" customFormat="false" ht="12.75" hidden="false" customHeight="false" outlineLevel="0" collapsed="false">
      <c r="A371" s="220"/>
      <c r="B371" s="2"/>
      <c r="C371" s="2"/>
      <c r="D371" s="2"/>
      <c r="E371" s="2"/>
    </row>
    <row r="372" customFormat="false" ht="12.75" hidden="false" customHeight="false" outlineLevel="0" collapsed="false">
      <c r="A372" s="2"/>
      <c r="B372" s="2"/>
      <c r="C372" s="2"/>
      <c r="D372" s="2"/>
      <c r="E372" s="2"/>
    </row>
    <row r="373" customFormat="false" ht="12.75" hidden="false" customHeight="false" outlineLevel="0" collapsed="false">
      <c r="A373" s="2"/>
      <c r="B373" s="2"/>
      <c r="C373" s="2"/>
      <c r="D373" s="2"/>
      <c r="E373" s="2"/>
    </row>
    <row r="374" customFormat="false" ht="12.75" hidden="false" customHeight="false" outlineLevel="0" collapsed="false">
      <c r="A374" s="221"/>
      <c r="B374" s="222"/>
      <c r="C374" s="222"/>
      <c r="D374" s="222"/>
      <c r="E374" s="222"/>
    </row>
    <row r="375" customFormat="false" ht="12.75" hidden="false" customHeight="false" outlineLevel="0" collapsed="false">
      <c r="A375" s="2"/>
      <c r="B375" s="2"/>
      <c r="C375" s="2"/>
      <c r="D375" s="2"/>
      <c r="E375" s="2"/>
    </row>
    <row r="376" customFormat="false" ht="12.75" hidden="false" customHeight="false" outlineLevel="0" collapsed="false">
      <c r="A376" s="220"/>
      <c r="B376" s="2"/>
      <c r="C376" s="2"/>
      <c r="D376" s="2"/>
      <c r="E376" s="2"/>
    </row>
    <row r="377" customFormat="false" ht="12.75" hidden="false" customHeight="false" outlineLevel="0" collapsed="false">
      <c r="A377" s="2"/>
      <c r="B377" s="2"/>
      <c r="C377" s="2"/>
      <c r="D377" s="2"/>
      <c r="E377" s="2"/>
    </row>
    <row r="378" customFormat="false" ht="12.75" hidden="false" customHeight="false" outlineLevel="0" collapsed="false">
      <c r="A378" s="2"/>
      <c r="B378" s="2"/>
      <c r="C378" s="2"/>
      <c r="D378" s="2"/>
      <c r="E378" s="2"/>
    </row>
    <row r="379" customFormat="false" ht="12.75" hidden="false" customHeight="false" outlineLevel="0" collapsed="false">
      <c r="A379" s="2"/>
      <c r="B379" s="2"/>
      <c r="C379" s="2"/>
      <c r="D379" s="2"/>
      <c r="E379" s="2"/>
    </row>
    <row r="380" customFormat="false" ht="12.75" hidden="false" customHeight="false" outlineLevel="0" collapsed="false">
      <c r="A380" s="2"/>
      <c r="B380" s="2"/>
      <c r="C380" s="2"/>
      <c r="D380" s="2"/>
      <c r="E380" s="2"/>
    </row>
    <row r="381" customFormat="false" ht="12.75" hidden="false" customHeight="false" outlineLevel="0" collapsed="false">
      <c r="A381" s="238"/>
      <c r="B381" s="2"/>
      <c r="C381" s="2"/>
      <c r="D381" s="2"/>
      <c r="E381" s="2"/>
    </row>
    <row r="382" customFormat="false" ht="12.75" hidden="false" customHeight="false" outlineLevel="0" collapsed="false">
      <c r="A382" s="238"/>
      <c r="B382" s="2"/>
      <c r="C382" s="2"/>
      <c r="D382" s="2"/>
      <c r="E382" s="2"/>
    </row>
    <row r="383" customFormat="false" ht="12.75" hidden="false" customHeight="false" outlineLevel="0" collapsed="false">
      <c r="A383" s="220"/>
      <c r="B383" s="2"/>
      <c r="C383" s="2"/>
      <c r="D383" s="2"/>
      <c r="E383" s="2"/>
    </row>
    <row r="384" customFormat="false" ht="12.75" hidden="false" customHeight="false" outlineLevel="0" collapsed="false">
      <c r="A384" s="2"/>
      <c r="B384" s="2"/>
      <c r="C384" s="242"/>
      <c r="D384" s="242"/>
      <c r="E384" s="242"/>
    </row>
    <row r="385" customFormat="false" ht="12.75" hidden="false" customHeight="false" outlineLevel="0" collapsed="false">
      <c r="A385" s="2"/>
      <c r="B385" s="2"/>
      <c r="C385" s="2"/>
      <c r="D385" s="2"/>
      <c r="E385" s="2"/>
    </row>
    <row r="386" customFormat="false" ht="12.75" hidden="false" customHeight="false" outlineLevel="0" collapsed="false">
      <c r="A386" s="220"/>
      <c r="B386" s="2"/>
      <c r="C386" s="2"/>
      <c r="D386" s="2"/>
      <c r="E386" s="2"/>
    </row>
    <row r="387" customFormat="false" ht="12.75" hidden="false" customHeight="false" outlineLevel="0" collapsed="false">
      <c r="A387" s="2"/>
      <c r="B387" s="243"/>
      <c r="C387" s="2"/>
      <c r="D387" s="2"/>
      <c r="E387" s="2"/>
    </row>
    <row r="388" customFormat="false" ht="12.75" hidden="false" customHeight="false" outlineLevel="0" collapsed="false">
      <c r="A388" s="220"/>
      <c r="B388" s="2"/>
      <c r="C388" s="2"/>
      <c r="D388" s="2"/>
      <c r="E388" s="2"/>
    </row>
    <row r="389" customFormat="false" ht="12.75" hidden="false" customHeight="false" outlineLevel="0" collapsed="false">
      <c r="A389" s="2"/>
      <c r="B389" s="2"/>
      <c r="C389" s="2"/>
      <c r="D389" s="2"/>
      <c r="E389" s="2"/>
    </row>
    <row r="390" customFormat="false" ht="12.75" hidden="false" customHeight="false" outlineLevel="0" collapsed="false">
      <c r="A390" s="2"/>
      <c r="B390" s="2"/>
      <c r="C390" s="2"/>
      <c r="D390" s="2"/>
      <c r="E390" s="2"/>
    </row>
    <row r="391" customFormat="false" ht="18.75" hidden="false" customHeight="false" outlineLevel="0" collapsed="false">
      <c r="A391" s="244"/>
      <c r="B391" s="245"/>
      <c r="C391" s="245"/>
      <c r="D391" s="245"/>
      <c r="E391" s="245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246"/>
      <c r="AP391" s="246"/>
      <c r="AQ391" s="246"/>
      <c r="AR391" s="246"/>
      <c r="AS391" s="246"/>
      <c r="AT391" s="246"/>
      <c r="AU391" s="246"/>
      <c r="AV391" s="246"/>
      <c r="AW391" s="246"/>
      <c r="AX391" s="246"/>
      <c r="AY391" s="246"/>
      <c r="AZ391" s="246"/>
      <c r="BA391" s="246"/>
      <c r="BB391" s="246"/>
      <c r="BC391" s="246"/>
      <c r="BD391" s="246"/>
      <c r="BE391" s="246"/>
      <c r="BF391" s="246"/>
      <c r="BG391" s="246"/>
      <c r="BH391" s="246"/>
      <c r="BI391" s="246"/>
      <c r="BJ391" s="246"/>
      <c r="BK391" s="246"/>
      <c r="BL391" s="246"/>
      <c r="BM391" s="246"/>
      <c r="BN391" s="246"/>
      <c r="BO391" s="246"/>
      <c r="BP391" s="246"/>
      <c r="BQ391" s="246"/>
      <c r="BR391" s="246"/>
      <c r="BS391" s="246"/>
      <c r="BT391" s="246"/>
      <c r="BU391" s="246"/>
      <c r="BV391" s="246"/>
      <c r="BW391" s="246"/>
      <c r="BX391" s="246"/>
      <c r="BY391" s="246"/>
      <c r="BZ391" s="246"/>
      <c r="CA391" s="246"/>
      <c r="CB391" s="246"/>
      <c r="CC391" s="246"/>
      <c r="CD391" s="246"/>
      <c r="CE391" s="246"/>
      <c r="CF391" s="246"/>
      <c r="CG391" s="246"/>
      <c r="CH391" s="246"/>
      <c r="CI391" s="246"/>
      <c r="CJ391" s="246"/>
      <c r="CK391" s="246"/>
      <c r="CL391" s="246"/>
      <c r="CM391" s="246"/>
      <c r="CN391" s="246"/>
      <c r="CO391" s="246"/>
      <c r="CP391" s="246"/>
      <c r="CQ391" s="246"/>
      <c r="CR391" s="246"/>
      <c r="CS391" s="246"/>
      <c r="CT391" s="246"/>
      <c r="CU391" s="246"/>
      <c r="CV391" s="246"/>
      <c r="CW391" s="246"/>
      <c r="CX391" s="246"/>
      <c r="CY391" s="246"/>
      <c r="CZ391" s="246"/>
      <c r="DA391" s="246"/>
      <c r="DB391" s="246"/>
      <c r="DC391" s="246"/>
      <c r="DD391" s="246"/>
      <c r="DE391" s="246"/>
      <c r="DF391" s="246"/>
      <c r="DG391" s="246"/>
      <c r="DH391" s="246"/>
      <c r="DI391" s="246"/>
      <c r="DJ391" s="246"/>
      <c r="DK391" s="246"/>
      <c r="DL391" s="246"/>
      <c r="DM391" s="246"/>
      <c r="DN391" s="246"/>
      <c r="DO391" s="246"/>
      <c r="DP391" s="246"/>
      <c r="DQ391" s="246"/>
      <c r="DR391" s="246"/>
      <c r="DS391" s="246"/>
      <c r="DT391" s="246"/>
      <c r="DU391" s="246"/>
      <c r="DV391" s="246"/>
      <c r="DW391" s="246"/>
      <c r="DX391" s="246"/>
      <c r="DY391" s="246"/>
      <c r="DZ391" s="246"/>
      <c r="EA391" s="246"/>
      <c r="EB391" s="246"/>
      <c r="EC391" s="246"/>
      <c r="ED391" s="246"/>
      <c r="EE391" s="246"/>
      <c r="EF391" s="246"/>
      <c r="EG391" s="246"/>
      <c r="EH391" s="246"/>
      <c r="EI391" s="246"/>
      <c r="EJ391" s="246"/>
      <c r="EK391" s="246"/>
      <c r="EL391" s="246"/>
      <c r="EM391" s="246"/>
      <c r="EN391" s="246"/>
      <c r="EO391" s="246"/>
      <c r="EP391" s="246"/>
      <c r="EQ391" s="246"/>
      <c r="ER391" s="246"/>
      <c r="ES391" s="246"/>
      <c r="ET391" s="246"/>
      <c r="EU391" s="246"/>
      <c r="EV391" s="246"/>
      <c r="EW391" s="246"/>
      <c r="EX391" s="246"/>
      <c r="EY391" s="246"/>
      <c r="EZ391" s="246"/>
      <c r="FA391" s="246"/>
      <c r="FB391" s="246"/>
      <c r="FC391" s="246"/>
      <c r="FD391" s="246"/>
      <c r="FE391" s="246"/>
      <c r="FF391" s="246"/>
      <c r="FG391" s="246"/>
      <c r="FH391" s="246"/>
      <c r="FI391" s="246"/>
      <c r="FJ391" s="246"/>
      <c r="FK391" s="246"/>
      <c r="FL391" s="246"/>
      <c r="FM391" s="246"/>
      <c r="FN391" s="246"/>
      <c r="FO391" s="246"/>
      <c r="FP391" s="246"/>
      <c r="FQ391" s="246"/>
      <c r="FR391" s="246"/>
      <c r="FS391" s="246"/>
      <c r="FT391" s="246"/>
      <c r="FU391" s="246"/>
      <c r="FV391" s="246"/>
      <c r="FW391" s="246"/>
      <c r="FX391" s="246"/>
      <c r="FY391" s="246"/>
      <c r="FZ391" s="246"/>
      <c r="GA391" s="246"/>
      <c r="GB391" s="246"/>
      <c r="GC391" s="246"/>
      <c r="GD391" s="246"/>
      <c r="GE391" s="246"/>
      <c r="GF391" s="246"/>
      <c r="GG391" s="246"/>
      <c r="GH391" s="246"/>
      <c r="GI391" s="246"/>
      <c r="GJ391" s="246"/>
      <c r="GK391" s="246"/>
      <c r="GL391" s="246"/>
      <c r="GM391" s="246"/>
      <c r="GN391" s="246"/>
      <c r="GO391" s="246"/>
      <c r="GP391" s="246"/>
      <c r="GQ391" s="246"/>
      <c r="GR391" s="246"/>
      <c r="GS391" s="246"/>
      <c r="GT391" s="246"/>
      <c r="GU391" s="246"/>
      <c r="GV391" s="246"/>
      <c r="GW391" s="246"/>
      <c r="GX391" s="246"/>
      <c r="GY391" s="246"/>
      <c r="GZ391" s="246"/>
      <c r="HA391" s="246"/>
      <c r="HB391" s="246"/>
      <c r="HC391" s="246"/>
      <c r="HD391" s="246"/>
      <c r="HE391" s="246"/>
      <c r="HF391" s="246"/>
      <c r="HG391" s="246"/>
      <c r="HH391" s="246"/>
      <c r="HI391" s="246"/>
      <c r="HJ391" s="246"/>
      <c r="HK391" s="246"/>
      <c r="HL391" s="246"/>
      <c r="HM391" s="246"/>
      <c r="HN391" s="246"/>
      <c r="HO391" s="246"/>
      <c r="HP391" s="246"/>
      <c r="HQ391" s="246"/>
      <c r="HR391" s="246"/>
      <c r="HS391" s="246"/>
      <c r="HT391" s="246"/>
      <c r="HU391" s="246"/>
      <c r="HV391" s="246"/>
      <c r="HW391" s="246"/>
      <c r="HX391" s="246"/>
      <c r="HY391" s="246"/>
      <c r="HZ391" s="246"/>
      <c r="IA391" s="246"/>
      <c r="IB391" s="246"/>
      <c r="IC391" s="246"/>
      <c r="ID391" s="246"/>
      <c r="IE391" s="246"/>
      <c r="IF391" s="246"/>
      <c r="IG391" s="246"/>
      <c r="IH391" s="246"/>
      <c r="II391" s="246"/>
      <c r="IJ391" s="246"/>
      <c r="IK391" s="246"/>
      <c r="IL391" s="246"/>
      <c r="IM391" s="246"/>
      <c r="IN391" s="246"/>
      <c r="IO391" s="246"/>
      <c r="IP391" s="246"/>
      <c r="IQ391" s="246"/>
      <c r="IR391" s="246"/>
      <c r="IS391" s="246"/>
      <c r="IT391" s="246"/>
      <c r="IU391" s="246"/>
      <c r="IV391" s="246"/>
      <c r="IW391" s="246"/>
    </row>
    <row r="392" customFormat="false" ht="12.75" hidden="false" customHeight="false" outlineLevel="0" collapsed="false">
      <c r="A392" s="245"/>
      <c r="B392" s="245"/>
      <c r="C392" s="245"/>
      <c r="D392" s="245"/>
      <c r="E392" s="247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246"/>
      <c r="AP392" s="246"/>
      <c r="AQ392" s="246"/>
      <c r="AR392" s="246"/>
      <c r="AS392" s="246"/>
      <c r="AT392" s="246"/>
      <c r="AU392" s="246"/>
      <c r="AV392" s="246"/>
      <c r="AW392" s="246"/>
      <c r="AX392" s="246"/>
      <c r="AY392" s="246"/>
      <c r="AZ392" s="246"/>
      <c r="BA392" s="246"/>
      <c r="BB392" s="246"/>
      <c r="BC392" s="246"/>
      <c r="BD392" s="246"/>
      <c r="BE392" s="246"/>
      <c r="BF392" s="246"/>
      <c r="BG392" s="246"/>
      <c r="BH392" s="246"/>
      <c r="BI392" s="246"/>
      <c r="BJ392" s="246"/>
      <c r="BK392" s="246"/>
      <c r="BL392" s="246"/>
      <c r="BM392" s="246"/>
      <c r="BN392" s="246"/>
      <c r="BO392" s="246"/>
      <c r="BP392" s="246"/>
      <c r="BQ392" s="246"/>
      <c r="BR392" s="246"/>
      <c r="BS392" s="246"/>
      <c r="BT392" s="246"/>
      <c r="BU392" s="246"/>
      <c r="BV392" s="246"/>
      <c r="BW392" s="246"/>
      <c r="BX392" s="246"/>
      <c r="BY392" s="246"/>
      <c r="BZ392" s="246"/>
      <c r="CA392" s="246"/>
      <c r="CB392" s="246"/>
      <c r="CC392" s="246"/>
      <c r="CD392" s="246"/>
      <c r="CE392" s="246"/>
      <c r="CF392" s="246"/>
      <c r="CG392" s="246"/>
      <c r="CH392" s="246"/>
      <c r="CI392" s="246"/>
      <c r="CJ392" s="246"/>
      <c r="CK392" s="246"/>
      <c r="CL392" s="246"/>
      <c r="CM392" s="246"/>
      <c r="CN392" s="246"/>
      <c r="CO392" s="246"/>
      <c r="CP392" s="246"/>
      <c r="CQ392" s="246"/>
      <c r="CR392" s="246"/>
      <c r="CS392" s="246"/>
      <c r="CT392" s="246"/>
      <c r="CU392" s="246"/>
      <c r="CV392" s="246"/>
      <c r="CW392" s="246"/>
      <c r="CX392" s="246"/>
      <c r="CY392" s="246"/>
      <c r="CZ392" s="246"/>
      <c r="DA392" s="246"/>
      <c r="DB392" s="246"/>
      <c r="DC392" s="246"/>
      <c r="DD392" s="246"/>
      <c r="DE392" s="246"/>
      <c r="DF392" s="246"/>
      <c r="DG392" s="246"/>
      <c r="DH392" s="246"/>
      <c r="DI392" s="246"/>
      <c r="DJ392" s="246"/>
      <c r="DK392" s="246"/>
      <c r="DL392" s="246"/>
      <c r="DM392" s="246"/>
      <c r="DN392" s="246"/>
      <c r="DO392" s="246"/>
      <c r="DP392" s="246"/>
      <c r="DQ392" s="246"/>
      <c r="DR392" s="246"/>
      <c r="DS392" s="246"/>
      <c r="DT392" s="246"/>
      <c r="DU392" s="246"/>
      <c r="DV392" s="246"/>
      <c r="DW392" s="246"/>
      <c r="DX392" s="246"/>
      <c r="DY392" s="246"/>
      <c r="DZ392" s="246"/>
      <c r="EA392" s="246"/>
      <c r="EB392" s="246"/>
      <c r="EC392" s="246"/>
      <c r="ED392" s="246"/>
      <c r="EE392" s="246"/>
      <c r="EF392" s="246"/>
      <c r="EG392" s="246"/>
      <c r="EH392" s="246"/>
      <c r="EI392" s="246"/>
      <c r="EJ392" s="246"/>
      <c r="EK392" s="246"/>
      <c r="EL392" s="246"/>
      <c r="EM392" s="246"/>
      <c r="EN392" s="246"/>
      <c r="EO392" s="246"/>
      <c r="EP392" s="246"/>
      <c r="EQ392" s="246"/>
      <c r="ER392" s="246"/>
      <c r="ES392" s="246"/>
      <c r="ET392" s="246"/>
      <c r="EU392" s="246"/>
      <c r="EV392" s="246"/>
      <c r="EW392" s="246"/>
      <c r="EX392" s="246"/>
      <c r="EY392" s="246"/>
      <c r="EZ392" s="246"/>
      <c r="FA392" s="246"/>
      <c r="FB392" s="246"/>
      <c r="FC392" s="246"/>
      <c r="FD392" s="246"/>
      <c r="FE392" s="246"/>
      <c r="FF392" s="246"/>
      <c r="FG392" s="246"/>
      <c r="FH392" s="246"/>
      <c r="FI392" s="246"/>
      <c r="FJ392" s="246"/>
      <c r="FK392" s="246"/>
      <c r="FL392" s="246"/>
      <c r="FM392" s="246"/>
      <c r="FN392" s="246"/>
      <c r="FO392" s="246"/>
      <c r="FP392" s="246"/>
      <c r="FQ392" s="246"/>
      <c r="FR392" s="246"/>
      <c r="FS392" s="246"/>
      <c r="FT392" s="246"/>
      <c r="FU392" s="246"/>
      <c r="FV392" s="246"/>
      <c r="FW392" s="246"/>
      <c r="FX392" s="246"/>
      <c r="FY392" s="246"/>
      <c r="FZ392" s="246"/>
      <c r="GA392" s="246"/>
      <c r="GB392" s="246"/>
      <c r="GC392" s="246"/>
      <c r="GD392" s="246"/>
      <c r="GE392" s="246"/>
      <c r="GF392" s="246"/>
      <c r="GG392" s="246"/>
      <c r="GH392" s="246"/>
      <c r="GI392" s="246"/>
      <c r="GJ392" s="246"/>
      <c r="GK392" s="246"/>
      <c r="GL392" s="246"/>
      <c r="GM392" s="246"/>
      <c r="GN392" s="246"/>
      <c r="GO392" s="246"/>
      <c r="GP392" s="246"/>
      <c r="GQ392" s="246"/>
      <c r="GR392" s="246"/>
      <c r="GS392" s="246"/>
      <c r="GT392" s="246"/>
      <c r="GU392" s="246"/>
      <c r="GV392" s="246"/>
      <c r="GW392" s="246"/>
      <c r="GX392" s="246"/>
      <c r="GY392" s="246"/>
      <c r="GZ392" s="246"/>
      <c r="HA392" s="246"/>
      <c r="HB392" s="246"/>
      <c r="HC392" s="246"/>
      <c r="HD392" s="246"/>
      <c r="HE392" s="246"/>
      <c r="HF392" s="246"/>
      <c r="HG392" s="246"/>
      <c r="HH392" s="246"/>
      <c r="HI392" s="246"/>
      <c r="HJ392" s="246"/>
      <c r="HK392" s="246"/>
      <c r="HL392" s="246"/>
      <c r="HM392" s="246"/>
      <c r="HN392" s="246"/>
      <c r="HO392" s="246"/>
      <c r="HP392" s="246"/>
      <c r="HQ392" s="246"/>
      <c r="HR392" s="246"/>
      <c r="HS392" s="246"/>
      <c r="HT392" s="246"/>
      <c r="HU392" s="246"/>
      <c r="HV392" s="246"/>
      <c r="HW392" s="246"/>
      <c r="HX392" s="246"/>
      <c r="HY392" s="246"/>
      <c r="HZ392" s="246"/>
      <c r="IA392" s="246"/>
      <c r="IB392" s="246"/>
      <c r="IC392" s="246"/>
      <c r="ID392" s="246"/>
      <c r="IE392" s="246"/>
      <c r="IF392" s="246"/>
      <c r="IG392" s="246"/>
      <c r="IH392" s="246"/>
      <c r="II392" s="246"/>
      <c r="IJ392" s="246"/>
      <c r="IK392" s="246"/>
      <c r="IL392" s="246"/>
      <c r="IM392" s="246"/>
      <c r="IN392" s="246"/>
      <c r="IO392" s="246"/>
      <c r="IP392" s="246"/>
      <c r="IQ392" s="246"/>
      <c r="IR392" s="246"/>
      <c r="IS392" s="246"/>
      <c r="IT392" s="246"/>
      <c r="IU392" s="246"/>
      <c r="IV392" s="246"/>
      <c r="IW392" s="246"/>
    </row>
    <row r="393" customFormat="false" ht="12.75" hidden="false" customHeight="false" outlineLevel="0" collapsed="false">
      <c r="A393" s="245"/>
      <c r="B393" s="248"/>
      <c r="C393" s="248"/>
      <c r="D393" s="248"/>
      <c r="E393" s="249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246"/>
      <c r="AP393" s="246"/>
      <c r="AQ393" s="246"/>
      <c r="AR393" s="246"/>
      <c r="AS393" s="246"/>
      <c r="AT393" s="246"/>
      <c r="AU393" s="246"/>
      <c r="AV393" s="246"/>
      <c r="AW393" s="246"/>
      <c r="AX393" s="246"/>
      <c r="AY393" s="246"/>
      <c r="AZ393" s="246"/>
      <c r="BA393" s="246"/>
      <c r="BB393" s="246"/>
      <c r="BC393" s="246"/>
      <c r="BD393" s="246"/>
      <c r="BE393" s="246"/>
      <c r="BF393" s="246"/>
      <c r="BG393" s="246"/>
      <c r="BH393" s="246"/>
      <c r="BI393" s="246"/>
      <c r="BJ393" s="246"/>
      <c r="BK393" s="246"/>
      <c r="BL393" s="246"/>
      <c r="BM393" s="246"/>
      <c r="BN393" s="246"/>
      <c r="BO393" s="246"/>
      <c r="BP393" s="246"/>
      <c r="BQ393" s="246"/>
      <c r="BR393" s="246"/>
      <c r="BS393" s="246"/>
      <c r="BT393" s="246"/>
      <c r="BU393" s="246"/>
      <c r="BV393" s="246"/>
      <c r="BW393" s="246"/>
      <c r="BX393" s="246"/>
      <c r="BY393" s="246"/>
      <c r="BZ393" s="246"/>
      <c r="CA393" s="246"/>
      <c r="CB393" s="246"/>
      <c r="CC393" s="246"/>
      <c r="CD393" s="246"/>
      <c r="CE393" s="246"/>
      <c r="CF393" s="246"/>
      <c r="CG393" s="246"/>
      <c r="CH393" s="246"/>
      <c r="CI393" s="246"/>
      <c r="CJ393" s="246"/>
      <c r="CK393" s="246"/>
      <c r="CL393" s="246"/>
      <c r="CM393" s="246"/>
      <c r="CN393" s="246"/>
      <c r="CO393" s="246"/>
      <c r="CP393" s="246"/>
      <c r="CQ393" s="246"/>
      <c r="CR393" s="246"/>
      <c r="CS393" s="246"/>
      <c r="CT393" s="246"/>
      <c r="CU393" s="246"/>
      <c r="CV393" s="246"/>
      <c r="CW393" s="246"/>
      <c r="CX393" s="246"/>
      <c r="CY393" s="246"/>
      <c r="CZ393" s="246"/>
      <c r="DA393" s="246"/>
      <c r="DB393" s="246"/>
      <c r="DC393" s="246"/>
      <c r="DD393" s="246"/>
      <c r="DE393" s="246"/>
      <c r="DF393" s="246"/>
      <c r="DG393" s="246"/>
      <c r="DH393" s="246"/>
      <c r="DI393" s="246"/>
      <c r="DJ393" s="246"/>
      <c r="DK393" s="246"/>
      <c r="DL393" s="246"/>
      <c r="DM393" s="246"/>
      <c r="DN393" s="246"/>
      <c r="DO393" s="246"/>
      <c r="DP393" s="246"/>
      <c r="DQ393" s="246"/>
      <c r="DR393" s="246"/>
      <c r="DS393" s="246"/>
      <c r="DT393" s="246"/>
      <c r="DU393" s="246"/>
      <c r="DV393" s="246"/>
      <c r="DW393" s="246"/>
      <c r="DX393" s="246"/>
      <c r="DY393" s="246"/>
      <c r="DZ393" s="246"/>
      <c r="EA393" s="246"/>
      <c r="EB393" s="246"/>
      <c r="EC393" s="246"/>
      <c r="ED393" s="246"/>
      <c r="EE393" s="246"/>
      <c r="EF393" s="246"/>
      <c r="EG393" s="246"/>
      <c r="EH393" s="246"/>
      <c r="EI393" s="246"/>
      <c r="EJ393" s="246"/>
      <c r="EK393" s="246"/>
      <c r="EL393" s="246"/>
      <c r="EM393" s="246"/>
      <c r="EN393" s="246"/>
      <c r="EO393" s="246"/>
      <c r="EP393" s="246"/>
      <c r="EQ393" s="246"/>
      <c r="ER393" s="246"/>
      <c r="ES393" s="246"/>
      <c r="ET393" s="246"/>
      <c r="EU393" s="246"/>
      <c r="EV393" s="246"/>
      <c r="EW393" s="246"/>
      <c r="EX393" s="246"/>
      <c r="EY393" s="246"/>
      <c r="EZ393" s="246"/>
      <c r="FA393" s="246"/>
      <c r="FB393" s="246"/>
      <c r="FC393" s="246"/>
      <c r="FD393" s="246"/>
      <c r="FE393" s="246"/>
      <c r="FF393" s="246"/>
      <c r="FG393" s="246"/>
      <c r="FH393" s="246"/>
      <c r="FI393" s="246"/>
      <c r="FJ393" s="246"/>
      <c r="FK393" s="246"/>
      <c r="FL393" s="246"/>
      <c r="FM393" s="246"/>
      <c r="FN393" s="246"/>
      <c r="FO393" s="246"/>
      <c r="FP393" s="246"/>
      <c r="FQ393" s="246"/>
      <c r="FR393" s="246"/>
      <c r="FS393" s="246"/>
      <c r="FT393" s="246"/>
      <c r="FU393" s="246"/>
      <c r="FV393" s="246"/>
      <c r="FW393" s="246"/>
      <c r="FX393" s="246"/>
      <c r="FY393" s="246"/>
      <c r="FZ393" s="246"/>
      <c r="GA393" s="246"/>
      <c r="GB393" s="246"/>
      <c r="GC393" s="246"/>
      <c r="GD393" s="246"/>
      <c r="GE393" s="246"/>
      <c r="GF393" s="246"/>
      <c r="GG393" s="246"/>
      <c r="GH393" s="246"/>
      <c r="GI393" s="246"/>
      <c r="GJ393" s="246"/>
      <c r="GK393" s="246"/>
      <c r="GL393" s="246"/>
      <c r="GM393" s="246"/>
      <c r="GN393" s="246"/>
      <c r="GO393" s="246"/>
      <c r="GP393" s="246"/>
      <c r="GQ393" s="246"/>
      <c r="GR393" s="246"/>
      <c r="GS393" s="246"/>
      <c r="GT393" s="246"/>
      <c r="GU393" s="246"/>
      <c r="GV393" s="246"/>
      <c r="GW393" s="246"/>
      <c r="GX393" s="246"/>
      <c r="GY393" s="246"/>
      <c r="GZ393" s="246"/>
      <c r="HA393" s="246"/>
      <c r="HB393" s="246"/>
      <c r="HC393" s="246"/>
      <c r="HD393" s="246"/>
      <c r="HE393" s="246"/>
      <c r="HF393" s="246"/>
      <c r="HG393" s="246"/>
      <c r="HH393" s="246"/>
      <c r="HI393" s="246"/>
      <c r="HJ393" s="246"/>
      <c r="HK393" s="246"/>
      <c r="HL393" s="246"/>
      <c r="HM393" s="246"/>
      <c r="HN393" s="246"/>
      <c r="HO393" s="246"/>
      <c r="HP393" s="246"/>
      <c r="HQ393" s="246"/>
      <c r="HR393" s="246"/>
      <c r="HS393" s="246"/>
      <c r="HT393" s="246"/>
      <c r="HU393" s="246"/>
      <c r="HV393" s="246"/>
      <c r="HW393" s="246"/>
      <c r="HX393" s="246"/>
      <c r="HY393" s="246"/>
      <c r="HZ393" s="246"/>
      <c r="IA393" s="246"/>
      <c r="IB393" s="246"/>
      <c r="IC393" s="246"/>
      <c r="ID393" s="246"/>
      <c r="IE393" s="246"/>
      <c r="IF393" s="246"/>
      <c r="IG393" s="246"/>
      <c r="IH393" s="246"/>
      <c r="II393" s="246"/>
      <c r="IJ393" s="246"/>
      <c r="IK393" s="246"/>
      <c r="IL393" s="246"/>
      <c r="IM393" s="246"/>
      <c r="IN393" s="246"/>
      <c r="IO393" s="246"/>
      <c r="IP393" s="246"/>
      <c r="IQ393" s="246"/>
      <c r="IR393" s="246"/>
      <c r="IS393" s="246"/>
      <c r="IT393" s="246"/>
      <c r="IU393" s="246"/>
      <c r="IV393" s="246"/>
      <c r="IW393" s="246"/>
    </row>
    <row r="394" customFormat="false" ht="12.75" hidden="false" customHeight="false" outlineLevel="0" collapsed="false">
      <c r="A394" s="245"/>
      <c r="B394" s="232"/>
      <c r="C394" s="232"/>
      <c r="D394" s="232"/>
      <c r="E394" s="232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246"/>
      <c r="AP394" s="246"/>
      <c r="AQ394" s="246"/>
      <c r="AR394" s="246"/>
      <c r="AS394" s="246"/>
      <c r="AT394" s="246"/>
      <c r="AU394" s="246"/>
      <c r="AV394" s="246"/>
      <c r="AW394" s="246"/>
      <c r="AX394" s="246"/>
      <c r="AY394" s="246"/>
      <c r="AZ394" s="246"/>
      <c r="BA394" s="246"/>
      <c r="BB394" s="246"/>
      <c r="BC394" s="246"/>
      <c r="BD394" s="246"/>
      <c r="BE394" s="246"/>
      <c r="BF394" s="246"/>
      <c r="BG394" s="246"/>
      <c r="BH394" s="246"/>
      <c r="BI394" s="246"/>
      <c r="BJ394" s="246"/>
      <c r="BK394" s="246"/>
      <c r="BL394" s="246"/>
      <c r="BM394" s="246"/>
      <c r="BN394" s="246"/>
      <c r="BO394" s="246"/>
      <c r="BP394" s="246"/>
      <c r="BQ394" s="246"/>
      <c r="BR394" s="246"/>
      <c r="BS394" s="246"/>
      <c r="BT394" s="246"/>
      <c r="BU394" s="246"/>
      <c r="BV394" s="246"/>
      <c r="BW394" s="246"/>
      <c r="BX394" s="246"/>
      <c r="BY394" s="246"/>
      <c r="BZ394" s="246"/>
      <c r="CA394" s="246"/>
      <c r="CB394" s="246"/>
      <c r="CC394" s="246"/>
      <c r="CD394" s="246"/>
      <c r="CE394" s="246"/>
      <c r="CF394" s="246"/>
      <c r="CG394" s="246"/>
      <c r="CH394" s="246"/>
      <c r="CI394" s="246"/>
      <c r="CJ394" s="246"/>
      <c r="CK394" s="246"/>
      <c r="CL394" s="246"/>
      <c r="CM394" s="246"/>
      <c r="CN394" s="246"/>
      <c r="CO394" s="246"/>
      <c r="CP394" s="246"/>
      <c r="CQ394" s="246"/>
      <c r="CR394" s="246"/>
      <c r="CS394" s="246"/>
      <c r="CT394" s="246"/>
      <c r="CU394" s="246"/>
      <c r="CV394" s="246"/>
      <c r="CW394" s="246"/>
      <c r="CX394" s="246"/>
      <c r="CY394" s="246"/>
      <c r="CZ394" s="246"/>
      <c r="DA394" s="246"/>
      <c r="DB394" s="246"/>
      <c r="DC394" s="246"/>
      <c r="DD394" s="246"/>
      <c r="DE394" s="246"/>
      <c r="DF394" s="246"/>
      <c r="DG394" s="246"/>
      <c r="DH394" s="246"/>
      <c r="DI394" s="246"/>
      <c r="DJ394" s="246"/>
      <c r="DK394" s="246"/>
      <c r="DL394" s="246"/>
      <c r="DM394" s="246"/>
      <c r="DN394" s="246"/>
      <c r="DO394" s="246"/>
      <c r="DP394" s="246"/>
      <c r="DQ394" s="246"/>
      <c r="DR394" s="246"/>
      <c r="DS394" s="246"/>
      <c r="DT394" s="246"/>
      <c r="DU394" s="246"/>
      <c r="DV394" s="246"/>
      <c r="DW394" s="246"/>
      <c r="DX394" s="246"/>
      <c r="DY394" s="246"/>
      <c r="DZ394" s="246"/>
      <c r="EA394" s="246"/>
      <c r="EB394" s="246"/>
      <c r="EC394" s="246"/>
      <c r="ED394" s="246"/>
      <c r="EE394" s="246"/>
      <c r="EF394" s="246"/>
      <c r="EG394" s="246"/>
      <c r="EH394" s="246"/>
      <c r="EI394" s="246"/>
      <c r="EJ394" s="246"/>
      <c r="EK394" s="246"/>
      <c r="EL394" s="246"/>
      <c r="EM394" s="246"/>
      <c r="EN394" s="246"/>
      <c r="EO394" s="246"/>
      <c r="EP394" s="246"/>
      <c r="EQ394" s="246"/>
      <c r="ER394" s="246"/>
      <c r="ES394" s="246"/>
      <c r="ET394" s="246"/>
      <c r="EU394" s="246"/>
      <c r="EV394" s="246"/>
      <c r="EW394" s="246"/>
      <c r="EX394" s="246"/>
      <c r="EY394" s="246"/>
      <c r="EZ394" s="246"/>
      <c r="FA394" s="246"/>
      <c r="FB394" s="246"/>
      <c r="FC394" s="246"/>
      <c r="FD394" s="246"/>
      <c r="FE394" s="246"/>
      <c r="FF394" s="246"/>
      <c r="FG394" s="246"/>
      <c r="FH394" s="246"/>
      <c r="FI394" s="246"/>
      <c r="FJ394" s="246"/>
      <c r="FK394" s="246"/>
      <c r="FL394" s="246"/>
      <c r="FM394" s="246"/>
      <c r="FN394" s="246"/>
      <c r="FO394" s="246"/>
      <c r="FP394" s="246"/>
      <c r="FQ394" s="246"/>
      <c r="FR394" s="246"/>
      <c r="FS394" s="246"/>
      <c r="FT394" s="246"/>
      <c r="FU394" s="246"/>
      <c r="FV394" s="246"/>
      <c r="FW394" s="246"/>
      <c r="FX394" s="246"/>
      <c r="FY394" s="246"/>
      <c r="FZ394" s="246"/>
      <c r="GA394" s="246"/>
      <c r="GB394" s="246"/>
      <c r="GC394" s="246"/>
      <c r="GD394" s="246"/>
      <c r="GE394" s="246"/>
      <c r="GF394" s="246"/>
      <c r="GG394" s="246"/>
      <c r="GH394" s="246"/>
      <c r="GI394" s="246"/>
      <c r="GJ394" s="246"/>
      <c r="GK394" s="246"/>
      <c r="GL394" s="246"/>
      <c r="GM394" s="246"/>
      <c r="GN394" s="246"/>
      <c r="GO394" s="246"/>
      <c r="GP394" s="246"/>
      <c r="GQ394" s="246"/>
      <c r="GR394" s="246"/>
      <c r="GS394" s="246"/>
      <c r="GT394" s="246"/>
      <c r="GU394" s="246"/>
      <c r="GV394" s="246"/>
      <c r="GW394" s="246"/>
      <c r="GX394" s="246"/>
      <c r="GY394" s="246"/>
      <c r="GZ394" s="246"/>
      <c r="HA394" s="246"/>
      <c r="HB394" s="246"/>
      <c r="HC394" s="246"/>
      <c r="HD394" s="246"/>
      <c r="HE394" s="246"/>
      <c r="HF394" s="246"/>
      <c r="HG394" s="246"/>
      <c r="HH394" s="246"/>
      <c r="HI394" s="246"/>
      <c r="HJ394" s="246"/>
      <c r="HK394" s="246"/>
      <c r="HL394" s="246"/>
      <c r="HM394" s="246"/>
      <c r="HN394" s="246"/>
      <c r="HO394" s="246"/>
      <c r="HP394" s="246"/>
      <c r="HQ394" s="246"/>
      <c r="HR394" s="246"/>
      <c r="HS394" s="246"/>
      <c r="HT394" s="246"/>
      <c r="HU394" s="246"/>
      <c r="HV394" s="246"/>
      <c r="HW394" s="246"/>
      <c r="HX394" s="246"/>
      <c r="HY394" s="246"/>
      <c r="HZ394" s="246"/>
      <c r="IA394" s="246"/>
      <c r="IB394" s="246"/>
      <c r="IC394" s="246"/>
      <c r="ID394" s="246"/>
      <c r="IE394" s="246"/>
      <c r="IF394" s="246"/>
      <c r="IG394" s="246"/>
      <c r="IH394" s="246"/>
      <c r="II394" s="246"/>
      <c r="IJ394" s="246"/>
      <c r="IK394" s="246"/>
      <c r="IL394" s="246"/>
      <c r="IM394" s="246"/>
      <c r="IN394" s="246"/>
      <c r="IO394" s="246"/>
      <c r="IP394" s="246"/>
      <c r="IQ394" s="246"/>
      <c r="IR394" s="246"/>
      <c r="IS394" s="246"/>
      <c r="IT394" s="246"/>
      <c r="IU394" s="246"/>
      <c r="IV394" s="246"/>
      <c r="IW394" s="246"/>
    </row>
    <row r="395" customFormat="false" ht="12.75" hidden="false" customHeight="false" outlineLevel="0" collapsed="false">
      <c r="A395" s="250"/>
      <c r="B395" s="247"/>
      <c r="C395" s="247"/>
      <c r="D395" s="247"/>
      <c r="E395" s="247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246"/>
      <c r="AP395" s="246"/>
      <c r="AQ395" s="246"/>
      <c r="AR395" s="246"/>
      <c r="AS395" s="246"/>
      <c r="AT395" s="246"/>
      <c r="AU395" s="246"/>
      <c r="AV395" s="246"/>
      <c r="AW395" s="246"/>
      <c r="AX395" s="246"/>
      <c r="AY395" s="246"/>
      <c r="AZ395" s="246"/>
      <c r="BA395" s="246"/>
      <c r="BB395" s="246"/>
      <c r="BC395" s="246"/>
      <c r="BD395" s="246"/>
      <c r="BE395" s="246"/>
      <c r="BF395" s="246"/>
      <c r="BG395" s="246"/>
      <c r="BH395" s="246"/>
      <c r="BI395" s="246"/>
      <c r="BJ395" s="246"/>
      <c r="BK395" s="246"/>
      <c r="BL395" s="246"/>
      <c r="BM395" s="246"/>
      <c r="BN395" s="246"/>
      <c r="BO395" s="246"/>
      <c r="BP395" s="246"/>
      <c r="BQ395" s="246"/>
      <c r="BR395" s="246"/>
      <c r="BS395" s="246"/>
      <c r="BT395" s="246"/>
      <c r="BU395" s="246"/>
      <c r="BV395" s="246"/>
      <c r="BW395" s="246"/>
      <c r="BX395" s="246"/>
      <c r="BY395" s="246"/>
      <c r="BZ395" s="246"/>
      <c r="CA395" s="246"/>
      <c r="CB395" s="246"/>
      <c r="CC395" s="246"/>
      <c r="CD395" s="246"/>
      <c r="CE395" s="246"/>
      <c r="CF395" s="246"/>
      <c r="CG395" s="246"/>
      <c r="CH395" s="246"/>
      <c r="CI395" s="246"/>
      <c r="CJ395" s="246"/>
      <c r="CK395" s="246"/>
      <c r="CL395" s="246"/>
      <c r="CM395" s="246"/>
      <c r="CN395" s="246"/>
      <c r="CO395" s="246"/>
      <c r="CP395" s="246"/>
      <c r="CQ395" s="246"/>
      <c r="CR395" s="246"/>
      <c r="CS395" s="246"/>
      <c r="CT395" s="246"/>
      <c r="CU395" s="246"/>
      <c r="CV395" s="246"/>
      <c r="CW395" s="246"/>
      <c r="CX395" s="246"/>
      <c r="CY395" s="246"/>
      <c r="CZ395" s="246"/>
      <c r="DA395" s="246"/>
      <c r="DB395" s="246"/>
      <c r="DC395" s="246"/>
      <c r="DD395" s="246"/>
      <c r="DE395" s="246"/>
      <c r="DF395" s="246"/>
      <c r="DG395" s="246"/>
      <c r="DH395" s="246"/>
      <c r="DI395" s="246"/>
      <c r="DJ395" s="246"/>
      <c r="DK395" s="246"/>
      <c r="DL395" s="246"/>
      <c r="DM395" s="246"/>
      <c r="DN395" s="246"/>
      <c r="DO395" s="246"/>
      <c r="DP395" s="246"/>
      <c r="DQ395" s="246"/>
      <c r="DR395" s="246"/>
      <c r="DS395" s="246"/>
      <c r="DT395" s="246"/>
      <c r="DU395" s="246"/>
      <c r="DV395" s="246"/>
      <c r="DW395" s="246"/>
      <c r="DX395" s="246"/>
      <c r="DY395" s="246"/>
      <c r="DZ395" s="246"/>
      <c r="EA395" s="246"/>
      <c r="EB395" s="246"/>
      <c r="EC395" s="246"/>
      <c r="ED395" s="246"/>
      <c r="EE395" s="246"/>
      <c r="EF395" s="246"/>
      <c r="EG395" s="246"/>
      <c r="EH395" s="246"/>
      <c r="EI395" s="246"/>
      <c r="EJ395" s="246"/>
      <c r="EK395" s="246"/>
      <c r="EL395" s="246"/>
      <c r="EM395" s="246"/>
      <c r="EN395" s="246"/>
      <c r="EO395" s="246"/>
      <c r="EP395" s="246"/>
      <c r="EQ395" s="246"/>
      <c r="ER395" s="246"/>
      <c r="ES395" s="246"/>
      <c r="ET395" s="246"/>
      <c r="EU395" s="246"/>
      <c r="EV395" s="246"/>
      <c r="EW395" s="246"/>
      <c r="EX395" s="246"/>
      <c r="EY395" s="246"/>
      <c r="EZ395" s="246"/>
      <c r="FA395" s="246"/>
      <c r="FB395" s="246"/>
      <c r="FC395" s="246"/>
      <c r="FD395" s="246"/>
      <c r="FE395" s="246"/>
      <c r="FF395" s="246"/>
      <c r="FG395" s="246"/>
      <c r="FH395" s="246"/>
      <c r="FI395" s="246"/>
      <c r="FJ395" s="246"/>
      <c r="FK395" s="246"/>
      <c r="FL395" s="246"/>
      <c r="FM395" s="246"/>
      <c r="FN395" s="246"/>
      <c r="FO395" s="246"/>
      <c r="FP395" s="246"/>
      <c r="FQ395" s="246"/>
      <c r="FR395" s="246"/>
      <c r="FS395" s="246"/>
      <c r="FT395" s="246"/>
      <c r="FU395" s="246"/>
      <c r="FV395" s="246"/>
      <c r="FW395" s="246"/>
      <c r="FX395" s="246"/>
      <c r="FY395" s="246"/>
      <c r="FZ395" s="246"/>
      <c r="GA395" s="246"/>
      <c r="GB395" s="246"/>
      <c r="GC395" s="246"/>
      <c r="GD395" s="246"/>
      <c r="GE395" s="246"/>
      <c r="GF395" s="246"/>
      <c r="GG395" s="246"/>
      <c r="GH395" s="246"/>
      <c r="GI395" s="246"/>
      <c r="GJ395" s="246"/>
      <c r="GK395" s="246"/>
      <c r="GL395" s="246"/>
      <c r="GM395" s="246"/>
      <c r="GN395" s="246"/>
      <c r="GO395" s="246"/>
      <c r="GP395" s="246"/>
      <c r="GQ395" s="246"/>
      <c r="GR395" s="246"/>
      <c r="GS395" s="246"/>
      <c r="GT395" s="246"/>
      <c r="GU395" s="246"/>
      <c r="GV395" s="246"/>
      <c r="GW395" s="246"/>
      <c r="GX395" s="246"/>
      <c r="GY395" s="246"/>
      <c r="GZ395" s="246"/>
      <c r="HA395" s="246"/>
      <c r="HB395" s="246"/>
      <c r="HC395" s="246"/>
      <c r="HD395" s="246"/>
      <c r="HE395" s="246"/>
      <c r="HF395" s="246"/>
      <c r="HG395" s="246"/>
      <c r="HH395" s="246"/>
      <c r="HI395" s="246"/>
      <c r="HJ395" s="246"/>
      <c r="HK395" s="246"/>
      <c r="HL395" s="246"/>
      <c r="HM395" s="246"/>
      <c r="HN395" s="246"/>
      <c r="HO395" s="246"/>
      <c r="HP395" s="246"/>
      <c r="HQ395" s="246"/>
      <c r="HR395" s="246"/>
      <c r="HS395" s="246"/>
      <c r="HT395" s="246"/>
      <c r="HU395" s="246"/>
      <c r="HV395" s="246"/>
      <c r="HW395" s="246"/>
      <c r="HX395" s="246"/>
      <c r="HY395" s="246"/>
      <c r="HZ395" s="246"/>
      <c r="IA395" s="246"/>
      <c r="IB395" s="246"/>
      <c r="IC395" s="246"/>
      <c r="ID395" s="246"/>
      <c r="IE395" s="246"/>
      <c r="IF395" s="246"/>
      <c r="IG395" s="246"/>
      <c r="IH395" s="246"/>
      <c r="II395" s="246"/>
      <c r="IJ395" s="246"/>
      <c r="IK395" s="246"/>
      <c r="IL395" s="246"/>
      <c r="IM395" s="246"/>
      <c r="IN395" s="246"/>
      <c r="IO395" s="246"/>
      <c r="IP395" s="246"/>
      <c r="IQ395" s="246"/>
      <c r="IR395" s="246"/>
      <c r="IS395" s="246"/>
      <c r="IT395" s="246"/>
      <c r="IU395" s="246"/>
      <c r="IV395" s="246"/>
      <c r="IW395" s="246"/>
    </row>
    <row r="396" customFormat="false" ht="12.75" hidden="false" customHeight="false" outlineLevel="0" collapsed="false">
      <c r="A396" s="217"/>
      <c r="B396" s="245"/>
      <c r="C396" s="245"/>
      <c r="D396" s="245"/>
      <c r="E396" s="245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  <c r="AJ396" s="246"/>
      <c r="AK396" s="246"/>
      <c r="AL396" s="246"/>
      <c r="AM396" s="246"/>
      <c r="AN396" s="246"/>
      <c r="AO396" s="246"/>
      <c r="AP396" s="246"/>
      <c r="AQ396" s="246"/>
      <c r="AR396" s="246"/>
      <c r="AS396" s="246"/>
      <c r="AT396" s="246"/>
      <c r="AU396" s="246"/>
      <c r="AV396" s="246"/>
      <c r="AW396" s="246"/>
      <c r="AX396" s="246"/>
      <c r="AY396" s="246"/>
      <c r="AZ396" s="246"/>
      <c r="BA396" s="246"/>
      <c r="BB396" s="246"/>
      <c r="BC396" s="246"/>
      <c r="BD396" s="246"/>
      <c r="BE396" s="246"/>
      <c r="BF396" s="246"/>
      <c r="BG396" s="246"/>
      <c r="BH396" s="246"/>
      <c r="BI396" s="246"/>
      <c r="BJ396" s="246"/>
      <c r="BK396" s="246"/>
      <c r="BL396" s="246"/>
      <c r="BM396" s="246"/>
      <c r="BN396" s="246"/>
      <c r="BO396" s="246"/>
      <c r="BP396" s="246"/>
      <c r="BQ396" s="246"/>
      <c r="BR396" s="246"/>
      <c r="BS396" s="246"/>
      <c r="BT396" s="246"/>
      <c r="BU396" s="246"/>
      <c r="BV396" s="246"/>
      <c r="BW396" s="246"/>
      <c r="BX396" s="246"/>
      <c r="BY396" s="246"/>
      <c r="BZ396" s="246"/>
      <c r="CA396" s="246"/>
      <c r="CB396" s="246"/>
      <c r="CC396" s="246"/>
      <c r="CD396" s="246"/>
      <c r="CE396" s="246"/>
      <c r="CF396" s="246"/>
      <c r="CG396" s="246"/>
      <c r="CH396" s="246"/>
      <c r="CI396" s="246"/>
      <c r="CJ396" s="246"/>
      <c r="CK396" s="246"/>
      <c r="CL396" s="246"/>
      <c r="CM396" s="246"/>
      <c r="CN396" s="246"/>
      <c r="CO396" s="246"/>
      <c r="CP396" s="246"/>
      <c r="CQ396" s="246"/>
      <c r="CR396" s="246"/>
      <c r="CS396" s="246"/>
      <c r="CT396" s="246"/>
      <c r="CU396" s="246"/>
      <c r="CV396" s="246"/>
      <c r="CW396" s="246"/>
      <c r="CX396" s="246"/>
      <c r="CY396" s="246"/>
      <c r="CZ396" s="246"/>
      <c r="DA396" s="246"/>
      <c r="DB396" s="246"/>
      <c r="DC396" s="246"/>
      <c r="DD396" s="246"/>
      <c r="DE396" s="246"/>
      <c r="DF396" s="246"/>
      <c r="DG396" s="246"/>
      <c r="DH396" s="246"/>
      <c r="DI396" s="246"/>
      <c r="DJ396" s="246"/>
      <c r="DK396" s="246"/>
      <c r="DL396" s="246"/>
      <c r="DM396" s="246"/>
      <c r="DN396" s="246"/>
      <c r="DO396" s="246"/>
      <c r="DP396" s="246"/>
      <c r="DQ396" s="246"/>
      <c r="DR396" s="246"/>
      <c r="DS396" s="246"/>
      <c r="DT396" s="246"/>
      <c r="DU396" s="246"/>
      <c r="DV396" s="246"/>
      <c r="DW396" s="246"/>
      <c r="DX396" s="246"/>
      <c r="DY396" s="246"/>
      <c r="DZ396" s="246"/>
      <c r="EA396" s="246"/>
      <c r="EB396" s="246"/>
      <c r="EC396" s="246"/>
      <c r="ED396" s="246"/>
      <c r="EE396" s="246"/>
      <c r="EF396" s="246"/>
      <c r="EG396" s="246"/>
      <c r="EH396" s="246"/>
      <c r="EI396" s="246"/>
      <c r="EJ396" s="246"/>
      <c r="EK396" s="246"/>
      <c r="EL396" s="246"/>
      <c r="EM396" s="246"/>
      <c r="EN396" s="246"/>
      <c r="EO396" s="246"/>
      <c r="EP396" s="246"/>
      <c r="EQ396" s="246"/>
      <c r="ER396" s="246"/>
      <c r="ES396" s="246"/>
      <c r="ET396" s="246"/>
      <c r="EU396" s="246"/>
      <c r="EV396" s="246"/>
      <c r="EW396" s="246"/>
      <c r="EX396" s="246"/>
      <c r="EY396" s="246"/>
      <c r="EZ396" s="246"/>
      <c r="FA396" s="246"/>
      <c r="FB396" s="246"/>
      <c r="FC396" s="246"/>
      <c r="FD396" s="246"/>
      <c r="FE396" s="246"/>
      <c r="FF396" s="246"/>
      <c r="FG396" s="246"/>
      <c r="FH396" s="246"/>
      <c r="FI396" s="246"/>
      <c r="FJ396" s="246"/>
      <c r="FK396" s="246"/>
      <c r="FL396" s="246"/>
      <c r="FM396" s="246"/>
      <c r="FN396" s="246"/>
      <c r="FO396" s="246"/>
      <c r="FP396" s="246"/>
      <c r="FQ396" s="246"/>
      <c r="FR396" s="246"/>
      <c r="FS396" s="246"/>
      <c r="FT396" s="246"/>
      <c r="FU396" s="246"/>
      <c r="FV396" s="246"/>
      <c r="FW396" s="246"/>
      <c r="FX396" s="246"/>
      <c r="FY396" s="246"/>
      <c r="FZ396" s="246"/>
      <c r="GA396" s="246"/>
      <c r="GB396" s="246"/>
      <c r="GC396" s="246"/>
      <c r="GD396" s="246"/>
      <c r="GE396" s="246"/>
      <c r="GF396" s="246"/>
      <c r="GG396" s="246"/>
      <c r="GH396" s="246"/>
      <c r="GI396" s="246"/>
      <c r="GJ396" s="246"/>
      <c r="GK396" s="246"/>
      <c r="GL396" s="246"/>
      <c r="GM396" s="246"/>
      <c r="GN396" s="246"/>
      <c r="GO396" s="246"/>
      <c r="GP396" s="246"/>
      <c r="GQ396" s="246"/>
      <c r="GR396" s="246"/>
      <c r="GS396" s="246"/>
      <c r="GT396" s="246"/>
      <c r="GU396" s="246"/>
      <c r="GV396" s="246"/>
      <c r="GW396" s="246"/>
      <c r="GX396" s="246"/>
      <c r="GY396" s="246"/>
      <c r="GZ396" s="246"/>
      <c r="HA396" s="246"/>
      <c r="HB396" s="246"/>
      <c r="HC396" s="246"/>
      <c r="HD396" s="246"/>
      <c r="HE396" s="246"/>
      <c r="HF396" s="246"/>
      <c r="HG396" s="246"/>
      <c r="HH396" s="246"/>
      <c r="HI396" s="246"/>
      <c r="HJ396" s="246"/>
      <c r="HK396" s="246"/>
      <c r="HL396" s="246"/>
      <c r="HM396" s="246"/>
      <c r="HN396" s="246"/>
      <c r="HO396" s="246"/>
      <c r="HP396" s="246"/>
      <c r="HQ396" s="246"/>
      <c r="HR396" s="246"/>
      <c r="HS396" s="246"/>
      <c r="HT396" s="246"/>
      <c r="HU396" s="246"/>
      <c r="HV396" s="246"/>
      <c r="HW396" s="246"/>
      <c r="HX396" s="246"/>
      <c r="HY396" s="246"/>
      <c r="HZ396" s="246"/>
      <c r="IA396" s="246"/>
      <c r="IB396" s="246"/>
      <c r="IC396" s="246"/>
      <c r="ID396" s="246"/>
      <c r="IE396" s="246"/>
      <c r="IF396" s="246"/>
      <c r="IG396" s="246"/>
      <c r="IH396" s="246"/>
      <c r="II396" s="246"/>
      <c r="IJ396" s="246"/>
      <c r="IK396" s="246"/>
      <c r="IL396" s="246"/>
      <c r="IM396" s="246"/>
      <c r="IN396" s="246"/>
      <c r="IO396" s="246"/>
      <c r="IP396" s="246"/>
      <c r="IQ396" s="246"/>
      <c r="IR396" s="246"/>
      <c r="IS396" s="246"/>
      <c r="IT396" s="246"/>
      <c r="IU396" s="246"/>
      <c r="IV396" s="246"/>
      <c r="IW396" s="246"/>
    </row>
    <row r="397" customFormat="false" ht="12.75" hidden="false" customHeight="false" outlineLevel="0" collapsed="false">
      <c r="A397" s="223"/>
      <c r="B397" s="245"/>
      <c r="C397" s="251"/>
      <c r="D397" s="251"/>
      <c r="E397" s="251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  <c r="AJ397" s="246"/>
      <c r="AK397" s="246"/>
      <c r="AL397" s="246"/>
      <c r="AM397" s="246"/>
      <c r="AN397" s="246"/>
      <c r="AO397" s="246"/>
      <c r="AP397" s="246"/>
      <c r="AQ397" s="246"/>
      <c r="AR397" s="246"/>
      <c r="AS397" s="246"/>
      <c r="AT397" s="246"/>
      <c r="AU397" s="246"/>
      <c r="AV397" s="246"/>
      <c r="AW397" s="246"/>
      <c r="AX397" s="246"/>
      <c r="AY397" s="246"/>
      <c r="AZ397" s="246"/>
      <c r="BA397" s="246"/>
      <c r="BB397" s="246"/>
      <c r="BC397" s="246"/>
      <c r="BD397" s="246"/>
      <c r="BE397" s="246"/>
      <c r="BF397" s="246"/>
      <c r="BG397" s="246"/>
      <c r="BH397" s="246"/>
      <c r="BI397" s="246"/>
      <c r="BJ397" s="246"/>
      <c r="BK397" s="246"/>
      <c r="BL397" s="246"/>
      <c r="BM397" s="246"/>
      <c r="BN397" s="246"/>
      <c r="BO397" s="246"/>
      <c r="BP397" s="246"/>
      <c r="BQ397" s="246"/>
      <c r="BR397" s="246"/>
      <c r="BS397" s="246"/>
      <c r="BT397" s="246"/>
      <c r="BU397" s="246"/>
      <c r="BV397" s="246"/>
      <c r="BW397" s="246"/>
      <c r="BX397" s="246"/>
      <c r="BY397" s="246"/>
      <c r="BZ397" s="246"/>
      <c r="CA397" s="246"/>
      <c r="CB397" s="246"/>
      <c r="CC397" s="246"/>
      <c r="CD397" s="246"/>
      <c r="CE397" s="246"/>
      <c r="CF397" s="246"/>
      <c r="CG397" s="246"/>
      <c r="CH397" s="246"/>
      <c r="CI397" s="246"/>
      <c r="CJ397" s="246"/>
      <c r="CK397" s="246"/>
      <c r="CL397" s="246"/>
      <c r="CM397" s="246"/>
      <c r="CN397" s="246"/>
      <c r="CO397" s="246"/>
      <c r="CP397" s="246"/>
      <c r="CQ397" s="246"/>
      <c r="CR397" s="246"/>
      <c r="CS397" s="246"/>
      <c r="CT397" s="246"/>
      <c r="CU397" s="246"/>
      <c r="CV397" s="246"/>
      <c r="CW397" s="246"/>
      <c r="CX397" s="246"/>
      <c r="CY397" s="246"/>
      <c r="CZ397" s="246"/>
      <c r="DA397" s="246"/>
      <c r="DB397" s="246"/>
      <c r="DC397" s="246"/>
      <c r="DD397" s="246"/>
      <c r="DE397" s="246"/>
      <c r="DF397" s="246"/>
      <c r="DG397" s="246"/>
      <c r="DH397" s="246"/>
      <c r="DI397" s="246"/>
      <c r="DJ397" s="246"/>
      <c r="DK397" s="246"/>
      <c r="DL397" s="246"/>
      <c r="DM397" s="246"/>
      <c r="DN397" s="246"/>
      <c r="DO397" s="246"/>
      <c r="DP397" s="246"/>
      <c r="DQ397" s="246"/>
      <c r="DR397" s="246"/>
      <c r="DS397" s="246"/>
      <c r="DT397" s="246"/>
      <c r="DU397" s="246"/>
      <c r="DV397" s="246"/>
      <c r="DW397" s="246"/>
      <c r="DX397" s="246"/>
      <c r="DY397" s="246"/>
      <c r="DZ397" s="246"/>
      <c r="EA397" s="246"/>
      <c r="EB397" s="246"/>
      <c r="EC397" s="246"/>
      <c r="ED397" s="246"/>
      <c r="EE397" s="246"/>
      <c r="EF397" s="246"/>
      <c r="EG397" s="246"/>
      <c r="EH397" s="246"/>
      <c r="EI397" s="246"/>
      <c r="EJ397" s="246"/>
      <c r="EK397" s="246"/>
      <c r="EL397" s="246"/>
      <c r="EM397" s="246"/>
      <c r="EN397" s="246"/>
      <c r="EO397" s="246"/>
      <c r="EP397" s="246"/>
      <c r="EQ397" s="246"/>
      <c r="ER397" s="246"/>
      <c r="ES397" s="246"/>
      <c r="ET397" s="246"/>
      <c r="EU397" s="246"/>
      <c r="EV397" s="246"/>
      <c r="EW397" s="246"/>
      <c r="EX397" s="246"/>
      <c r="EY397" s="246"/>
      <c r="EZ397" s="246"/>
      <c r="FA397" s="246"/>
      <c r="FB397" s="246"/>
      <c r="FC397" s="246"/>
      <c r="FD397" s="246"/>
      <c r="FE397" s="246"/>
      <c r="FF397" s="246"/>
      <c r="FG397" s="246"/>
      <c r="FH397" s="246"/>
      <c r="FI397" s="246"/>
      <c r="FJ397" s="246"/>
      <c r="FK397" s="246"/>
      <c r="FL397" s="246"/>
      <c r="FM397" s="246"/>
      <c r="FN397" s="246"/>
      <c r="FO397" s="246"/>
      <c r="FP397" s="246"/>
      <c r="FQ397" s="246"/>
      <c r="FR397" s="246"/>
      <c r="FS397" s="246"/>
      <c r="FT397" s="246"/>
      <c r="FU397" s="246"/>
      <c r="FV397" s="246"/>
      <c r="FW397" s="246"/>
      <c r="FX397" s="246"/>
      <c r="FY397" s="246"/>
      <c r="FZ397" s="246"/>
      <c r="GA397" s="246"/>
      <c r="GB397" s="246"/>
      <c r="GC397" s="246"/>
      <c r="GD397" s="246"/>
      <c r="GE397" s="246"/>
      <c r="GF397" s="246"/>
      <c r="GG397" s="246"/>
      <c r="GH397" s="246"/>
      <c r="GI397" s="246"/>
      <c r="GJ397" s="246"/>
      <c r="GK397" s="246"/>
      <c r="GL397" s="246"/>
      <c r="GM397" s="246"/>
      <c r="GN397" s="246"/>
      <c r="GO397" s="246"/>
      <c r="GP397" s="246"/>
      <c r="GQ397" s="246"/>
      <c r="GR397" s="246"/>
      <c r="GS397" s="246"/>
      <c r="GT397" s="246"/>
      <c r="GU397" s="246"/>
      <c r="GV397" s="246"/>
      <c r="GW397" s="246"/>
      <c r="GX397" s="246"/>
      <c r="GY397" s="246"/>
      <c r="GZ397" s="246"/>
      <c r="HA397" s="246"/>
      <c r="HB397" s="246"/>
      <c r="HC397" s="246"/>
      <c r="HD397" s="246"/>
      <c r="HE397" s="246"/>
      <c r="HF397" s="246"/>
      <c r="HG397" s="246"/>
      <c r="HH397" s="246"/>
      <c r="HI397" s="246"/>
      <c r="HJ397" s="246"/>
      <c r="HK397" s="246"/>
      <c r="HL397" s="246"/>
      <c r="HM397" s="246"/>
      <c r="HN397" s="246"/>
      <c r="HO397" s="246"/>
      <c r="HP397" s="246"/>
      <c r="HQ397" s="246"/>
      <c r="HR397" s="246"/>
      <c r="HS397" s="246"/>
      <c r="HT397" s="246"/>
      <c r="HU397" s="246"/>
      <c r="HV397" s="246"/>
      <c r="HW397" s="246"/>
      <c r="HX397" s="246"/>
      <c r="HY397" s="246"/>
      <c r="HZ397" s="246"/>
      <c r="IA397" s="246"/>
      <c r="IB397" s="246"/>
      <c r="IC397" s="246"/>
      <c r="ID397" s="246"/>
      <c r="IE397" s="246"/>
      <c r="IF397" s="246"/>
      <c r="IG397" s="246"/>
      <c r="IH397" s="246"/>
      <c r="II397" s="246"/>
      <c r="IJ397" s="246"/>
      <c r="IK397" s="246"/>
      <c r="IL397" s="246"/>
      <c r="IM397" s="246"/>
      <c r="IN397" s="246"/>
      <c r="IO397" s="246"/>
      <c r="IP397" s="246"/>
      <c r="IQ397" s="246"/>
      <c r="IR397" s="246"/>
      <c r="IS397" s="246"/>
      <c r="IT397" s="246"/>
      <c r="IU397" s="246"/>
      <c r="IV397" s="246"/>
      <c r="IW397" s="246"/>
    </row>
    <row r="398" customFormat="false" ht="12.75" hidden="false" customHeight="false" outlineLevel="0" collapsed="false">
      <c r="A398" s="223"/>
      <c r="B398" s="252"/>
      <c r="C398" s="251"/>
      <c r="D398" s="251"/>
      <c r="E398" s="251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  <c r="AJ398" s="246"/>
      <c r="AK398" s="246"/>
      <c r="AL398" s="246"/>
      <c r="AM398" s="246"/>
      <c r="AN398" s="246"/>
      <c r="AO398" s="246"/>
      <c r="AP398" s="246"/>
      <c r="AQ398" s="246"/>
      <c r="AR398" s="246"/>
      <c r="AS398" s="246"/>
      <c r="AT398" s="246"/>
      <c r="AU398" s="246"/>
      <c r="AV398" s="246"/>
      <c r="AW398" s="246"/>
      <c r="AX398" s="246"/>
      <c r="AY398" s="246"/>
      <c r="AZ398" s="246"/>
      <c r="BA398" s="246"/>
      <c r="BB398" s="246"/>
      <c r="BC398" s="246"/>
      <c r="BD398" s="246"/>
      <c r="BE398" s="246"/>
      <c r="BF398" s="246"/>
      <c r="BG398" s="246"/>
      <c r="BH398" s="246"/>
      <c r="BI398" s="246"/>
      <c r="BJ398" s="246"/>
      <c r="BK398" s="246"/>
      <c r="BL398" s="246"/>
      <c r="BM398" s="246"/>
      <c r="BN398" s="246"/>
      <c r="BO398" s="246"/>
      <c r="BP398" s="246"/>
      <c r="BQ398" s="246"/>
      <c r="BR398" s="246"/>
      <c r="BS398" s="246"/>
      <c r="BT398" s="246"/>
      <c r="BU398" s="246"/>
      <c r="BV398" s="246"/>
      <c r="BW398" s="246"/>
      <c r="BX398" s="246"/>
      <c r="BY398" s="246"/>
      <c r="BZ398" s="246"/>
      <c r="CA398" s="246"/>
      <c r="CB398" s="246"/>
      <c r="CC398" s="246"/>
      <c r="CD398" s="246"/>
      <c r="CE398" s="246"/>
      <c r="CF398" s="246"/>
      <c r="CG398" s="246"/>
      <c r="CH398" s="246"/>
      <c r="CI398" s="246"/>
      <c r="CJ398" s="246"/>
      <c r="CK398" s="246"/>
      <c r="CL398" s="246"/>
      <c r="CM398" s="246"/>
      <c r="CN398" s="246"/>
      <c r="CO398" s="246"/>
      <c r="CP398" s="246"/>
      <c r="CQ398" s="246"/>
      <c r="CR398" s="246"/>
      <c r="CS398" s="246"/>
      <c r="CT398" s="246"/>
      <c r="CU398" s="246"/>
      <c r="CV398" s="246"/>
      <c r="CW398" s="246"/>
      <c r="CX398" s="246"/>
      <c r="CY398" s="246"/>
      <c r="CZ398" s="246"/>
      <c r="DA398" s="246"/>
      <c r="DB398" s="246"/>
      <c r="DC398" s="246"/>
      <c r="DD398" s="246"/>
      <c r="DE398" s="246"/>
      <c r="DF398" s="246"/>
      <c r="DG398" s="246"/>
      <c r="DH398" s="246"/>
      <c r="DI398" s="246"/>
      <c r="DJ398" s="246"/>
      <c r="DK398" s="246"/>
      <c r="DL398" s="246"/>
      <c r="DM398" s="246"/>
      <c r="DN398" s="246"/>
      <c r="DO398" s="246"/>
      <c r="DP398" s="246"/>
      <c r="DQ398" s="246"/>
      <c r="DR398" s="246"/>
      <c r="DS398" s="246"/>
      <c r="DT398" s="246"/>
      <c r="DU398" s="246"/>
      <c r="DV398" s="246"/>
      <c r="DW398" s="246"/>
      <c r="DX398" s="246"/>
      <c r="DY398" s="246"/>
      <c r="DZ398" s="246"/>
      <c r="EA398" s="246"/>
      <c r="EB398" s="246"/>
      <c r="EC398" s="246"/>
      <c r="ED398" s="246"/>
      <c r="EE398" s="246"/>
      <c r="EF398" s="246"/>
      <c r="EG398" s="246"/>
      <c r="EH398" s="246"/>
      <c r="EI398" s="246"/>
      <c r="EJ398" s="246"/>
      <c r="EK398" s="246"/>
      <c r="EL398" s="246"/>
      <c r="EM398" s="246"/>
      <c r="EN398" s="246"/>
      <c r="EO398" s="246"/>
      <c r="EP398" s="246"/>
      <c r="EQ398" s="246"/>
      <c r="ER398" s="246"/>
      <c r="ES398" s="246"/>
      <c r="ET398" s="246"/>
      <c r="EU398" s="246"/>
      <c r="EV398" s="246"/>
      <c r="EW398" s="246"/>
      <c r="EX398" s="246"/>
      <c r="EY398" s="246"/>
      <c r="EZ398" s="246"/>
      <c r="FA398" s="246"/>
      <c r="FB398" s="246"/>
      <c r="FC398" s="246"/>
      <c r="FD398" s="246"/>
      <c r="FE398" s="246"/>
      <c r="FF398" s="246"/>
      <c r="FG398" s="246"/>
      <c r="FH398" s="246"/>
      <c r="FI398" s="246"/>
      <c r="FJ398" s="246"/>
      <c r="FK398" s="246"/>
      <c r="FL398" s="246"/>
      <c r="FM398" s="246"/>
      <c r="FN398" s="246"/>
      <c r="FO398" s="246"/>
      <c r="FP398" s="246"/>
      <c r="FQ398" s="246"/>
      <c r="FR398" s="246"/>
      <c r="FS398" s="246"/>
      <c r="FT398" s="246"/>
      <c r="FU398" s="246"/>
      <c r="FV398" s="246"/>
      <c r="FW398" s="246"/>
      <c r="FX398" s="246"/>
      <c r="FY398" s="246"/>
      <c r="FZ398" s="246"/>
      <c r="GA398" s="246"/>
      <c r="GB398" s="246"/>
      <c r="GC398" s="246"/>
      <c r="GD398" s="246"/>
      <c r="GE398" s="246"/>
      <c r="GF398" s="246"/>
      <c r="GG398" s="246"/>
      <c r="GH398" s="246"/>
      <c r="GI398" s="246"/>
      <c r="GJ398" s="246"/>
      <c r="GK398" s="246"/>
      <c r="GL398" s="246"/>
      <c r="GM398" s="246"/>
      <c r="GN398" s="246"/>
      <c r="GO398" s="246"/>
      <c r="GP398" s="246"/>
      <c r="GQ398" s="246"/>
      <c r="GR398" s="246"/>
      <c r="GS398" s="246"/>
      <c r="GT398" s="246"/>
      <c r="GU398" s="246"/>
      <c r="GV398" s="246"/>
      <c r="GW398" s="246"/>
      <c r="GX398" s="246"/>
      <c r="GY398" s="246"/>
      <c r="GZ398" s="246"/>
      <c r="HA398" s="246"/>
      <c r="HB398" s="246"/>
      <c r="HC398" s="246"/>
      <c r="HD398" s="246"/>
      <c r="HE398" s="246"/>
      <c r="HF398" s="246"/>
      <c r="HG398" s="246"/>
      <c r="HH398" s="246"/>
      <c r="HI398" s="246"/>
      <c r="HJ398" s="246"/>
      <c r="HK398" s="246"/>
      <c r="HL398" s="246"/>
      <c r="HM398" s="246"/>
      <c r="HN398" s="246"/>
      <c r="HO398" s="246"/>
      <c r="HP398" s="246"/>
      <c r="HQ398" s="246"/>
      <c r="HR398" s="246"/>
      <c r="HS398" s="246"/>
      <c r="HT398" s="246"/>
      <c r="HU398" s="246"/>
      <c r="HV398" s="246"/>
      <c r="HW398" s="246"/>
      <c r="HX398" s="246"/>
      <c r="HY398" s="246"/>
      <c r="HZ398" s="246"/>
      <c r="IA398" s="246"/>
      <c r="IB398" s="246"/>
      <c r="IC398" s="246"/>
      <c r="ID398" s="246"/>
      <c r="IE398" s="246"/>
      <c r="IF398" s="246"/>
      <c r="IG398" s="246"/>
      <c r="IH398" s="246"/>
      <c r="II398" s="246"/>
      <c r="IJ398" s="246"/>
      <c r="IK398" s="246"/>
      <c r="IL398" s="246"/>
      <c r="IM398" s="246"/>
      <c r="IN398" s="246"/>
      <c r="IO398" s="246"/>
      <c r="IP398" s="246"/>
      <c r="IQ398" s="246"/>
      <c r="IR398" s="246"/>
      <c r="IS398" s="246"/>
      <c r="IT398" s="246"/>
      <c r="IU398" s="246"/>
      <c r="IV398" s="246"/>
      <c r="IW398" s="246"/>
    </row>
    <row r="399" customFormat="false" ht="12.75" hidden="false" customHeight="false" outlineLevel="0" collapsed="false">
      <c r="A399" s="223"/>
      <c r="B399" s="253"/>
      <c r="C399" s="251"/>
      <c r="D399" s="251"/>
      <c r="E399" s="251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  <c r="AJ399" s="246"/>
      <c r="AK399" s="246"/>
      <c r="AL399" s="246"/>
      <c r="AM399" s="246"/>
      <c r="AN399" s="246"/>
      <c r="AO399" s="246"/>
      <c r="AP399" s="246"/>
      <c r="AQ399" s="246"/>
      <c r="AR399" s="246"/>
      <c r="AS399" s="246"/>
      <c r="AT399" s="246"/>
      <c r="AU399" s="246"/>
      <c r="AV399" s="246"/>
      <c r="AW399" s="246"/>
      <c r="AX399" s="246"/>
      <c r="AY399" s="246"/>
      <c r="AZ399" s="246"/>
      <c r="BA399" s="246"/>
      <c r="BB399" s="246"/>
      <c r="BC399" s="246"/>
      <c r="BD399" s="246"/>
      <c r="BE399" s="246"/>
      <c r="BF399" s="246"/>
      <c r="BG399" s="246"/>
      <c r="BH399" s="246"/>
      <c r="BI399" s="246"/>
      <c r="BJ399" s="246"/>
      <c r="BK399" s="246"/>
      <c r="BL399" s="246"/>
      <c r="BM399" s="246"/>
      <c r="BN399" s="246"/>
      <c r="BO399" s="246"/>
      <c r="BP399" s="246"/>
      <c r="BQ399" s="246"/>
      <c r="BR399" s="246"/>
      <c r="BS399" s="246"/>
      <c r="BT399" s="246"/>
      <c r="BU399" s="246"/>
      <c r="BV399" s="246"/>
      <c r="BW399" s="246"/>
      <c r="BX399" s="246"/>
      <c r="BY399" s="246"/>
      <c r="BZ399" s="246"/>
      <c r="CA399" s="246"/>
      <c r="CB399" s="246"/>
      <c r="CC399" s="246"/>
      <c r="CD399" s="246"/>
      <c r="CE399" s="246"/>
      <c r="CF399" s="246"/>
      <c r="CG399" s="246"/>
      <c r="CH399" s="246"/>
      <c r="CI399" s="246"/>
      <c r="CJ399" s="246"/>
      <c r="CK399" s="246"/>
      <c r="CL399" s="246"/>
      <c r="CM399" s="246"/>
      <c r="CN399" s="246"/>
      <c r="CO399" s="246"/>
      <c r="CP399" s="246"/>
      <c r="CQ399" s="246"/>
      <c r="CR399" s="246"/>
      <c r="CS399" s="246"/>
      <c r="CT399" s="246"/>
      <c r="CU399" s="246"/>
      <c r="CV399" s="246"/>
      <c r="CW399" s="246"/>
      <c r="CX399" s="246"/>
      <c r="CY399" s="246"/>
      <c r="CZ399" s="246"/>
      <c r="DA399" s="246"/>
      <c r="DB399" s="246"/>
      <c r="DC399" s="246"/>
      <c r="DD399" s="246"/>
      <c r="DE399" s="246"/>
      <c r="DF399" s="246"/>
      <c r="DG399" s="246"/>
      <c r="DH399" s="246"/>
      <c r="DI399" s="246"/>
      <c r="DJ399" s="246"/>
      <c r="DK399" s="246"/>
      <c r="DL399" s="246"/>
      <c r="DM399" s="246"/>
      <c r="DN399" s="246"/>
      <c r="DO399" s="246"/>
      <c r="DP399" s="246"/>
      <c r="DQ399" s="246"/>
      <c r="DR399" s="246"/>
      <c r="DS399" s="246"/>
      <c r="DT399" s="246"/>
      <c r="DU399" s="246"/>
      <c r="DV399" s="246"/>
      <c r="DW399" s="246"/>
      <c r="DX399" s="246"/>
      <c r="DY399" s="246"/>
      <c r="DZ399" s="246"/>
      <c r="EA399" s="246"/>
      <c r="EB399" s="246"/>
      <c r="EC399" s="246"/>
      <c r="ED399" s="246"/>
      <c r="EE399" s="246"/>
      <c r="EF399" s="246"/>
      <c r="EG399" s="246"/>
      <c r="EH399" s="246"/>
      <c r="EI399" s="246"/>
      <c r="EJ399" s="246"/>
      <c r="EK399" s="246"/>
      <c r="EL399" s="246"/>
      <c r="EM399" s="246"/>
      <c r="EN399" s="246"/>
      <c r="EO399" s="246"/>
      <c r="EP399" s="246"/>
      <c r="EQ399" s="246"/>
      <c r="ER399" s="246"/>
      <c r="ES399" s="246"/>
      <c r="ET399" s="246"/>
      <c r="EU399" s="246"/>
      <c r="EV399" s="246"/>
      <c r="EW399" s="246"/>
      <c r="EX399" s="246"/>
      <c r="EY399" s="246"/>
      <c r="EZ399" s="246"/>
      <c r="FA399" s="246"/>
      <c r="FB399" s="246"/>
      <c r="FC399" s="246"/>
      <c r="FD399" s="246"/>
      <c r="FE399" s="246"/>
      <c r="FF399" s="246"/>
      <c r="FG399" s="246"/>
      <c r="FH399" s="246"/>
      <c r="FI399" s="246"/>
      <c r="FJ399" s="246"/>
      <c r="FK399" s="246"/>
      <c r="FL399" s="246"/>
      <c r="FM399" s="246"/>
      <c r="FN399" s="246"/>
      <c r="FO399" s="246"/>
      <c r="FP399" s="246"/>
      <c r="FQ399" s="246"/>
      <c r="FR399" s="246"/>
      <c r="FS399" s="246"/>
      <c r="FT399" s="246"/>
      <c r="FU399" s="246"/>
      <c r="FV399" s="246"/>
      <c r="FW399" s="246"/>
      <c r="FX399" s="246"/>
      <c r="FY399" s="246"/>
      <c r="FZ399" s="246"/>
      <c r="GA399" s="246"/>
      <c r="GB399" s="246"/>
      <c r="GC399" s="246"/>
      <c r="GD399" s="246"/>
      <c r="GE399" s="246"/>
      <c r="GF399" s="246"/>
      <c r="GG399" s="246"/>
      <c r="GH399" s="246"/>
      <c r="GI399" s="246"/>
      <c r="GJ399" s="246"/>
      <c r="GK399" s="246"/>
      <c r="GL399" s="246"/>
      <c r="GM399" s="246"/>
      <c r="GN399" s="246"/>
      <c r="GO399" s="246"/>
      <c r="GP399" s="246"/>
      <c r="GQ399" s="246"/>
      <c r="GR399" s="246"/>
      <c r="GS399" s="246"/>
      <c r="GT399" s="246"/>
      <c r="GU399" s="246"/>
      <c r="GV399" s="246"/>
      <c r="GW399" s="246"/>
      <c r="GX399" s="246"/>
      <c r="GY399" s="246"/>
      <c r="GZ399" s="246"/>
      <c r="HA399" s="246"/>
      <c r="HB399" s="246"/>
      <c r="HC399" s="246"/>
      <c r="HD399" s="246"/>
      <c r="HE399" s="246"/>
      <c r="HF399" s="246"/>
      <c r="HG399" s="246"/>
      <c r="HH399" s="246"/>
      <c r="HI399" s="246"/>
      <c r="HJ399" s="246"/>
      <c r="HK399" s="246"/>
      <c r="HL399" s="246"/>
      <c r="HM399" s="246"/>
      <c r="HN399" s="246"/>
      <c r="HO399" s="246"/>
      <c r="HP399" s="246"/>
      <c r="HQ399" s="246"/>
      <c r="HR399" s="246"/>
      <c r="HS399" s="246"/>
      <c r="HT399" s="246"/>
      <c r="HU399" s="246"/>
      <c r="HV399" s="246"/>
      <c r="HW399" s="246"/>
      <c r="HX399" s="246"/>
      <c r="HY399" s="246"/>
      <c r="HZ399" s="246"/>
      <c r="IA399" s="246"/>
      <c r="IB399" s="246"/>
      <c r="IC399" s="246"/>
      <c r="ID399" s="246"/>
      <c r="IE399" s="246"/>
      <c r="IF399" s="246"/>
      <c r="IG399" s="246"/>
      <c r="IH399" s="246"/>
      <c r="II399" s="246"/>
      <c r="IJ399" s="246"/>
      <c r="IK399" s="246"/>
      <c r="IL399" s="246"/>
      <c r="IM399" s="246"/>
      <c r="IN399" s="246"/>
      <c r="IO399" s="246"/>
      <c r="IP399" s="246"/>
      <c r="IQ399" s="246"/>
      <c r="IR399" s="246"/>
      <c r="IS399" s="246"/>
      <c r="IT399" s="246"/>
      <c r="IU399" s="246"/>
      <c r="IV399" s="246"/>
      <c r="IW399" s="246"/>
    </row>
    <row r="400" customFormat="false" ht="12.75" hidden="false" customHeight="false" outlineLevel="0" collapsed="false">
      <c r="A400" s="224"/>
      <c r="B400" s="250"/>
      <c r="C400" s="251"/>
      <c r="D400" s="251"/>
      <c r="E400" s="251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  <c r="AJ400" s="246"/>
      <c r="AK400" s="246"/>
      <c r="AL400" s="246"/>
      <c r="AM400" s="246"/>
      <c r="AN400" s="246"/>
      <c r="AO400" s="246"/>
      <c r="AP400" s="246"/>
      <c r="AQ400" s="246"/>
      <c r="AR400" s="246"/>
      <c r="AS400" s="246"/>
      <c r="AT400" s="246"/>
      <c r="AU400" s="246"/>
      <c r="AV400" s="246"/>
      <c r="AW400" s="246"/>
      <c r="AX400" s="246"/>
      <c r="AY400" s="246"/>
      <c r="AZ400" s="246"/>
      <c r="BA400" s="246"/>
      <c r="BB400" s="246"/>
      <c r="BC400" s="246"/>
      <c r="BD400" s="246"/>
      <c r="BE400" s="246"/>
      <c r="BF400" s="246"/>
      <c r="BG400" s="246"/>
      <c r="BH400" s="246"/>
      <c r="BI400" s="246"/>
      <c r="BJ400" s="246"/>
      <c r="BK400" s="246"/>
      <c r="BL400" s="246"/>
      <c r="BM400" s="246"/>
      <c r="BN400" s="246"/>
      <c r="BO400" s="246"/>
      <c r="BP400" s="246"/>
      <c r="BQ400" s="246"/>
      <c r="BR400" s="246"/>
      <c r="BS400" s="246"/>
      <c r="BT400" s="246"/>
      <c r="BU400" s="246"/>
      <c r="BV400" s="246"/>
      <c r="BW400" s="246"/>
      <c r="BX400" s="246"/>
      <c r="BY400" s="246"/>
      <c r="BZ400" s="246"/>
      <c r="CA400" s="246"/>
      <c r="CB400" s="246"/>
      <c r="CC400" s="246"/>
      <c r="CD400" s="246"/>
      <c r="CE400" s="246"/>
      <c r="CF400" s="246"/>
      <c r="CG400" s="246"/>
      <c r="CH400" s="246"/>
      <c r="CI400" s="246"/>
      <c r="CJ400" s="246"/>
      <c r="CK400" s="246"/>
      <c r="CL400" s="246"/>
      <c r="CM400" s="246"/>
      <c r="CN400" s="246"/>
      <c r="CO400" s="246"/>
      <c r="CP400" s="246"/>
      <c r="CQ400" s="246"/>
      <c r="CR400" s="246"/>
      <c r="CS400" s="246"/>
      <c r="CT400" s="246"/>
      <c r="CU400" s="246"/>
      <c r="CV400" s="246"/>
      <c r="CW400" s="246"/>
      <c r="CX400" s="246"/>
      <c r="CY400" s="246"/>
      <c r="CZ400" s="246"/>
      <c r="DA400" s="246"/>
      <c r="DB400" s="246"/>
      <c r="DC400" s="246"/>
      <c r="DD400" s="246"/>
      <c r="DE400" s="246"/>
      <c r="DF400" s="246"/>
      <c r="DG400" s="246"/>
      <c r="DH400" s="246"/>
      <c r="DI400" s="246"/>
      <c r="DJ400" s="246"/>
      <c r="DK400" s="246"/>
      <c r="DL400" s="246"/>
      <c r="DM400" s="246"/>
      <c r="DN400" s="246"/>
      <c r="DO400" s="246"/>
      <c r="DP400" s="246"/>
      <c r="DQ400" s="246"/>
      <c r="DR400" s="246"/>
      <c r="DS400" s="246"/>
      <c r="DT400" s="246"/>
      <c r="DU400" s="246"/>
      <c r="DV400" s="246"/>
      <c r="DW400" s="246"/>
      <c r="DX400" s="246"/>
      <c r="DY400" s="246"/>
      <c r="DZ400" s="246"/>
      <c r="EA400" s="246"/>
      <c r="EB400" s="246"/>
      <c r="EC400" s="246"/>
      <c r="ED400" s="246"/>
      <c r="EE400" s="246"/>
      <c r="EF400" s="246"/>
      <c r="EG400" s="246"/>
      <c r="EH400" s="246"/>
      <c r="EI400" s="246"/>
      <c r="EJ400" s="246"/>
      <c r="EK400" s="246"/>
      <c r="EL400" s="246"/>
      <c r="EM400" s="246"/>
      <c r="EN400" s="246"/>
      <c r="EO400" s="246"/>
      <c r="EP400" s="246"/>
      <c r="EQ400" s="246"/>
      <c r="ER400" s="246"/>
      <c r="ES400" s="246"/>
      <c r="ET400" s="246"/>
      <c r="EU400" s="246"/>
      <c r="EV400" s="246"/>
      <c r="EW400" s="246"/>
      <c r="EX400" s="246"/>
      <c r="EY400" s="246"/>
      <c r="EZ400" s="246"/>
      <c r="FA400" s="246"/>
      <c r="FB400" s="246"/>
      <c r="FC400" s="246"/>
      <c r="FD400" s="246"/>
      <c r="FE400" s="246"/>
      <c r="FF400" s="246"/>
      <c r="FG400" s="246"/>
      <c r="FH400" s="246"/>
      <c r="FI400" s="246"/>
      <c r="FJ400" s="246"/>
      <c r="FK400" s="246"/>
      <c r="FL400" s="246"/>
      <c r="FM400" s="246"/>
      <c r="FN400" s="246"/>
      <c r="FO400" s="246"/>
      <c r="FP400" s="246"/>
      <c r="FQ400" s="246"/>
      <c r="FR400" s="246"/>
      <c r="FS400" s="246"/>
      <c r="FT400" s="246"/>
      <c r="FU400" s="246"/>
      <c r="FV400" s="246"/>
      <c r="FW400" s="246"/>
      <c r="FX400" s="246"/>
      <c r="FY400" s="246"/>
      <c r="FZ400" s="246"/>
      <c r="GA400" s="246"/>
      <c r="GB400" s="246"/>
      <c r="GC400" s="246"/>
      <c r="GD400" s="246"/>
      <c r="GE400" s="246"/>
      <c r="GF400" s="246"/>
      <c r="GG400" s="246"/>
      <c r="GH400" s="246"/>
      <c r="GI400" s="246"/>
      <c r="GJ400" s="246"/>
      <c r="GK400" s="246"/>
      <c r="GL400" s="246"/>
      <c r="GM400" s="246"/>
      <c r="GN400" s="246"/>
      <c r="GO400" s="246"/>
      <c r="GP400" s="246"/>
      <c r="GQ400" s="246"/>
      <c r="GR400" s="246"/>
      <c r="GS400" s="246"/>
      <c r="GT400" s="246"/>
      <c r="GU400" s="246"/>
      <c r="GV400" s="246"/>
      <c r="GW400" s="246"/>
      <c r="GX400" s="246"/>
      <c r="GY400" s="246"/>
      <c r="GZ400" s="246"/>
      <c r="HA400" s="246"/>
      <c r="HB400" s="246"/>
      <c r="HC400" s="246"/>
      <c r="HD400" s="246"/>
      <c r="HE400" s="246"/>
      <c r="HF400" s="246"/>
      <c r="HG400" s="246"/>
      <c r="HH400" s="246"/>
      <c r="HI400" s="246"/>
      <c r="HJ400" s="246"/>
      <c r="HK400" s="246"/>
      <c r="HL400" s="246"/>
      <c r="HM400" s="246"/>
      <c r="HN400" s="246"/>
      <c r="HO400" s="246"/>
      <c r="HP400" s="246"/>
      <c r="HQ400" s="246"/>
      <c r="HR400" s="246"/>
      <c r="HS400" s="246"/>
      <c r="HT400" s="246"/>
      <c r="HU400" s="246"/>
      <c r="HV400" s="246"/>
      <c r="HW400" s="246"/>
      <c r="HX400" s="246"/>
      <c r="HY400" s="246"/>
      <c r="HZ400" s="246"/>
      <c r="IA400" s="246"/>
      <c r="IB400" s="246"/>
      <c r="IC400" s="246"/>
      <c r="ID400" s="246"/>
      <c r="IE400" s="246"/>
      <c r="IF400" s="246"/>
      <c r="IG400" s="246"/>
      <c r="IH400" s="246"/>
      <c r="II400" s="246"/>
      <c r="IJ400" s="246"/>
      <c r="IK400" s="246"/>
      <c r="IL400" s="246"/>
      <c r="IM400" s="246"/>
      <c r="IN400" s="246"/>
      <c r="IO400" s="246"/>
      <c r="IP400" s="246"/>
      <c r="IQ400" s="246"/>
      <c r="IR400" s="246"/>
      <c r="IS400" s="246"/>
      <c r="IT400" s="246"/>
      <c r="IU400" s="246"/>
      <c r="IV400" s="246"/>
      <c r="IW400" s="246"/>
    </row>
    <row r="401" customFormat="false" ht="12.75" hidden="false" customHeight="false" outlineLevel="0" collapsed="false">
      <c r="A401" s="64"/>
      <c r="B401" s="246"/>
      <c r="C401" s="251"/>
      <c r="D401" s="251"/>
      <c r="E401" s="251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  <c r="AJ401" s="246"/>
      <c r="AK401" s="246"/>
      <c r="AL401" s="246"/>
      <c r="AM401" s="246"/>
      <c r="AN401" s="246"/>
      <c r="AO401" s="246"/>
      <c r="AP401" s="246"/>
      <c r="AQ401" s="246"/>
      <c r="AR401" s="246"/>
      <c r="AS401" s="246"/>
      <c r="AT401" s="246"/>
      <c r="AU401" s="246"/>
      <c r="AV401" s="246"/>
      <c r="AW401" s="246"/>
      <c r="AX401" s="246"/>
      <c r="AY401" s="246"/>
      <c r="AZ401" s="246"/>
      <c r="BA401" s="246"/>
      <c r="BB401" s="246"/>
      <c r="BC401" s="246"/>
      <c r="BD401" s="246"/>
      <c r="BE401" s="246"/>
      <c r="BF401" s="246"/>
      <c r="BG401" s="246"/>
      <c r="BH401" s="246"/>
      <c r="BI401" s="246"/>
      <c r="BJ401" s="246"/>
      <c r="BK401" s="246"/>
      <c r="BL401" s="246"/>
      <c r="BM401" s="246"/>
      <c r="BN401" s="246"/>
      <c r="BO401" s="246"/>
      <c r="BP401" s="246"/>
      <c r="BQ401" s="246"/>
      <c r="BR401" s="246"/>
      <c r="BS401" s="246"/>
      <c r="BT401" s="246"/>
      <c r="BU401" s="246"/>
      <c r="BV401" s="246"/>
      <c r="BW401" s="246"/>
      <c r="BX401" s="246"/>
      <c r="BY401" s="246"/>
      <c r="BZ401" s="246"/>
      <c r="CA401" s="246"/>
      <c r="CB401" s="246"/>
      <c r="CC401" s="246"/>
      <c r="CD401" s="246"/>
      <c r="CE401" s="246"/>
      <c r="CF401" s="246"/>
      <c r="CG401" s="246"/>
      <c r="CH401" s="246"/>
      <c r="CI401" s="246"/>
      <c r="CJ401" s="246"/>
      <c r="CK401" s="246"/>
      <c r="CL401" s="246"/>
      <c r="CM401" s="246"/>
      <c r="CN401" s="246"/>
      <c r="CO401" s="246"/>
      <c r="CP401" s="246"/>
      <c r="CQ401" s="246"/>
      <c r="CR401" s="246"/>
      <c r="CS401" s="246"/>
      <c r="CT401" s="246"/>
      <c r="CU401" s="246"/>
      <c r="CV401" s="246"/>
      <c r="CW401" s="246"/>
      <c r="CX401" s="246"/>
      <c r="CY401" s="246"/>
      <c r="CZ401" s="246"/>
      <c r="DA401" s="246"/>
      <c r="DB401" s="246"/>
      <c r="DC401" s="246"/>
      <c r="DD401" s="246"/>
      <c r="DE401" s="246"/>
      <c r="DF401" s="246"/>
      <c r="DG401" s="246"/>
      <c r="DH401" s="246"/>
      <c r="DI401" s="246"/>
      <c r="DJ401" s="246"/>
      <c r="DK401" s="246"/>
      <c r="DL401" s="246"/>
      <c r="DM401" s="246"/>
      <c r="DN401" s="246"/>
      <c r="DO401" s="246"/>
      <c r="DP401" s="246"/>
      <c r="DQ401" s="246"/>
      <c r="DR401" s="246"/>
      <c r="DS401" s="246"/>
      <c r="DT401" s="246"/>
      <c r="DU401" s="246"/>
      <c r="DV401" s="246"/>
      <c r="DW401" s="246"/>
      <c r="DX401" s="246"/>
      <c r="DY401" s="246"/>
      <c r="DZ401" s="246"/>
      <c r="EA401" s="246"/>
      <c r="EB401" s="246"/>
      <c r="EC401" s="246"/>
      <c r="ED401" s="246"/>
      <c r="EE401" s="246"/>
      <c r="EF401" s="246"/>
      <c r="EG401" s="246"/>
      <c r="EH401" s="246"/>
      <c r="EI401" s="246"/>
      <c r="EJ401" s="246"/>
      <c r="EK401" s="246"/>
      <c r="EL401" s="246"/>
      <c r="EM401" s="246"/>
      <c r="EN401" s="246"/>
      <c r="EO401" s="246"/>
      <c r="EP401" s="246"/>
      <c r="EQ401" s="246"/>
      <c r="ER401" s="246"/>
      <c r="ES401" s="246"/>
      <c r="ET401" s="246"/>
      <c r="EU401" s="246"/>
      <c r="EV401" s="246"/>
      <c r="EW401" s="246"/>
      <c r="EX401" s="246"/>
      <c r="EY401" s="246"/>
      <c r="EZ401" s="246"/>
      <c r="FA401" s="246"/>
      <c r="FB401" s="246"/>
      <c r="FC401" s="246"/>
      <c r="FD401" s="246"/>
      <c r="FE401" s="246"/>
      <c r="FF401" s="246"/>
      <c r="FG401" s="246"/>
      <c r="FH401" s="246"/>
      <c r="FI401" s="246"/>
      <c r="FJ401" s="246"/>
      <c r="FK401" s="246"/>
      <c r="FL401" s="246"/>
      <c r="FM401" s="246"/>
      <c r="FN401" s="246"/>
      <c r="FO401" s="246"/>
      <c r="FP401" s="246"/>
      <c r="FQ401" s="246"/>
      <c r="FR401" s="246"/>
      <c r="FS401" s="246"/>
      <c r="FT401" s="246"/>
      <c r="FU401" s="246"/>
      <c r="FV401" s="246"/>
      <c r="FW401" s="246"/>
      <c r="FX401" s="246"/>
      <c r="FY401" s="246"/>
      <c r="FZ401" s="246"/>
      <c r="GA401" s="246"/>
      <c r="GB401" s="246"/>
      <c r="GC401" s="246"/>
      <c r="GD401" s="246"/>
      <c r="GE401" s="246"/>
      <c r="GF401" s="246"/>
      <c r="GG401" s="246"/>
      <c r="GH401" s="246"/>
      <c r="GI401" s="246"/>
      <c r="GJ401" s="246"/>
      <c r="GK401" s="246"/>
      <c r="GL401" s="246"/>
      <c r="GM401" s="246"/>
      <c r="GN401" s="246"/>
      <c r="GO401" s="246"/>
      <c r="GP401" s="246"/>
      <c r="GQ401" s="246"/>
      <c r="GR401" s="246"/>
      <c r="GS401" s="246"/>
      <c r="GT401" s="246"/>
      <c r="GU401" s="246"/>
      <c r="GV401" s="246"/>
      <c r="GW401" s="246"/>
      <c r="GX401" s="246"/>
      <c r="GY401" s="246"/>
      <c r="GZ401" s="246"/>
      <c r="HA401" s="246"/>
      <c r="HB401" s="246"/>
      <c r="HC401" s="246"/>
      <c r="HD401" s="246"/>
      <c r="HE401" s="246"/>
      <c r="HF401" s="246"/>
      <c r="HG401" s="246"/>
      <c r="HH401" s="246"/>
      <c r="HI401" s="246"/>
      <c r="HJ401" s="246"/>
      <c r="HK401" s="246"/>
      <c r="HL401" s="246"/>
      <c r="HM401" s="246"/>
      <c r="HN401" s="246"/>
      <c r="HO401" s="246"/>
      <c r="HP401" s="246"/>
      <c r="HQ401" s="246"/>
      <c r="HR401" s="246"/>
      <c r="HS401" s="246"/>
      <c r="HT401" s="246"/>
      <c r="HU401" s="246"/>
      <c r="HV401" s="246"/>
      <c r="HW401" s="246"/>
      <c r="HX401" s="246"/>
      <c r="HY401" s="246"/>
      <c r="HZ401" s="246"/>
      <c r="IA401" s="246"/>
      <c r="IB401" s="246"/>
      <c r="IC401" s="246"/>
      <c r="ID401" s="246"/>
      <c r="IE401" s="246"/>
      <c r="IF401" s="246"/>
      <c r="IG401" s="246"/>
      <c r="IH401" s="246"/>
      <c r="II401" s="246"/>
      <c r="IJ401" s="246"/>
      <c r="IK401" s="246"/>
      <c r="IL401" s="246"/>
      <c r="IM401" s="246"/>
      <c r="IN401" s="246"/>
      <c r="IO401" s="246"/>
      <c r="IP401" s="246"/>
      <c r="IQ401" s="246"/>
      <c r="IR401" s="246"/>
      <c r="IS401" s="246"/>
      <c r="IT401" s="246"/>
      <c r="IU401" s="246"/>
      <c r="IV401" s="246"/>
      <c r="IW401" s="246"/>
    </row>
    <row r="402" customFormat="false" ht="12.75" hidden="false" customHeight="false" outlineLevel="0" collapsed="false">
      <c r="A402" s="217"/>
      <c r="B402" s="245"/>
      <c r="C402" s="251"/>
      <c r="D402" s="251"/>
      <c r="E402" s="251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  <c r="AJ402" s="246"/>
      <c r="AK402" s="246"/>
      <c r="AL402" s="246"/>
      <c r="AM402" s="246"/>
      <c r="AN402" s="246"/>
      <c r="AO402" s="246"/>
      <c r="AP402" s="246"/>
      <c r="AQ402" s="246"/>
      <c r="AR402" s="246"/>
      <c r="AS402" s="246"/>
      <c r="AT402" s="246"/>
      <c r="AU402" s="246"/>
      <c r="AV402" s="246"/>
      <c r="AW402" s="246"/>
      <c r="AX402" s="246"/>
      <c r="AY402" s="246"/>
      <c r="AZ402" s="246"/>
      <c r="BA402" s="246"/>
      <c r="BB402" s="246"/>
      <c r="BC402" s="246"/>
      <c r="BD402" s="246"/>
      <c r="BE402" s="246"/>
      <c r="BF402" s="246"/>
      <c r="BG402" s="246"/>
      <c r="BH402" s="246"/>
      <c r="BI402" s="246"/>
      <c r="BJ402" s="246"/>
      <c r="BK402" s="246"/>
      <c r="BL402" s="246"/>
      <c r="BM402" s="246"/>
      <c r="BN402" s="246"/>
      <c r="BO402" s="246"/>
      <c r="BP402" s="246"/>
      <c r="BQ402" s="246"/>
      <c r="BR402" s="246"/>
      <c r="BS402" s="246"/>
      <c r="BT402" s="246"/>
      <c r="BU402" s="246"/>
      <c r="BV402" s="246"/>
      <c r="BW402" s="246"/>
      <c r="BX402" s="246"/>
      <c r="BY402" s="246"/>
      <c r="BZ402" s="246"/>
      <c r="CA402" s="246"/>
      <c r="CB402" s="246"/>
      <c r="CC402" s="246"/>
      <c r="CD402" s="246"/>
      <c r="CE402" s="246"/>
      <c r="CF402" s="246"/>
      <c r="CG402" s="246"/>
      <c r="CH402" s="246"/>
      <c r="CI402" s="246"/>
      <c r="CJ402" s="246"/>
      <c r="CK402" s="246"/>
      <c r="CL402" s="246"/>
      <c r="CM402" s="246"/>
      <c r="CN402" s="246"/>
      <c r="CO402" s="246"/>
      <c r="CP402" s="246"/>
      <c r="CQ402" s="246"/>
      <c r="CR402" s="246"/>
      <c r="CS402" s="246"/>
      <c r="CT402" s="246"/>
      <c r="CU402" s="246"/>
      <c r="CV402" s="246"/>
      <c r="CW402" s="246"/>
      <c r="CX402" s="246"/>
      <c r="CY402" s="246"/>
      <c r="CZ402" s="246"/>
      <c r="DA402" s="246"/>
      <c r="DB402" s="246"/>
      <c r="DC402" s="246"/>
      <c r="DD402" s="246"/>
      <c r="DE402" s="246"/>
      <c r="DF402" s="246"/>
      <c r="DG402" s="246"/>
      <c r="DH402" s="246"/>
      <c r="DI402" s="246"/>
      <c r="DJ402" s="246"/>
      <c r="DK402" s="246"/>
      <c r="DL402" s="246"/>
      <c r="DM402" s="246"/>
      <c r="DN402" s="246"/>
      <c r="DO402" s="246"/>
      <c r="DP402" s="246"/>
      <c r="DQ402" s="246"/>
      <c r="DR402" s="246"/>
      <c r="DS402" s="246"/>
      <c r="DT402" s="246"/>
      <c r="DU402" s="246"/>
      <c r="DV402" s="246"/>
      <c r="DW402" s="246"/>
      <c r="DX402" s="246"/>
      <c r="DY402" s="246"/>
      <c r="DZ402" s="246"/>
      <c r="EA402" s="246"/>
      <c r="EB402" s="246"/>
      <c r="EC402" s="246"/>
      <c r="ED402" s="246"/>
      <c r="EE402" s="246"/>
      <c r="EF402" s="246"/>
      <c r="EG402" s="246"/>
      <c r="EH402" s="246"/>
      <c r="EI402" s="246"/>
      <c r="EJ402" s="246"/>
      <c r="EK402" s="246"/>
      <c r="EL402" s="246"/>
      <c r="EM402" s="246"/>
      <c r="EN402" s="246"/>
      <c r="EO402" s="246"/>
      <c r="EP402" s="246"/>
      <c r="EQ402" s="246"/>
      <c r="ER402" s="246"/>
      <c r="ES402" s="246"/>
      <c r="ET402" s="246"/>
      <c r="EU402" s="246"/>
      <c r="EV402" s="246"/>
      <c r="EW402" s="246"/>
      <c r="EX402" s="246"/>
      <c r="EY402" s="246"/>
      <c r="EZ402" s="246"/>
      <c r="FA402" s="246"/>
      <c r="FB402" s="246"/>
      <c r="FC402" s="246"/>
      <c r="FD402" s="246"/>
      <c r="FE402" s="246"/>
      <c r="FF402" s="246"/>
      <c r="FG402" s="246"/>
      <c r="FH402" s="246"/>
      <c r="FI402" s="246"/>
      <c r="FJ402" s="246"/>
      <c r="FK402" s="246"/>
      <c r="FL402" s="246"/>
      <c r="FM402" s="246"/>
      <c r="FN402" s="246"/>
      <c r="FO402" s="246"/>
      <c r="FP402" s="246"/>
      <c r="FQ402" s="246"/>
      <c r="FR402" s="246"/>
      <c r="FS402" s="246"/>
      <c r="FT402" s="246"/>
      <c r="FU402" s="246"/>
      <c r="FV402" s="246"/>
      <c r="FW402" s="246"/>
      <c r="FX402" s="246"/>
      <c r="FY402" s="246"/>
      <c r="FZ402" s="246"/>
      <c r="GA402" s="246"/>
      <c r="GB402" s="246"/>
      <c r="GC402" s="246"/>
      <c r="GD402" s="246"/>
      <c r="GE402" s="246"/>
      <c r="GF402" s="246"/>
      <c r="GG402" s="246"/>
      <c r="GH402" s="246"/>
      <c r="GI402" s="246"/>
      <c r="GJ402" s="246"/>
      <c r="GK402" s="246"/>
      <c r="GL402" s="246"/>
      <c r="GM402" s="246"/>
      <c r="GN402" s="246"/>
      <c r="GO402" s="246"/>
      <c r="GP402" s="246"/>
      <c r="GQ402" s="246"/>
      <c r="GR402" s="246"/>
      <c r="GS402" s="246"/>
      <c r="GT402" s="246"/>
      <c r="GU402" s="246"/>
      <c r="GV402" s="246"/>
      <c r="GW402" s="246"/>
      <c r="GX402" s="246"/>
      <c r="GY402" s="246"/>
      <c r="GZ402" s="246"/>
      <c r="HA402" s="246"/>
      <c r="HB402" s="246"/>
      <c r="HC402" s="246"/>
      <c r="HD402" s="246"/>
      <c r="HE402" s="246"/>
      <c r="HF402" s="246"/>
      <c r="HG402" s="246"/>
      <c r="HH402" s="246"/>
      <c r="HI402" s="246"/>
      <c r="HJ402" s="246"/>
      <c r="HK402" s="246"/>
      <c r="HL402" s="246"/>
      <c r="HM402" s="246"/>
      <c r="HN402" s="246"/>
      <c r="HO402" s="246"/>
      <c r="HP402" s="246"/>
      <c r="HQ402" s="246"/>
      <c r="HR402" s="246"/>
      <c r="HS402" s="246"/>
      <c r="HT402" s="246"/>
      <c r="HU402" s="246"/>
      <c r="HV402" s="246"/>
      <c r="HW402" s="246"/>
      <c r="HX402" s="246"/>
      <c r="HY402" s="246"/>
      <c r="HZ402" s="246"/>
      <c r="IA402" s="246"/>
      <c r="IB402" s="246"/>
      <c r="IC402" s="246"/>
      <c r="ID402" s="246"/>
      <c r="IE402" s="246"/>
      <c r="IF402" s="246"/>
      <c r="IG402" s="246"/>
      <c r="IH402" s="246"/>
      <c r="II402" s="246"/>
      <c r="IJ402" s="246"/>
      <c r="IK402" s="246"/>
      <c r="IL402" s="246"/>
      <c r="IM402" s="246"/>
      <c r="IN402" s="246"/>
      <c r="IO402" s="246"/>
      <c r="IP402" s="246"/>
      <c r="IQ402" s="246"/>
      <c r="IR402" s="246"/>
      <c r="IS402" s="246"/>
      <c r="IT402" s="246"/>
      <c r="IU402" s="246"/>
      <c r="IV402" s="246"/>
      <c r="IW402" s="246"/>
    </row>
    <row r="403" customFormat="false" ht="12.75" hidden="false" customHeight="false" outlineLevel="0" collapsed="false">
      <c r="A403" s="254"/>
      <c r="B403" s="255"/>
      <c r="C403" s="251"/>
      <c r="D403" s="251"/>
      <c r="E403" s="251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  <c r="AJ403" s="246"/>
      <c r="AK403" s="246"/>
      <c r="AL403" s="246"/>
      <c r="AM403" s="246"/>
      <c r="AN403" s="246"/>
      <c r="AO403" s="246"/>
      <c r="AP403" s="246"/>
      <c r="AQ403" s="246"/>
      <c r="AR403" s="246"/>
      <c r="AS403" s="246"/>
      <c r="AT403" s="246"/>
      <c r="AU403" s="246"/>
      <c r="AV403" s="246"/>
      <c r="AW403" s="246"/>
      <c r="AX403" s="246"/>
      <c r="AY403" s="246"/>
      <c r="AZ403" s="246"/>
      <c r="BA403" s="246"/>
      <c r="BB403" s="246"/>
      <c r="BC403" s="246"/>
      <c r="BD403" s="246"/>
      <c r="BE403" s="246"/>
      <c r="BF403" s="246"/>
      <c r="BG403" s="246"/>
      <c r="BH403" s="246"/>
      <c r="BI403" s="246"/>
      <c r="BJ403" s="246"/>
      <c r="BK403" s="246"/>
      <c r="BL403" s="246"/>
      <c r="BM403" s="246"/>
      <c r="BN403" s="246"/>
      <c r="BO403" s="246"/>
      <c r="BP403" s="246"/>
      <c r="BQ403" s="246"/>
      <c r="BR403" s="246"/>
      <c r="BS403" s="246"/>
      <c r="BT403" s="246"/>
      <c r="BU403" s="246"/>
      <c r="BV403" s="246"/>
      <c r="BW403" s="246"/>
      <c r="BX403" s="246"/>
      <c r="BY403" s="246"/>
      <c r="BZ403" s="246"/>
      <c r="CA403" s="246"/>
      <c r="CB403" s="246"/>
      <c r="CC403" s="246"/>
      <c r="CD403" s="246"/>
      <c r="CE403" s="246"/>
      <c r="CF403" s="246"/>
      <c r="CG403" s="246"/>
      <c r="CH403" s="246"/>
      <c r="CI403" s="246"/>
      <c r="CJ403" s="246"/>
      <c r="CK403" s="246"/>
      <c r="CL403" s="246"/>
      <c r="CM403" s="246"/>
      <c r="CN403" s="246"/>
      <c r="CO403" s="246"/>
      <c r="CP403" s="246"/>
      <c r="CQ403" s="246"/>
      <c r="CR403" s="246"/>
      <c r="CS403" s="246"/>
      <c r="CT403" s="246"/>
      <c r="CU403" s="246"/>
      <c r="CV403" s="246"/>
      <c r="CW403" s="246"/>
      <c r="CX403" s="246"/>
      <c r="CY403" s="246"/>
      <c r="CZ403" s="246"/>
      <c r="DA403" s="246"/>
      <c r="DB403" s="246"/>
      <c r="DC403" s="246"/>
      <c r="DD403" s="246"/>
      <c r="DE403" s="246"/>
      <c r="DF403" s="246"/>
      <c r="DG403" s="246"/>
      <c r="DH403" s="246"/>
      <c r="DI403" s="246"/>
      <c r="DJ403" s="246"/>
      <c r="DK403" s="246"/>
      <c r="DL403" s="246"/>
      <c r="DM403" s="246"/>
      <c r="DN403" s="246"/>
      <c r="DO403" s="246"/>
      <c r="DP403" s="246"/>
      <c r="DQ403" s="246"/>
      <c r="DR403" s="246"/>
      <c r="DS403" s="246"/>
      <c r="DT403" s="246"/>
      <c r="DU403" s="246"/>
      <c r="DV403" s="246"/>
      <c r="DW403" s="246"/>
      <c r="DX403" s="246"/>
      <c r="DY403" s="246"/>
      <c r="DZ403" s="246"/>
      <c r="EA403" s="246"/>
      <c r="EB403" s="246"/>
      <c r="EC403" s="246"/>
      <c r="ED403" s="246"/>
      <c r="EE403" s="246"/>
      <c r="EF403" s="246"/>
      <c r="EG403" s="246"/>
      <c r="EH403" s="246"/>
      <c r="EI403" s="246"/>
      <c r="EJ403" s="246"/>
      <c r="EK403" s="246"/>
      <c r="EL403" s="246"/>
      <c r="EM403" s="246"/>
      <c r="EN403" s="246"/>
      <c r="EO403" s="246"/>
      <c r="EP403" s="246"/>
      <c r="EQ403" s="246"/>
      <c r="ER403" s="246"/>
      <c r="ES403" s="246"/>
      <c r="ET403" s="246"/>
      <c r="EU403" s="246"/>
      <c r="EV403" s="246"/>
      <c r="EW403" s="246"/>
      <c r="EX403" s="246"/>
      <c r="EY403" s="246"/>
      <c r="EZ403" s="246"/>
      <c r="FA403" s="246"/>
      <c r="FB403" s="246"/>
      <c r="FC403" s="246"/>
      <c r="FD403" s="246"/>
      <c r="FE403" s="246"/>
      <c r="FF403" s="246"/>
      <c r="FG403" s="246"/>
      <c r="FH403" s="246"/>
      <c r="FI403" s="246"/>
      <c r="FJ403" s="246"/>
      <c r="FK403" s="246"/>
      <c r="FL403" s="246"/>
      <c r="FM403" s="246"/>
      <c r="FN403" s="246"/>
      <c r="FO403" s="246"/>
      <c r="FP403" s="246"/>
      <c r="FQ403" s="246"/>
      <c r="FR403" s="246"/>
      <c r="FS403" s="246"/>
      <c r="FT403" s="246"/>
      <c r="FU403" s="246"/>
      <c r="FV403" s="246"/>
      <c r="FW403" s="246"/>
      <c r="FX403" s="246"/>
      <c r="FY403" s="246"/>
      <c r="FZ403" s="246"/>
      <c r="GA403" s="246"/>
      <c r="GB403" s="246"/>
      <c r="GC403" s="246"/>
      <c r="GD403" s="246"/>
      <c r="GE403" s="246"/>
      <c r="GF403" s="246"/>
      <c r="GG403" s="246"/>
      <c r="GH403" s="246"/>
      <c r="GI403" s="246"/>
      <c r="GJ403" s="246"/>
      <c r="GK403" s="246"/>
      <c r="GL403" s="246"/>
      <c r="GM403" s="246"/>
      <c r="GN403" s="246"/>
      <c r="GO403" s="246"/>
      <c r="GP403" s="246"/>
      <c r="GQ403" s="246"/>
      <c r="GR403" s="246"/>
      <c r="GS403" s="246"/>
      <c r="GT403" s="246"/>
      <c r="GU403" s="246"/>
      <c r="GV403" s="246"/>
      <c r="GW403" s="246"/>
      <c r="GX403" s="246"/>
      <c r="GY403" s="246"/>
      <c r="GZ403" s="246"/>
      <c r="HA403" s="246"/>
      <c r="HB403" s="246"/>
      <c r="HC403" s="246"/>
      <c r="HD403" s="246"/>
      <c r="HE403" s="246"/>
      <c r="HF403" s="246"/>
      <c r="HG403" s="246"/>
      <c r="HH403" s="246"/>
      <c r="HI403" s="246"/>
      <c r="HJ403" s="246"/>
      <c r="HK403" s="246"/>
      <c r="HL403" s="246"/>
      <c r="HM403" s="246"/>
      <c r="HN403" s="246"/>
      <c r="HO403" s="246"/>
      <c r="HP403" s="246"/>
      <c r="HQ403" s="246"/>
      <c r="HR403" s="246"/>
      <c r="HS403" s="246"/>
      <c r="HT403" s="246"/>
      <c r="HU403" s="246"/>
      <c r="HV403" s="246"/>
      <c r="HW403" s="246"/>
      <c r="HX403" s="246"/>
      <c r="HY403" s="246"/>
      <c r="HZ403" s="246"/>
      <c r="IA403" s="246"/>
      <c r="IB403" s="246"/>
      <c r="IC403" s="246"/>
      <c r="ID403" s="246"/>
      <c r="IE403" s="246"/>
      <c r="IF403" s="246"/>
      <c r="IG403" s="246"/>
      <c r="IH403" s="246"/>
      <c r="II403" s="246"/>
      <c r="IJ403" s="246"/>
      <c r="IK403" s="246"/>
      <c r="IL403" s="246"/>
      <c r="IM403" s="246"/>
      <c r="IN403" s="246"/>
      <c r="IO403" s="246"/>
      <c r="IP403" s="246"/>
      <c r="IQ403" s="246"/>
      <c r="IR403" s="246"/>
      <c r="IS403" s="246"/>
      <c r="IT403" s="246"/>
      <c r="IU403" s="246"/>
      <c r="IV403" s="246"/>
      <c r="IW403" s="246"/>
    </row>
    <row r="404" customFormat="false" ht="12.75" hidden="false" customHeight="false" outlineLevel="0" collapsed="false">
      <c r="A404" s="254"/>
      <c r="B404" s="255"/>
      <c r="C404" s="251"/>
      <c r="D404" s="251"/>
      <c r="E404" s="251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  <c r="AJ404" s="246"/>
      <c r="AK404" s="246"/>
      <c r="AL404" s="246"/>
      <c r="AM404" s="246"/>
      <c r="AN404" s="246"/>
      <c r="AO404" s="246"/>
      <c r="AP404" s="246"/>
      <c r="AQ404" s="246"/>
      <c r="AR404" s="246"/>
      <c r="AS404" s="246"/>
      <c r="AT404" s="246"/>
      <c r="AU404" s="246"/>
      <c r="AV404" s="246"/>
      <c r="AW404" s="246"/>
      <c r="AX404" s="246"/>
      <c r="AY404" s="246"/>
      <c r="AZ404" s="246"/>
      <c r="BA404" s="246"/>
      <c r="BB404" s="246"/>
      <c r="BC404" s="246"/>
      <c r="BD404" s="246"/>
      <c r="BE404" s="246"/>
      <c r="BF404" s="246"/>
      <c r="BG404" s="246"/>
      <c r="BH404" s="246"/>
      <c r="BI404" s="246"/>
      <c r="BJ404" s="246"/>
      <c r="BK404" s="246"/>
      <c r="BL404" s="246"/>
      <c r="BM404" s="246"/>
      <c r="BN404" s="246"/>
      <c r="BO404" s="246"/>
      <c r="BP404" s="246"/>
      <c r="BQ404" s="246"/>
      <c r="BR404" s="246"/>
      <c r="BS404" s="246"/>
      <c r="BT404" s="246"/>
      <c r="BU404" s="246"/>
      <c r="BV404" s="246"/>
      <c r="BW404" s="246"/>
      <c r="BX404" s="246"/>
      <c r="BY404" s="246"/>
      <c r="BZ404" s="246"/>
      <c r="CA404" s="246"/>
      <c r="CB404" s="246"/>
      <c r="CC404" s="246"/>
      <c r="CD404" s="246"/>
      <c r="CE404" s="246"/>
      <c r="CF404" s="246"/>
      <c r="CG404" s="246"/>
      <c r="CH404" s="246"/>
      <c r="CI404" s="246"/>
      <c r="CJ404" s="246"/>
      <c r="CK404" s="246"/>
      <c r="CL404" s="246"/>
      <c r="CM404" s="246"/>
      <c r="CN404" s="246"/>
      <c r="CO404" s="246"/>
      <c r="CP404" s="246"/>
      <c r="CQ404" s="246"/>
      <c r="CR404" s="246"/>
      <c r="CS404" s="246"/>
      <c r="CT404" s="246"/>
      <c r="CU404" s="246"/>
      <c r="CV404" s="246"/>
      <c r="CW404" s="246"/>
      <c r="CX404" s="246"/>
      <c r="CY404" s="246"/>
      <c r="CZ404" s="246"/>
      <c r="DA404" s="246"/>
      <c r="DB404" s="246"/>
      <c r="DC404" s="246"/>
      <c r="DD404" s="246"/>
      <c r="DE404" s="246"/>
      <c r="DF404" s="246"/>
      <c r="DG404" s="246"/>
      <c r="DH404" s="246"/>
      <c r="DI404" s="246"/>
      <c r="DJ404" s="246"/>
      <c r="DK404" s="246"/>
      <c r="DL404" s="246"/>
      <c r="DM404" s="246"/>
      <c r="DN404" s="246"/>
      <c r="DO404" s="246"/>
      <c r="DP404" s="246"/>
      <c r="DQ404" s="246"/>
      <c r="DR404" s="246"/>
      <c r="DS404" s="246"/>
      <c r="DT404" s="246"/>
      <c r="DU404" s="246"/>
      <c r="DV404" s="246"/>
      <c r="DW404" s="246"/>
      <c r="DX404" s="246"/>
      <c r="DY404" s="246"/>
      <c r="DZ404" s="246"/>
      <c r="EA404" s="246"/>
      <c r="EB404" s="246"/>
      <c r="EC404" s="246"/>
      <c r="ED404" s="246"/>
      <c r="EE404" s="246"/>
      <c r="EF404" s="246"/>
      <c r="EG404" s="246"/>
      <c r="EH404" s="246"/>
      <c r="EI404" s="246"/>
      <c r="EJ404" s="246"/>
      <c r="EK404" s="246"/>
      <c r="EL404" s="246"/>
      <c r="EM404" s="246"/>
      <c r="EN404" s="246"/>
      <c r="EO404" s="246"/>
      <c r="EP404" s="246"/>
      <c r="EQ404" s="246"/>
      <c r="ER404" s="246"/>
      <c r="ES404" s="246"/>
      <c r="ET404" s="246"/>
      <c r="EU404" s="246"/>
      <c r="EV404" s="246"/>
      <c r="EW404" s="246"/>
      <c r="EX404" s="246"/>
      <c r="EY404" s="246"/>
      <c r="EZ404" s="246"/>
      <c r="FA404" s="246"/>
      <c r="FB404" s="246"/>
      <c r="FC404" s="246"/>
      <c r="FD404" s="246"/>
      <c r="FE404" s="246"/>
      <c r="FF404" s="246"/>
      <c r="FG404" s="246"/>
      <c r="FH404" s="246"/>
      <c r="FI404" s="246"/>
      <c r="FJ404" s="246"/>
      <c r="FK404" s="246"/>
      <c r="FL404" s="246"/>
      <c r="FM404" s="246"/>
      <c r="FN404" s="246"/>
      <c r="FO404" s="246"/>
      <c r="FP404" s="246"/>
      <c r="FQ404" s="246"/>
      <c r="FR404" s="246"/>
      <c r="FS404" s="246"/>
      <c r="FT404" s="246"/>
      <c r="FU404" s="246"/>
      <c r="FV404" s="246"/>
      <c r="FW404" s="246"/>
      <c r="FX404" s="246"/>
      <c r="FY404" s="246"/>
      <c r="FZ404" s="246"/>
      <c r="GA404" s="246"/>
      <c r="GB404" s="246"/>
      <c r="GC404" s="246"/>
      <c r="GD404" s="246"/>
      <c r="GE404" s="246"/>
      <c r="GF404" s="246"/>
      <c r="GG404" s="246"/>
      <c r="GH404" s="246"/>
      <c r="GI404" s="246"/>
      <c r="GJ404" s="246"/>
      <c r="GK404" s="246"/>
      <c r="GL404" s="246"/>
      <c r="GM404" s="246"/>
      <c r="GN404" s="246"/>
      <c r="GO404" s="246"/>
      <c r="GP404" s="246"/>
      <c r="GQ404" s="246"/>
      <c r="GR404" s="246"/>
      <c r="GS404" s="246"/>
      <c r="GT404" s="246"/>
      <c r="GU404" s="246"/>
      <c r="GV404" s="246"/>
      <c r="GW404" s="246"/>
      <c r="GX404" s="246"/>
      <c r="GY404" s="246"/>
      <c r="GZ404" s="246"/>
      <c r="HA404" s="246"/>
      <c r="HB404" s="246"/>
      <c r="HC404" s="246"/>
      <c r="HD404" s="246"/>
      <c r="HE404" s="246"/>
      <c r="HF404" s="246"/>
      <c r="HG404" s="246"/>
      <c r="HH404" s="246"/>
      <c r="HI404" s="246"/>
      <c r="HJ404" s="246"/>
      <c r="HK404" s="246"/>
      <c r="HL404" s="246"/>
      <c r="HM404" s="246"/>
      <c r="HN404" s="246"/>
      <c r="HO404" s="246"/>
      <c r="HP404" s="246"/>
      <c r="HQ404" s="246"/>
      <c r="HR404" s="246"/>
      <c r="HS404" s="246"/>
      <c r="HT404" s="246"/>
      <c r="HU404" s="246"/>
      <c r="HV404" s="246"/>
      <c r="HW404" s="246"/>
      <c r="HX404" s="246"/>
      <c r="HY404" s="246"/>
      <c r="HZ404" s="246"/>
      <c r="IA404" s="246"/>
      <c r="IB404" s="246"/>
      <c r="IC404" s="246"/>
      <c r="ID404" s="246"/>
      <c r="IE404" s="246"/>
      <c r="IF404" s="246"/>
      <c r="IG404" s="246"/>
      <c r="IH404" s="246"/>
      <c r="II404" s="246"/>
      <c r="IJ404" s="246"/>
      <c r="IK404" s="246"/>
      <c r="IL404" s="246"/>
      <c r="IM404" s="246"/>
      <c r="IN404" s="246"/>
      <c r="IO404" s="246"/>
      <c r="IP404" s="246"/>
      <c r="IQ404" s="246"/>
      <c r="IR404" s="246"/>
      <c r="IS404" s="246"/>
      <c r="IT404" s="246"/>
      <c r="IU404" s="246"/>
      <c r="IV404" s="246"/>
      <c r="IW404" s="246"/>
    </row>
    <row r="405" customFormat="false" ht="12.75" hidden="false" customHeight="false" outlineLevel="0" collapsed="false">
      <c r="A405" s="254"/>
      <c r="B405" s="255"/>
      <c r="C405" s="251"/>
      <c r="D405" s="251"/>
      <c r="E405" s="251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  <c r="AJ405" s="246"/>
      <c r="AK405" s="246"/>
      <c r="AL405" s="246"/>
      <c r="AM405" s="246"/>
      <c r="AN405" s="246"/>
      <c r="AO405" s="246"/>
      <c r="AP405" s="246"/>
      <c r="AQ405" s="246"/>
      <c r="AR405" s="246"/>
      <c r="AS405" s="246"/>
      <c r="AT405" s="246"/>
      <c r="AU405" s="246"/>
      <c r="AV405" s="246"/>
      <c r="AW405" s="246"/>
      <c r="AX405" s="246"/>
      <c r="AY405" s="246"/>
      <c r="AZ405" s="246"/>
      <c r="BA405" s="246"/>
      <c r="BB405" s="246"/>
      <c r="BC405" s="246"/>
      <c r="BD405" s="246"/>
      <c r="BE405" s="246"/>
      <c r="BF405" s="246"/>
      <c r="BG405" s="246"/>
      <c r="BH405" s="246"/>
      <c r="BI405" s="246"/>
      <c r="BJ405" s="246"/>
      <c r="BK405" s="246"/>
      <c r="BL405" s="246"/>
      <c r="BM405" s="246"/>
      <c r="BN405" s="246"/>
      <c r="BO405" s="246"/>
      <c r="BP405" s="246"/>
      <c r="BQ405" s="246"/>
      <c r="BR405" s="246"/>
      <c r="BS405" s="246"/>
      <c r="BT405" s="246"/>
      <c r="BU405" s="246"/>
      <c r="BV405" s="246"/>
      <c r="BW405" s="246"/>
      <c r="BX405" s="246"/>
      <c r="BY405" s="246"/>
      <c r="BZ405" s="246"/>
      <c r="CA405" s="246"/>
      <c r="CB405" s="246"/>
      <c r="CC405" s="246"/>
      <c r="CD405" s="246"/>
      <c r="CE405" s="246"/>
      <c r="CF405" s="246"/>
      <c r="CG405" s="246"/>
      <c r="CH405" s="246"/>
      <c r="CI405" s="246"/>
      <c r="CJ405" s="246"/>
      <c r="CK405" s="246"/>
      <c r="CL405" s="246"/>
      <c r="CM405" s="246"/>
      <c r="CN405" s="246"/>
      <c r="CO405" s="246"/>
      <c r="CP405" s="246"/>
      <c r="CQ405" s="246"/>
      <c r="CR405" s="246"/>
      <c r="CS405" s="246"/>
      <c r="CT405" s="246"/>
      <c r="CU405" s="246"/>
      <c r="CV405" s="246"/>
      <c r="CW405" s="246"/>
      <c r="CX405" s="246"/>
      <c r="CY405" s="246"/>
      <c r="CZ405" s="246"/>
      <c r="DA405" s="246"/>
      <c r="DB405" s="246"/>
      <c r="DC405" s="246"/>
      <c r="DD405" s="246"/>
      <c r="DE405" s="246"/>
      <c r="DF405" s="246"/>
      <c r="DG405" s="246"/>
      <c r="DH405" s="246"/>
      <c r="DI405" s="246"/>
      <c r="DJ405" s="246"/>
      <c r="DK405" s="246"/>
      <c r="DL405" s="246"/>
      <c r="DM405" s="246"/>
      <c r="DN405" s="246"/>
      <c r="DO405" s="246"/>
      <c r="DP405" s="246"/>
      <c r="DQ405" s="246"/>
      <c r="DR405" s="246"/>
      <c r="DS405" s="246"/>
      <c r="DT405" s="246"/>
      <c r="DU405" s="246"/>
      <c r="DV405" s="246"/>
      <c r="DW405" s="246"/>
      <c r="DX405" s="246"/>
      <c r="DY405" s="246"/>
      <c r="DZ405" s="246"/>
      <c r="EA405" s="246"/>
      <c r="EB405" s="246"/>
      <c r="EC405" s="246"/>
      <c r="ED405" s="246"/>
      <c r="EE405" s="246"/>
      <c r="EF405" s="246"/>
      <c r="EG405" s="246"/>
      <c r="EH405" s="246"/>
      <c r="EI405" s="246"/>
      <c r="EJ405" s="246"/>
      <c r="EK405" s="246"/>
      <c r="EL405" s="246"/>
      <c r="EM405" s="246"/>
      <c r="EN405" s="246"/>
      <c r="EO405" s="246"/>
      <c r="EP405" s="246"/>
      <c r="EQ405" s="246"/>
      <c r="ER405" s="246"/>
      <c r="ES405" s="246"/>
      <c r="ET405" s="246"/>
      <c r="EU405" s="246"/>
      <c r="EV405" s="246"/>
      <c r="EW405" s="246"/>
      <c r="EX405" s="246"/>
      <c r="EY405" s="246"/>
      <c r="EZ405" s="246"/>
      <c r="FA405" s="246"/>
      <c r="FB405" s="246"/>
      <c r="FC405" s="246"/>
      <c r="FD405" s="246"/>
      <c r="FE405" s="246"/>
      <c r="FF405" s="246"/>
      <c r="FG405" s="246"/>
      <c r="FH405" s="246"/>
      <c r="FI405" s="246"/>
      <c r="FJ405" s="246"/>
      <c r="FK405" s="246"/>
      <c r="FL405" s="246"/>
      <c r="FM405" s="246"/>
      <c r="FN405" s="246"/>
      <c r="FO405" s="246"/>
      <c r="FP405" s="246"/>
      <c r="FQ405" s="246"/>
      <c r="FR405" s="246"/>
      <c r="FS405" s="246"/>
      <c r="FT405" s="246"/>
      <c r="FU405" s="246"/>
      <c r="FV405" s="246"/>
      <c r="FW405" s="246"/>
      <c r="FX405" s="246"/>
      <c r="FY405" s="246"/>
      <c r="FZ405" s="246"/>
      <c r="GA405" s="246"/>
      <c r="GB405" s="246"/>
      <c r="GC405" s="246"/>
      <c r="GD405" s="246"/>
      <c r="GE405" s="246"/>
      <c r="GF405" s="246"/>
      <c r="GG405" s="246"/>
      <c r="GH405" s="246"/>
      <c r="GI405" s="246"/>
      <c r="GJ405" s="246"/>
      <c r="GK405" s="246"/>
      <c r="GL405" s="246"/>
      <c r="GM405" s="246"/>
      <c r="GN405" s="246"/>
      <c r="GO405" s="246"/>
      <c r="GP405" s="246"/>
      <c r="GQ405" s="246"/>
      <c r="GR405" s="246"/>
      <c r="GS405" s="246"/>
      <c r="GT405" s="246"/>
      <c r="GU405" s="246"/>
      <c r="GV405" s="246"/>
      <c r="GW405" s="246"/>
      <c r="GX405" s="246"/>
      <c r="GY405" s="246"/>
      <c r="GZ405" s="246"/>
      <c r="HA405" s="246"/>
      <c r="HB405" s="246"/>
      <c r="HC405" s="246"/>
      <c r="HD405" s="246"/>
      <c r="HE405" s="246"/>
      <c r="HF405" s="246"/>
      <c r="HG405" s="246"/>
      <c r="HH405" s="246"/>
      <c r="HI405" s="246"/>
      <c r="HJ405" s="246"/>
      <c r="HK405" s="246"/>
      <c r="HL405" s="246"/>
      <c r="HM405" s="246"/>
      <c r="HN405" s="246"/>
      <c r="HO405" s="246"/>
      <c r="HP405" s="246"/>
      <c r="HQ405" s="246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</row>
    <row r="406" customFormat="false" ht="12.75" hidden="false" customHeight="false" outlineLevel="0" collapsed="false">
      <c r="A406" s="254"/>
      <c r="B406" s="255"/>
      <c r="C406" s="251"/>
      <c r="D406" s="251"/>
      <c r="E406" s="251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  <c r="AJ406" s="246"/>
      <c r="AK406" s="246"/>
      <c r="AL406" s="246"/>
      <c r="AM406" s="246"/>
      <c r="AN406" s="246"/>
      <c r="AO406" s="246"/>
      <c r="AP406" s="246"/>
      <c r="AQ406" s="246"/>
      <c r="AR406" s="246"/>
      <c r="AS406" s="246"/>
      <c r="AT406" s="246"/>
      <c r="AU406" s="246"/>
      <c r="AV406" s="246"/>
      <c r="AW406" s="246"/>
      <c r="AX406" s="246"/>
      <c r="AY406" s="246"/>
      <c r="AZ406" s="246"/>
      <c r="BA406" s="246"/>
      <c r="BB406" s="246"/>
      <c r="BC406" s="246"/>
      <c r="BD406" s="246"/>
      <c r="BE406" s="246"/>
      <c r="BF406" s="246"/>
      <c r="BG406" s="246"/>
      <c r="BH406" s="246"/>
      <c r="BI406" s="246"/>
      <c r="BJ406" s="246"/>
      <c r="BK406" s="246"/>
      <c r="BL406" s="246"/>
      <c r="BM406" s="246"/>
      <c r="BN406" s="246"/>
      <c r="BO406" s="246"/>
      <c r="BP406" s="246"/>
      <c r="BQ406" s="246"/>
      <c r="BR406" s="246"/>
      <c r="BS406" s="246"/>
      <c r="BT406" s="246"/>
      <c r="BU406" s="246"/>
      <c r="BV406" s="246"/>
      <c r="BW406" s="246"/>
      <c r="BX406" s="246"/>
      <c r="BY406" s="246"/>
      <c r="BZ406" s="246"/>
      <c r="CA406" s="246"/>
      <c r="CB406" s="246"/>
      <c r="CC406" s="246"/>
      <c r="CD406" s="246"/>
      <c r="CE406" s="246"/>
      <c r="CF406" s="246"/>
      <c r="CG406" s="246"/>
      <c r="CH406" s="246"/>
      <c r="CI406" s="246"/>
      <c r="CJ406" s="246"/>
      <c r="CK406" s="246"/>
      <c r="CL406" s="246"/>
      <c r="CM406" s="246"/>
      <c r="CN406" s="246"/>
      <c r="CO406" s="246"/>
      <c r="CP406" s="246"/>
      <c r="CQ406" s="246"/>
      <c r="CR406" s="246"/>
      <c r="CS406" s="246"/>
      <c r="CT406" s="246"/>
      <c r="CU406" s="246"/>
      <c r="CV406" s="246"/>
      <c r="CW406" s="246"/>
      <c r="CX406" s="246"/>
      <c r="CY406" s="246"/>
      <c r="CZ406" s="246"/>
      <c r="DA406" s="246"/>
      <c r="DB406" s="246"/>
      <c r="DC406" s="246"/>
      <c r="DD406" s="246"/>
      <c r="DE406" s="246"/>
      <c r="DF406" s="246"/>
      <c r="DG406" s="246"/>
      <c r="DH406" s="246"/>
      <c r="DI406" s="246"/>
      <c r="DJ406" s="246"/>
      <c r="DK406" s="246"/>
      <c r="DL406" s="246"/>
      <c r="DM406" s="246"/>
      <c r="DN406" s="246"/>
      <c r="DO406" s="246"/>
      <c r="DP406" s="246"/>
      <c r="DQ406" s="246"/>
      <c r="DR406" s="246"/>
      <c r="DS406" s="246"/>
      <c r="DT406" s="246"/>
      <c r="DU406" s="246"/>
      <c r="DV406" s="246"/>
      <c r="DW406" s="246"/>
      <c r="DX406" s="246"/>
      <c r="DY406" s="246"/>
      <c r="DZ406" s="246"/>
      <c r="EA406" s="246"/>
      <c r="EB406" s="246"/>
      <c r="EC406" s="246"/>
      <c r="ED406" s="246"/>
      <c r="EE406" s="246"/>
      <c r="EF406" s="246"/>
      <c r="EG406" s="246"/>
      <c r="EH406" s="246"/>
      <c r="EI406" s="246"/>
      <c r="EJ406" s="246"/>
      <c r="EK406" s="246"/>
      <c r="EL406" s="246"/>
      <c r="EM406" s="246"/>
      <c r="EN406" s="246"/>
      <c r="EO406" s="246"/>
      <c r="EP406" s="246"/>
      <c r="EQ406" s="246"/>
      <c r="ER406" s="246"/>
      <c r="ES406" s="246"/>
      <c r="ET406" s="246"/>
      <c r="EU406" s="246"/>
      <c r="EV406" s="246"/>
      <c r="EW406" s="246"/>
      <c r="EX406" s="246"/>
      <c r="EY406" s="246"/>
      <c r="EZ406" s="246"/>
      <c r="FA406" s="246"/>
      <c r="FB406" s="246"/>
      <c r="FC406" s="246"/>
      <c r="FD406" s="246"/>
      <c r="FE406" s="246"/>
      <c r="FF406" s="246"/>
      <c r="FG406" s="246"/>
      <c r="FH406" s="246"/>
      <c r="FI406" s="246"/>
      <c r="FJ406" s="246"/>
      <c r="FK406" s="246"/>
      <c r="FL406" s="246"/>
      <c r="FM406" s="246"/>
      <c r="FN406" s="246"/>
      <c r="FO406" s="246"/>
      <c r="FP406" s="246"/>
      <c r="FQ406" s="246"/>
      <c r="FR406" s="246"/>
      <c r="FS406" s="246"/>
      <c r="FT406" s="246"/>
      <c r="FU406" s="246"/>
      <c r="FV406" s="246"/>
      <c r="FW406" s="246"/>
      <c r="FX406" s="246"/>
      <c r="FY406" s="246"/>
      <c r="FZ406" s="246"/>
      <c r="GA406" s="246"/>
      <c r="GB406" s="246"/>
      <c r="GC406" s="246"/>
      <c r="GD406" s="246"/>
      <c r="GE406" s="246"/>
      <c r="GF406" s="246"/>
      <c r="GG406" s="246"/>
      <c r="GH406" s="246"/>
      <c r="GI406" s="246"/>
      <c r="GJ406" s="246"/>
      <c r="GK406" s="246"/>
      <c r="GL406" s="246"/>
      <c r="GM406" s="246"/>
      <c r="GN406" s="246"/>
      <c r="GO406" s="246"/>
      <c r="GP406" s="246"/>
      <c r="GQ406" s="246"/>
      <c r="GR406" s="246"/>
      <c r="GS406" s="246"/>
      <c r="GT406" s="246"/>
      <c r="GU406" s="246"/>
      <c r="GV406" s="246"/>
      <c r="GW406" s="246"/>
      <c r="GX406" s="246"/>
      <c r="GY406" s="246"/>
      <c r="GZ406" s="246"/>
      <c r="HA406" s="246"/>
      <c r="HB406" s="246"/>
      <c r="HC406" s="246"/>
      <c r="HD406" s="246"/>
      <c r="HE406" s="246"/>
      <c r="HF406" s="246"/>
      <c r="HG406" s="246"/>
      <c r="HH406" s="246"/>
      <c r="HI406" s="246"/>
      <c r="HJ406" s="246"/>
      <c r="HK406" s="246"/>
      <c r="HL406" s="246"/>
      <c r="HM406" s="246"/>
      <c r="HN406" s="246"/>
      <c r="HO406" s="246"/>
      <c r="HP406" s="246"/>
      <c r="HQ406" s="246"/>
      <c r="HR406" s="246"/>
      <c r="HS406" s="246"/>
      <c r="HT406" s="246"/>
      <c r="HU406" s="246"/>
      <c r="HV406" s="246"/>
      <c r="HW406" s="246"/>
      <c r="HX406" s="246"/>
      <c r="HY406" s="246"/>
      <c r="HZ406" s="246"/>
      <c r="IA406" s="246"/>
      <c r="IB406" s="246"/>
      <c r="IC406" s="246"/>
      <c r="ID406" s="246"/>
      <c r="IE406" s="246"/>
      <c r="IF406" s="246"/>
      <c r="IG406" s="246"/>
      <c r="IH406" s="246"/>
      <c r="II406" s="246"/>
      <c r="IJ406" s="246"/>
      <c r="IK406" s="246"/>
      <c r="IL406" s="246"/>
      <c r="IM406" s="246"/>
      <c r="IN406" s="246"/>
      <c r="IO406" s="246"/>
      <c r="IP406" s="246"/>
      <c r="IQ406" s="246"/>
      <c r="IR406" s="246"/>
      <c r="IS406" s="246"/>
      <c r="IT406" s="246"/>
      <c r="IU406" s="246"/>
      <c r="IV406" s="246"/>
      <c r="IW406" s="246"/>
    </row>
    <row r="407" customFormat="false" ht="12.75" hidden="false" customHeight="false" outlineLevel="0" collapsed="false">
      <c r="A407" s="254"/>
      <c r="B407" s="255"/>
      <c r="C407" s="251"/>
      <c r="D407" s="251"/>
      <c r="E407" s="251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  <c r="AJ407" s="246"/>
      <c r="AK407" s="246"/>
      <c r="AL407" s="246"/>
      <c r="AM407" s="246"/>
      <c r="AN407" s="246"/>
      <c r="AO407" s="246"/>
      <c r="AP407" s="246"/>
      <c r="AQ407" s="246"/>
      <c r="AR407" s="246"/>
      <c r="AS407" s="246"/>
      <c r="AT407" s="246"/>
      <c r="AU407" s="246"/>
      <c r="AV407" s="246"/>
      <c r="AW407" s="246"/>
      <c r="AX407" s="246"/>
      <c r="AY407" s="246"/>
      <c r="AZ407" s="246"/>
      <c r="BA407" s="246"/>
      <c r="BB407" s="246"/>
      <c r="BC407" s="246"/>
      <c r="BD407" s="246"/>
      <c r="BE407" s="246"/>
      <c r="BF407" s="246"/>
      <c r="BG407" s="246"/>
      <c r="BH407" s="246"/>
      <c r="BI407" s="246"/>
      <c r="BJ407" s="246"/>
      <c r="BK407" s="246"/>
      <c r="BL407" s="246"/>
      <c r="BM407" s="246"/>
      <c r="BN407" s="246"/>
      <c r="BO407" s="246"/>
      <c r="BP407" s="246"/>
      <c r="BQ407" s="246"/>
      <c r="BR407" s="246"/>
      <c r="BS407" s="246"/>
      <c r="BT407" s="246"/>
      <c r="BU407" s="246"/>
      <c r="BV407" s="246"/>
      <c r="BW407" s="246"/>
      <c r="BX407" s="246"/>
      <c r="BY407" s="246"/>
      <c r="BZ407" s="246"/>
      <c r="CA407" s="246"/>
      <c r="CB407" s="246"/>
      <c r="CC407" s="246"/>
      <c r="CD407" s="246"/>
      <c r="CE407" s="246"/>
      <c r="CF407" s="246"/>
      <c r="CG407" s="246"/>
      <c r="CH407" s="246"/>
      <c r="CI407" s="246"/>
      <c r="CJ407" s="246"/>
      <c r="CK407" s="246"/>
      <c r="CL407" s="246"/>
      <c r="CM407" s="246"/>
      <c r="CN407" s="246"/>
      <c r="CO407" s="246"/>
      <c r="CP407" s="246"/>
      <c r="CQ407" s="246"/>
      <c r="CR407" s="246"/>
      <c r="CS407" s="246"/>
      <c r="CT407" s="246"/>
      <c r="CU407" s="246"/>
      <c r="CV407" s="246"/>
      <c r="CW407" s="246"/>
      <c r="CX407" s="246"/>
      <c r="CY407" s="246"/>
      <c r="CZ407" s="246"/>
      <c r="DA407" s="246"/>
      <c r="DB407" s="246"/>
      <c r="DC407" s="246"/>
      <c r="DD407" s="246"/>
      <c r="DE407" s="246"/>
      <c r="DF407" s="246"/>
      <c r="DG407" s="246"/>
      <c r="DH407" s="246"/>
      <c r="DI407" s="246"/>
      <c r="DJ407" s="246"/>
      <c r="DK407" s="246"/>
      <c r="DL407" s="246"/>
      <c r="DM407" s="246"/>
      <c r="DN407" s="246"/>
      <c r="DO407" s="246"/>
      <c r="DP407" s="246"/>
      <c r="DQ407" s="246"/>
      <c r="DR407" s="246"/>
      <c r="DS407" s="246"/>
      <c r="DT407" s="246"/>
      <c r="DU407" s="246"/>
      <c r="DV407" s="246"/>
      <c r="DW407" s="246"/>
      <c r="DX407" s="246"/>
      <c r="DY407" s="246"/>
      <c r="DZ407" s="246"/>
      <c r="EA407" s="246"/>
      <c r="EB407" s="246"/>
      <c r="EC407" s="246"/>
      <c r="ED407" s="246"/>
      <c r="EE407" s="246"/>
      <c r="EF407" s="246"/>
      <c r="EG407" s="246"/>
      <c r="EH407" s="246"/>
      <c r="EI407" s="246"/>
      <c r="EJ407" s="246"/>
      <c r="EK407" s="246"/>
      <c r="EL407" s="246"/>
      <c r="EM407" s="246"/>
      <c r="EN407" s="246"/>
      <c r="EO407" s="246"/>
      <c r="EP407" s="246"/>
      <c r="EQ407" s="246"/>
      <c r="ER407" s="246"/>
      <c r="ES407" s="246"/>
      <c r="ET407" s="246"/>
      <c r="EU407" s="246"/>
      <c r="EV407" s="246"/>
      <c r="EW407" s="246"/>
      <c r="EX407" s="246"/>
      <c r="EY407" s="246"/>
      <c r="EZ407" s="246"/>
      <c r="FA407" s="246"/>
      <c r="FB407" s="246"/>
      <c r="FC407" s="246"/>
      <c r="FD407" s="246"/>
      <c r="FE407" s="246"/>
      <c r="FF407" s="246"/>
      <c r="FG407" s="246"/>
      <c r="FH407" s="246"/>
      <c r="FI407" s="246"/>
      <c r="FJ407" s="246"/>
      <c r="FK407" s="246"/>
      <c r="FL407" s="246"/>
      <c r="FM407" s="246"/>
      <c r="FN407" s="246"/>
      <c r="FO407" s="246"/>
      <c r="FP407" s="246"/>
      <c r="FQ407" s="246"/>
      <c r="FR407" s="246"/>
      <c r="FS407" s="246"/>
      <c r="FT407" s="246"/>
      <c r="FU407" s="246"/>
      <c r="FV407" s="246"/>
      <c r="FW407" s="246"/>
      <c r="FX407" s="246"/>
      <c r="FY407" s="246"/>
      <c r="FZ407" s="246"/>
      <c r="GA407" s="246"/>
      <c r="GB407" s="246"/>
      <c r="GC407" s="246"/>
      <c r="GD407" s="246"/>
      <c r="GE407" s="246"/>
      <c r="GF407" s="246"/>
      <c r="GG407" s="246"/>
      <c r="GH407" s="246"/>
      <c r="GI407" s="246"/>
      <c r="GJ407" s="246"/>
      <c r="GK407" s="246"/>
      <c r="GL407" s="246"/>
      <c r="GM407" s="246"/>
      <c r="GN407" s="246"/>
      <c r="GO407" s="246"/>
      <c r="GP407" s="246"/>
      <c r="GQ407" s="246"/>
      <c r="GR407" s="246"/>
      <c r="GS407" s="246"/>
      <c r="GT407" s="246"/>
      <c r="GU407" s="246"/>
      <c r="GV407" s="246"/>
      <c r="GW407" s="246"/>
      <c r="GX407" s="246"/>
      <c r="GY407" s="246"/>
      <c r="GZ407" s="246"/>
      <c r="HA407" s="246"/>
      <c r="HB407" s="246"/>
      <c r="HC407" s="246"/>
      <c r="HD407" s="246"/>
      <c r="HE407" s="246"/>
      <c r="HF407" s="246"/>
      <c r="HG407" s="246"/>
      <c r="HH407" s="246"/>
      <c r="HI407" s="246"/>
      <c r="HJ407" s="246"/>
      <c r="HK407" s="246"/>
      <c r="HL407" s="246"/>
      <c r="HM407" s="246"/>
      <c r="HN407" s="246"/>
      <c r="HO407" s="246"/>
      <c r="HP407" s="246"/>
      <c r="HQ407" s="246"/>
      <c r="HR407" s="246"/>
      <c r="HS407" s="246"/>
      <c r="HT407" s="246"/>
      <c r="HU407" s="246"/>
      <c r="HV407" s="246"/>
      <c r="HW407" s="246"/>
      <c r="HX407" s="246"/>
      <c r="HY407" s="246"/>
      <c r="HZ407" s="246"/>
      <c r="IA407" s="246"/>
      <c r="IB407" s="246"/>
      <c r="IC407" s="246"/>
      <c r="ID407" s="246"/>
      <c r="IE407" s="246"/>
      <c r="IF407" s="246"/>
      <c r="IG407" s="246"/>
      <c r="IH407" s="246"/>
      <c r="II407" s="246"/>
      <c r="IJ407" s="246"/>
      <c r="IK407" s="246"/>
      <c r="IL407" s="246"/>
      <c r="IM407" s="246"/>
      <c r="IN407" s="246"/>
      <c r="IO407" s="246"/>
      <c r="IP407" s="246"/>
      <c r="IQ407" s="246"/>
      <c r="IR407" s="246"/>
      <c r="IS407" s="246"/>
      <c r="IT407" s="246"/>
      <c r="IU407" s="246"/>
      <c r="IV407" s="246"/>
      <c r="IW407" s="246"/>
    </row>
    <row r="408" customFormat="false" ht="12.75" hidden="false" customHeight="false" outlineLevel="0" collapsed="false">
      <c r="A408" s="218"/>
      <c r="B408" s="255"/>
      <c r="C408" s="251"/>
      <c r="D408" s="251"/>
      <c r="E408" s="251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  <c r="AJ408" s="246"/>
      <c r="AK408" s="246"/>
      <c r="AL408" s="246"/>
      <c r="AM408" s="246"/>
      <c r="AN408" s="246"/>
      <c r="AO408" s="246"/>
      <c r="AP408" s="246"/>
      <c r="AQ408" s="246"/>
      <c r="AR408" s="246"/>
      <c r="AS408" s="246"/>
      <c r="AT408" s="246"/>
      <c r="AU408" s="246"/>
      <c r="AV408" s="246"/>
      <c r="AW408" s="246"/>
      <c r="AX408" s="246"/>
      <c r="AY408" s="246"/>
      <c r="AZ408" s="246"/>
      <c r="BA408" s="246"/>
      <c r="BB408" s="246"/>
      <c r="BC408" s="246"/>
      <c r="BD408" s="246"/>
      <c r="BE408" s="246"/>
      <c r="BF408" s="246"/>
      <c r="BG408" s="246"/>
      <c r="BH408" s="246"/>
      <c r="BI408" s="246"/>
      <c r="BJ408" s="246"/>
      <c r="BK408" s="246"/>
      <c r="BL408" s="246"/>
      <c r="BM408" s="246"/>
      <c r="BN408" s="246"/>
      <c r="BO408" s="246"/>
      <c r="BP408" s="246"/>
      <c r="BQ408" s="246"/>
      <c r="BR408" s="246"/>
      <c r="BS408" s="246"/>
      <c r="BT408" s="246"/>
      <c r="BU408" s="246"/>
      <c r="BV408" s="246"/>
      <c r="BW408" s="246"/>
      <c r="BX408" s="246"/>
      <c r="BY408" s="246"/>
      <c r="BZ408" s="246"/>
      <c r="CA408" s="246"/>
      <c r="CB408" s="246"/>
      <c r="CC408" s="246"/>
      <c r="CD408" s="246"/>
      <c r="CE408" s="246"/>
      <c r="CF408" s="246"/>
      <c r="CG408" s="246"/>
      <c r="CH408" s="246"/>
      <c r="CI408" s="246"/>
      <c r="CJ408" s="246"/>
      <c r="CK408" s="246"/>
      <c r="CL408" s="246"/>
      <c r="CM408" s="246"/>
      <c r="CN408" s="246"/>
      <c r="CO408" s="246"/>
      <c r="CP408" s="246"/>
      <c r="CQ408" s="246"/>
      <c r="CR408" s="246"/>
      <c r="CS408" s="246"/>
      <c r="CT408" s="246"/>
      <c r="CU408" s="246"/>
      <c r="CV408" s="246"/>
      <c r="CW408" s="246"/>
      <c r="CX408" s="246"/>
      <c r="CY408" s="246"/>
      <c r="CZ408" s="246"/>
      <c r="DA408" s="246"/>
      <c r="DB408" s="246"/>
      <c r="DC408" s="246"/>
      <c r="DD408" s="246"/>
      <c r="DE408" s="246"/>
      <c r="DF408" s="246"/>
      <c r="DG408" s="246"/>
      <c r="DH408" s="246"/>
      <c r="DI408" s="246"/>
      <c r="DJ408" s="246"/>
      <c r="DK408" s="246"/>
      <c r="DL408" s="246"/>
      <c r="DM408" s="246"/>
      <c r="DN408" s="246"/>
      <c r="DO408" s="246"/>
      <c r="DP408" s="246"/>
      <c r="DQ408" s="246"/>
      <c r="DR408" s="246"/>
      <c r="DS408" s="246"/>
      <c r="DT408" s="246"/>
      <c r="DU408" s="246"/>
      <c r="DV408" s="246"/>
      <c r="DW408" s="246"/>
      <c r="DX408" s="246"/>
      <c r="DY408" s="246"/>
      <c r="DZ408" s="246"/>
      <c r="EA408" s="246"/>
      <c r="EB408" s="246"/>
      <c r="EC408" s="246"/>
      <c r="ED408" s="246"/>
      <c r="EE408" s="246"/>
      <c r="EF408" s="246"/>
      <c r="EG408" s="246"/>
      <c r="EH408" s="246"/>
      <c r="EI408" s="246"/>
      <c r="EJ408" s="246"/>
      <c r="EK408" s="246"/>
      <c r="EL408" s="246"/>
      <c r="EM408" s="246"/>
      <c r="EN408" s="246"/>
      <c r="EO408" s="246"/>
      <c r="EP408" s="246"/>
      <c r="EQ408" s="246"/>
      <c r="ER408" s="246"/>
      <c r="ES408" s="246"/>
      <c r="ET408" s="246"/>
      <c r="EU408" s="246"/>
      <c r="EV408" s="246"/>
      <c r="EW408" s="246"/>
      <c r="EX408" s="246"/>
      <c r="EY408" s="246"/>
      <c r="EZ408" s="246"/>
      <c r="FA408" s="246"/>
      <c r="FB408" s="246"/>
      <c r="FC408" s="246"/>
      <c r="FD408" s="246"/>
      <c r="FE408" s="246"/>
      <c r="FF408" s="246"/>
      <c r="FG408" s="246"/>
      <c r="FH408" s="246"/>
      <c r="FI408" s="246"/>
      <c r="FJ408" s="246"/>
      <c r="FK408" s="246"/>
      <c r="FL408" s="246"/>
      <c r="FM408" s="246"/>
      <c r="FN408" s="246"/>
      <c r="FO408" s="246"/>
      <c r="FP408" s="246"/>
      <c r="FQ408" s="246"/>
      <c r="FR408" s="246"/>
      <c r="FS408" s="246"/>
      <c r="FT408" s="246"/>
      <c r="FU408" s="246"/>
      <c r="FV408" s="246"/>
      <c r="FW408" s="246"/>
      <c r="FX408" s="246"/>
      <c r="FY408" s="246"/>
      <c r="FZ408" s="246"/>
      <c r="GA408" s="246"/>
      <c r="GB408" s="246"/>
      <c r="GC408" s="246"/>
      <c r="GD408" s="246"/>
      <c r="GE408" s="246"/>
      <c r="GF408" s="246"/>
      <c r="GG408" s="246"/>
      <c r="GH408" s="246"/>
      <c r="GI408" s="246"/>
      <c r="GJ408" s="246"/>
      <c r="GK408" s="246"/>
      <c r="GL408" s="246"/>
      <c r="GM408" s="246"/>
      <c r="GN408" s="246"/>
      <c r="GO408" s="246"/>
      <c r="GP408" s="246"/>
      <c r="GQ408" s="246"/>
      <c r="GR408" s="246"/>
      <c r="GS408" s="246"/>
      <c r="GT408" s="246"/>
      <c r="GU408" s="246"/>
      <c r="GV408" s="246"/>
      <c r="GW408" s="246"/>
      <c r="GX408" s="246"/>
      <c r="GY408" s="246"/>
      <c r="GZ408" s="246"/>
      <c r="HA408" s="246"/>
      <c r="HB408" s="246"/>
      <c r="HC408" s="246"/>
      <c r="HD408" s="246"/>
      <c r="HE408" s="246"/>
      <c r="HF408" s="246"/>
      <c r="HG408" s="246"/>
      <c r="HH408" s="246"/>
      <c r="HI408" s="246"/>
      <c r="HJ408" s="246"/>
      <c r="HK408" s="246"/>
      <c r="HL408" s="246"/>
      <c r="HM408" s="246"/>
      <c r="HN408" s="246"/>
      <c r="HO408" s="246"/>
      <c r="HP408" s="246"/>
      <c r="HQ408" s="246"/>
      <c r="HR408" s="246"/>
      <c r="HS408" s="246"/>
      <c r="HT408" s="246"/>
      <c r="HU408" s="246"/>
      <c r="HV408" s="246"/>
      <c r="HW408" s="246"/>
      <c r="HX408" s="246"/>
      <c r="HY408" s="246"/>
      <c r="HZ408" s="246"/>
      <c r="IA408" s="246"/>
      <c r="IB408" s="246"/>
      <c r="IC408" s="246"/>
      <c r="ID408" s="246"/>
      <c r="IE408" s="246"/>
      <c r="IF408" s="246"/>
      <c r="IG408" s="246"/>
      <c r="IH408" s="246"/>
      <c r="II408" s="246"/>
      <c r="IJ408" s="246"/>
      <c r="IK408" s="246"/>
      <c r="IL408" s="246"/>
      <c r="IM408" s="246"/>
      <c r="IN408" s="246"/>
      <c r="IO408" s="246"/>
      <c r="IP408" s="246"/>
      <c r="IQ408" s="246"/>
      <c r="IR408" s="246"/>
      <c r="IS408" s="246"/>
      <c r="IT408" s="246"/>
      <c r="IU408" s="246"/>
      <c r="IV408" s="246"/>
      <c r="IW408" s="246"/>
    </row>
    <row r="409" customFormat="false" ht="12.75" hidden="false" customHeight="false" outlineLevel="0" collapsed="false">
      <c r="A409" s="254"/>
      <c r="B409" s="255"/>
      <c r="C409" s="251"/>
      <c r="D409" s="251"/>
      <c r="E409" s="251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  <c r="AJ409" s="246"/>
      <c r="AK409" s="246"/>
      <c r="AL409" s="246"/>
      <c r="AM409" s="246"/>
      <c r="AN409" s="246"/>
      <c r="AO409" s="246"/>
      <c r="AP409" s="246"/>
      <c r="AQ409" s="246"/>
      <c r="AR409" s="246"/>
      <c r="AS409" s="246"/>
      <c r="AT409" s="246"/>
      <c r="AU409" s="246"/>
      <c r="AV409" s="246"/>
      <c r="AW409" s="246"/>
      <c r="AX409" s="246"/>
      <c r="AY409" s="246"/>
      <c r="AZ409" s="246"/>
      <c r="BA409" s="246"/>
      <c r="BB409" s="246"/>
      <c r="BC409" s="246"/>
      <c r="BD409" s="246"/>
      <c r="BE409" s="246"/>
      <c r="BF409" s="246"/>
      <c r="BG409" s="246"/>
      <c r="BH409" s="246"/>
      <c r="BI409" s="246"/>
      <c r="BJ409" s="246"/>
      <c r="BK409" s="246"/>
      <c r="BL409" s="246"/>
      <c r="BM409" s="246"/>
      <c r="BN409" s="246"/>
      <c r="BO409" s="246"/>
      <c r="BP409" s="246"/>
      <c r="BQ409" s="246"/>
      <c r="BR409" s="246"/>
      <c r="BS409" s="246"/>
      <c r="BT409" s="246"/>
      <c r="BU409" s="246"/>
      <c r="BV409" s="246"/>
      <c r="BW409" s="246"/>
      <c r="BX409" s="246"/>
      <c r="BY409" s="246"/>
      <c r="BZ409" s="246"/>
      <c r="CA409" s="246"/>
      <c r="CB409" s="246"/>
      <c r="CC409" s="246"/>
      <c r="CD409" s="246"/>
      <c r="CE409" s="246"/>
      <c r="CF409" s="246"/>
      <c r="CG409" s="246"/>
      <c r="CH409" s="246"/>
      <c r="CI409" s="246"/>
      <c r="CJ409" s="246"/>
      <c r="CK409" s="246"/>
      <c r="CL409" s="246"/>
      <c r="CM409" s="246"/>
      <c r="CN409" s="246"/>
      <c r="CO409" s="246"/>
      <c r="CP409" s="246"/>
      <c r="CQ409" s="246"/>
      <c r="CR409" s="246"/>
      <c r="CS409" s="246"/>
      <c r="CT409" s="246"/>
      <c r="CU409" s="246"/>
      <c r="CV409" s="246"/>
      <c r="CW409" s="246"/>
      <c r="CX409" s="246"/>
      <c r="CY409" s="246"/>
      <c r="CZ409" s="246"/>
      <c r="DA409" s="246"/>
      <c r="DB409" s="246"/>
      <c r="DC409" s="246"/>
      <c r="DD409" s="246"/>
      <c r="DE409" s="246"/>
      <c r="DF409" s="246"/>
      <c r="DG409" s="246"/>
      <c r="DH409" s="246"/>
      <c r="DI409" s="246"/>
      <c r="DJ409" s="246"/>
      <c r="DK409" s="246"/>
      <c r="DL409" s="246"/>
      <c r="DM409" s="246"/>
      <c r="DN409" s="246"/>
      <c r="DO409" s="246"/>
      <c r="DP409" s="246"/>
      <c r="DQ409" s="246"/>
      <c r="DR409" s="246"/>
      <c r="DS409" s="246"/>
      <c r="DT409" s="246"/>
      <c r="DU409" s="246"/>
      <c r="DV409" s="246"/>
      <c r="DW409" s="246"/>
      <c r="DX409" s="246"/>
      <c r="DY409" s="246"/>
      <c r="DZ409" s="246"/>
      <c r="EA409" s="246"/>
      <c r="EB409" s="246"/>
      <c r="EC409" s="246"/>
      <c r="ED409" s="246"/>
      <c r="EE409" s="246"/>
      <c r="EF409" s="246"/>
      <c r="EG409" s="246"/>
      <c r="EH409" s="246"/>
      <c r="EI409" s="246"/>
      <c r="EJ409" s="246"/>
      <c r="EK409" s="246"/>
      <c r="EL409" s="246"/>
      <c r="EM409" s="246"/>
      <c r="EN409" s="246"/>
      <c r="EO409" s="246"/>
      <c r="EP409" s="246"/>
      <c r="EQ409" s="246"/>
      <c r="ER409" s="246"/>
      <c r="ES409" s="246"/>
      <c r="ET409" s="246"/>
      <c r="EU409" s="246"/>
      <c r="EV409" s="246"/>
      <c r="EW409" s="246"/>
      <c r="EX409" s="246"/>
      <c r="EY409" s="246"/>
      <c r="EZ409" s="246"/>
      <c r="FA409" s="246"/>
      <c r="FB409" s="246"/>
      <c r="FC409" s="246"/>
      <c r="FD409" s="246"/>
      <c r="FE409" s="246"/>
      <c r="FF409" s="246"/>
      <c r="FG409" s="246"/>
      <c r="FH409" s="246"/>
      <c r="FI409" s="246"/>
      <c r="FJ409" s="246"/>
      <c r="FK409" s="246"/>
      <c r="FL409" s="246"/>
      <c r="FM409" s="246"/>
      <c r="FN409" s="246"/>
      <c r="FO409" s="246"/>
      <c r="FP409" s="246"/>
      <c r="FQ409" s="246"/>
      <c r="FR409" s="246"/>
      <c r="FS409" s="246"/>
      <c r="FT409" s="246"/>
      <c r="FU409" s="246"/>
      <c r="FV409" s="246"/>
      <c r="FW409" s="246"/>
      <c r="FX409" s="246"/>
      <c r="FY409" s="246"/>
      <c r="FZ409" s="246"/>
      <c r="GA409" s="246"/>
      <c r="GB409" s="246"/>
      <c r="GC409" s="246"/>
      <c r="GD409" s="246"/>
      <c r="GE409" s="246"/>
      <c r="GF409" s="246"/>
      <c r="GG409" s="246"/>
      <c r="GH409" s="246"/>
      <c r="GI409" s="246"/>
      <c r="GJ409" s="246"/>
      <c r="GK409" s="246"/>
      <c r="GL409" s="246"/>
      <c r="GM409" s="246"/>
      <c r="GN409" s="246"/>
      <c r="GO409" s="246"/>
      <c r="GP409" s="246"/>
      <c r="GQ409" s="246"/>
      <c r="GR409" s="246"/>
      <c r="GS409" s="246"/>
      <c r="GT409" s="246"/>
      <c r="GU409" s="246"/>
      <c r="GV409" s="246"/>
      <c r="GW409" s="246"/>
      <c r="GX409" s="246"/>
      <c r="GY409" s="246"/>
      <c r="GZ409" s="246"/>
      <c r="HA409" s="246"/>
      <c r="HB409" s="246"/>
      <c r="HC409" s="246"/>
      <c r="HD409" s="246"/>
      <c r="HE409" s="246"/>
      <c r="HF409" s="246"/>
      <c r="HG409" s="246"/>
      <c r="HH409" s="246"/>
      <c r="HI409" s="246"/>
      <c r="HJ409" s="246"/>
      <c r="HK409" s="246"/>
      <c r="HL409" s="246"/>
      <c r="HM409" s="246"/>
      <c r="HN409" s="246"/>
      <c r="HO409" s="246"/>
      <c r="HP409" s="246"/>
      <c r="HQ409" s="246"/>
      <c r="HR409" s="246"/>
      <c r="HS409" s="246"/>
      <c r="HT409" s="246"/>
      <c r="HU409" s="246"/>
      <c r="HV409" s="246"/>
      <c r="HW409" s="246"/>
      <c r="HX409" s="246"/>
      <c r="HY409" s="246"/>
      <c r="HZ409" s="246"/>
      <c r="IA409" s="246"/>
      <c r="IB409" s="246"/>
      <c r="IC409" s="246"/>
      <c r="ID409" s="246"/>
      <c r="IE409" s="246"/>
      <c r="IF409" s="246"/>
      <c r="IG409" s="246"/>
      <c r="IH409" s="246"/>
      <c r="II409" s="246"/>
      <c r="IJ409" s="246"/>
      <c r="IK409" s="246"/>
      <c r="IL409" s="246"/>
      <c r="IM409" s="246"/>
      <c r="IN409" s="246"/>
      <c r="IO409" s="246"/>
      <c r="IP409" s="246"/>
      <c r="IQ409" s="246"/>
      <c r="IR409" s="246"/>
      <c r="IS409" s="246"/>
      <c r="IT409" s="246"/>
      <c r="IU409" s="246"/>
      <c r="IV409" s="246"/>
      <c r="IW409" s="246"/>
    </row>
    <row r="410" customFormat="false" ht="12.75" hidden="false" customHeight="false" outlineLevel="0" collapsed="false">
      <c r="A410" s="254"/>
      <c r="B410" s="255"/>
      <c r="C410" s="251"/>
      <c r="D410" s="251"/>
      <c r="E410" s="251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  <c r="AJ410" s="246"/>
      <c r="AK410" s="246"/>
      <c r="AL410" s="246"/>
      <c r="AM410" s="246"/>
      <c r="AN410" s="246"/>
      <c r="AO410" s="246"/>
      <c r="AP410" s="246"/>
      <c r="AQ410" s="246"/>
      <c r="AR410" s="246"/>
      <c r="AS410" s="246"/>
      <c r="AT410" s="246"/>
      <c r="AU410" s="246"/>
      <c r="AV410" s="246"/>
      <c r="AW410" s="246"/>
      <c r="AX410" s="246"/>
      <c r="AY410" s="246"/>
      <c r="AZ410" s="246"/>
      <c r="BA410" s="246"/>
      <c r="BB410" s="246"/>
      <c r="BC410" s="246"/>
      <c r="BD410" s="246"/>
      <c r="BE410" s="246"/>
      <c r="BF410" s="246"/>
      <c r="BG410" s="246"/>
      <c r="BH410" s="246"/>
      <c r="BI410" s="246"/>
      <c r="BJ410" s="246"/>
      <c r="BK410" s="246"/>
      <c r="BL410" s="246"/>
      <c r="BM410" s="246"/>
      <c r="BN410" s="246"/>
      <c r="BO410" s="246"/>
      <c r="BP410" s="246"/>
      <c r="BQ410" s="246"/>
      <c r="BR410" s="246"/>
      <c r="BS410" s="246"/>
      <c r="BT410" s="246"/>
      <c r="BU410" s="246"/>
      <c r="BV410" s="246"/>
      <c r="BW410" s="246"/>
      <c r="BX410" s="246"/>
      <c r="BY410" s="246"/>
      <c r="BZ410" s="246"/>
      <c r="CA410" s="246"/>
      <c r="CB410" s="246"/>
      <c r="CC410" s="246"/>
      <c r="CD410" s="246"/>
      <c r="CE410" s="246"/>
      <c r="CF410" s="246"/>
      <c r="CG410" s="246"/>
      <c r="CH410" s="246"/>
      <c r="CI410" s="246"/>
      <c r="CJ410" s="246"/>
      <c r="CK410" s="246"/>
      <c r="CL410" s="246"/>
      <c r="CM410" s="246"/>
      <c r="CN410" s="246"/>
      <c r="CO410" s="246"/>
      <c r="CP410" s="246"/>
      <c r="CQ410" s="246"/>
      <c r="CR410" s="246"/>
      <c r="CS410" s="246"/>
      <c r="CT410" s="246"/>
      <c r="CU410" s="246"/>
      <c r="CV410" s="246"/>
      <c r="CW410" s="246"/>
      <c r="CX410" s="246"/>
      <c r="CY410" s="246"/>
      <c r="CZ410" s="246"/>
      <c r="DA410" s="246"/>
      <c r="DB410" s="246"/>
      <c r="DC410" s="246"/>
      <c r="DD410" s="246"/>
      <c r="DE410" s="246"/>
      <c r="DF410" s="246"/>
      <c r="DG410" s="246"/>
      <c r="DH410" s="246"/>
      <c r="DI410" s="246"/>
      <c r="DJ410" s="246"/>
      <c r="DK410" s="246"/>
      <c r="DL410" s="246"/>
      <c r="DM410" s="246"/>
      <c r="DN410" s="246"/>
      <c r="DO410" s="246"/>
      <c r="DP410" s="246"/>
      <c r="DQ410" s="246"/>
      <c r="DR410" s="246"/>
      <c r="DS410" s="246"/>
      <c r="DT410" s="246"/>
      <c r="DU410" s="246"/>
      <c r="DV410" s="246"/>
      <c r="DW410" s="246"/>
      <c r="DX410" s="246"/>
      <c r="DY410" s="246"/>
      <c r="DZ410" s="246"/>
      <c r="EA410" s="246"/>
      <c r="EB410" s="246"/>
      <c r="EC410" s="246"/>
      <c r="ED410" s="246"/>
      <c r="EE410" s="246"/>
      <c r="EF410" s="246"/>
      <c r="EG410" s="246"/>
      <c r="EH410" s="246"/>
      <c r="EI410" s="246"/>
      <c r="EJ410" s="246"/>
      <c r="EK410" s="246"/>
      <c r="EL410" s="246"/>
      <c r="EM410" s="246"/>
      <c r="EN410" s="246"/>
      <c r="EO410" s="246"/>
      <c r="EP410" s="246"/>
      <c r="EQ410" s="246"/>
      <c r="ER410" s="246"/>
      <c r="ES410" s="246"/>
      <c r="ET410" s="246"/>
      <c r="EU410" s="246"/>
      <c r="EV410" s="246"/>
      <c r="EW410" s="246"/>
      <c r="EX410" s="246"/>
      <c r="EY410" s="246"/>
      <c r="EZ410" s="246"/>
      <c r="FA410" s="246"/>
      <c r="FB410" s="246"/>
      <c r="FC410" s="246"/>
      <c r="FD410" s="246"/>
      <c r="FE410" s="246"/>
      <c r="FF410" s="246"/>
      <c r="FG410" s="246"/>
      <c r="FH410" s="246"/>
      <c r="FI410" s="246"/>
      <c r="FJ410" s="246"/>
      <c r="FK410" s="246"/>
      <c r="FL410" s="246"/>
      <c r="FM410" s="246"/>
      <c r="FN410" s="246"/>
      <c r="FO410" s="246"/>
      <c r="FP410" s="246"/>
      <c r="FQ410" s="246"/>
      <c r="FR410" s="246"/>
      <c r="FS410" s="246"/>
      <c r="FT410" s="246"/>
      <c r="FU410" s="246"/>
      <c r="FV410" s="246"/>
      <c r="FW410" s="246"/>
      <c r="FX410" s="246"/>
      <c r="FY410" s="246"/>
      <c r="FZ410" s="246"/>
      <c r="GA410" s="246"/>
      <c r="GB410" s="246"/>
      <c r="GC410" s="246"/>
      <c r="GD410" s="246"/>
      <c r="GE410" s="246"/>
      <c r="GF410" s="246"/>
      <c r="GG410" s="246"/>
      <c r="GH410" s="246"/>
      <c r="GI410" s="246"/>
      <c r="GJ410" s="246"/>
      <c r="GK410" s="246"/>
      <c r="GL410" s="246"/>
      <c r="GM410" s="246"/>
      <c r="GN410" s="246"/>
      <c r="GO410" s="246"/>
      <c r="GP410" s="246"/>
      <c r="GQ410" s="246"/>
      <c r="GR410" s="246"/>
      <c r="GS410" s="246"/>
      <c r="GT410" s="246"/>
      <c r="GU410" s="246"/>
      <c r="GV410" s="246"/>
      <c r="GW410" s="246"/>
      <c r="GX410" s="246"/>
      <c r="GY410" s="246"/>
      <c r="GZ410" s="246"/>
      <c r="HA410" s="246"/>
      <c r="HB410" s="246"/>
      <c r="HC410" s="246"/>
      <c r="HD410" s="246"/>
      <c r="HE410" s="246"/>
      <c r="HF410" s="246"/>
      <c r="HG410" s="246"/>
      <c r="HH410" s="246"/>
      <c r="HI410" s="246"/>
      <c r="HJ410" s="246"/>
      <c r="HK410" s="246"/>
      <c r="HL410" s="246"/>
      <c r="HM410" s="246"/>
      <c r="HN410" s="246"/>
      <c r="HO410" s="246"/>
      <c r="HP410" s="246"/>
      <c r="HQ410" s="246"/>
      <c r="HR410" s="246"/>
      <c r="HS410" s="246"/>
      <c r="HT410" s="246"/>
      <c r="HU410" s="246"/>
      <c r="HV410" s="246"/>
      <c r="HW410" s="246"/>
      <c r="HX410" s="246"/>
      <c r="HY410" s="246"/>
      <c r="HZ410" s="246"/>
      <c r="IA410" s="246"/>
      <c r="IB410" s="246"/>
      <c r="IC410" s="246"/>
      <c r="ID410" s="246"/>
      <c r="IE410" s="246"/>
      <c r="IF410" s="246"/>
      <c r="IG410" s="246"/>
      <c r="IH410" s="246"/>
      <c r="II410" s="246"/>
      <c r="IJ410" s="246"/>
      <c r="IK410" s="246"/>
      <c r="IL410" s="246"/>
      <c r="IM410" s="246"/>
      <c r="IN410" s="246"/>
      <c r="IO410" s="246"/>
      <c r="IP410" s="246"/>
      <c r="IQ410" s="246"/>
      <c r="IR410" s="246"/>
      <c r="IS410" s="246"/>
      <c r="IT410" s="246"/>
      <c r="IU410" s="246"/>
      <c r="IV410" s="246"/>
      <c r="IW410" s="246"/>
    </row>
    <row r="411" customFormat="false" ht="12.75" hidden="false" customHeight="false" outlineLevel="0" collapsed="false">
      <c r="A411" s="254"/>
      <c r="B411" s="255"/>
      <c r="C411" s="251"/>
      <c r="D411" s="251"/>
      <c r="E411" s="251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  <c r="AJ411" s="246"/>
      <c r="AK411" s="246"/>
      <c r="AL411" s="246"/>
      <c r="AM411" s="246"/>
      <c r="AN411" s="246"/>
      <c r="AO411" s="246"/>
      <c r="AP411" s="246"/>
      <c r="AQ411" s="246"/>
      <c r="AR411" s="246"/>
      <c r="AS411" s="246"/>
      <c r="AT411" s="246"/>
      <c r="AU411" s="246"/>
      <c r="AV411" s="246"/>
      <c r="AW411" s="246"/>
      <c r="AX411" s="246"/>
      <c r="AY411" s="246"/>
      <c r="AZ411" s="246"/>
      <c r="BA411" s="246"/>
      <c r="BB411" s="246"/>
      <c r="BC411" s="246"/>
      <c r="BD411" s="246"/>
      <c r="BE411" s="246"/>
      <c r="BF411" s="246"/>
      <c r="BG411" s="246"/>
      <c r="BH411" s="246"/>
      <c r="BI411" s="246"/>
      <c r="BJ411" s="246"/>
      <c r="BK411" s="246"/>
      <c r="BL411" s="246"/>
      <c r="BM411" s="246"/>
      <c r="BN411" s="246"/>
      <c r="BO411" s="246"/>
      <c r="BP411" s="246"/>
      <c r="BQ411" s="246"/>
      <c r="BR411" s="246"/>
      <c r="BS411" s="246"/>
      <c r="BT411" s="246"/>
      <c r="BU411" s="246"/>
      <c r="BV411" s="246"/>
      <c r="BW411" s="246"/>
      <c r="BX411" s="246"/>
      <c r="BY411" s="246"/>
      <c r="BZ411" s="246"/>
      <c r="CA411" s="246"/>
      <c r="CB411" s="246"/>
      <c r="CC411" s="246"/>
      <c r="CD411" s="246"/>
      <c r="CE411" s="246"/>
      <c r="CF411" s="246"/>
      <c r="CG411" s="246"/>
      <c r="CH411" s="246"/>
      <c r="CI411" s="246"/>
      <c r="CJ411" s="246"/>
      <c r="CK411" s="246"/>
      <c r="CL411" s="246"/>
      <c r="CM411" s="246"/>
      <c r="CN411" s="246"/>
      <c r="CO411" s="246"/>
      <c r="CP411" s="246"/>
      <c r="CQ411" s="246"/>
      <c r="CR411" s="246"/>
      <c r="CS411" s="246"/>
      <c r="CT411" s="246"/>
      <c r="CU411" s="246"/>
      <c r="CV411" s="246"/>
      <c r="CW411" s="246"/>
      <c r="CX411" s="246"/>
      <c r="CY411" s="246"/>
      <c r="CZ411" s="246"/>
      <c r="DA411" s="246"/>
      <c r="DB411" s="246"/>
      <c r="DC411" s="246"/>
      <c r="DD411" s="246"/>
      <c r="DE411" s="246"/>
      <c r="DF411" s="246"/>
      <c r="DG411" s="246"/>
      <c r="DH411" s="246"/>
      <c r="DI411" s="246"/>
      <c r="DJ411" s="246"/>
      <c r="DK411" s="246"/>
      <c r="DL411" s="246"/>
      <c r="DM411" s="246"/>
      <c r="DN411" s="246"/>
      <c r="DO411" s="246"/>
      <c r="DP411" s="246"/>
      <c r="DQ411" s="246"/>
      <c r="DR411" s="246"/>
      <c r="DS411" s="246"/>
      <c r="DT411" s="246"/>
      <c r="DU411" s="246"/>
      <c r="DV411" s="246"/>
      <c r="DW411" s="246"/>
      <c r="DX411" s="246"/>
      <c r="DY411" s="246"/>
      <c r="DZ411" s="246"/>
      <c r="EA411" s="246"/>
      <c r="EB411" s="246"/>
      <c r="EC411" s="246"/>
      <c r="ED411" s="246"/>
      <c r="EE411" s="246"/>
      <c r="EF411" s="246"/>
      <c r="EG411" s="246"/>
      <c r="EH411" s="246"/>
      <c r="EI411" s="246"/>
      <c r="EJ411" s="246"/>
      <c r="EK411" s="246"/>
      <c r="EL411" s="246"/>
      <c r="EM411" s="246"/>
      <c r="EN411" s="246"/>
      <c r="EO411" s="246"/>
      <c r="EP411" s="246"/>
      <c r="EQ411" s="246"/>
      <c r="ER411" s="246"/>
      <c r="ES411" s="246"/>
      <c r="ET411" s="246"/>
      <c r="EU411" s="246"/>
      <c r="EV411" s="246"/>
      <c r="EW411" s="246"/>
      <c r="EX411" s="246"/>
      <c r="EY411" s="246"/>
      <c r="EZ411" s="246"/>
      <c r="FA411" s="246"/>
      <c r="FB411" s="246"/>
      <c r="FC411" s="246"/>
      <c r="FD411" s="246"/>
      <c r="FE411" s="246"/>
      <c r="FF411" s="246"/>
      <c r="FG411" s="246"/>
      <c r="FH411" s="246"/>
      <c r="FI411" s="246"/>
      <c r="FJ411" s="246"/>
      <c r="FK411" s="246"/>
      <c r="FL411" s="246"/>
      <c r="FM411" s="246"/>
      <c r="FN411" s="246"/>
      <c r="FO411" s="246"/>
      <c r="FP411" s="246"/>
      <c r="FQ411" s="246"/>
      <c r="FR411" s="246"/>
      <c r="FS411" s="246"/>
      <c r="FT411" s="246"/>
      <c r="FU411" s="246"/>
      <c r="FV411" s="246"/>
      <c r="FW411" s="246"/>
      <c r="FX411" s="246"/>
      <c r="FY411" s="246"/>
      <c r="FZ411" s="246"/>
      <c r="GA411" s="246"/>
      <c r="GB411" s="246"/>
      <c r="GC411" s="246"/>
      <c r="GD411" s="246"/>
      <c r="GE411" s="246"/>
      <c r="GF411" s="246"/>
      <c r="GG411" s="246"/>
      <c r="GH411" s="246"/>
      <c r="GI411" s="246"/>
      <c r="GJ411" s="246"/>
      <c r="GK411" s="246"/>
      <c r="GL411" s="246"/>
      <c r="GM411" s="246"/>
      <c r="GN411" s="246"/>
      <c r="GO411" s="246"/>
      <c r="GP411" s="246"/>
      <c r="GQ411" s="246"/>
      <c r="GR411" s="246"/>
      <c r="GS411" s="246"/>
      <c r="GT411" s="246"/>
      <c r="GU411" s="246"/>
      <c r="GV411" s="246"/>
      <c r="GW411" s="246"/>
      <c r="GX411" s="246"/>
      <c r="GY411" s="246"/>
      <c r="GZ411" s="246"/>
      <c r="HA411" s="246"/>
      <c r="HB411" s="246"/>
      <c r="HC411" s="246"/>
      <c r="HD411" s="246"/>
      <c r="HE411" s="246"/>
      <c r="HF411" s="246"/>
      <c r="HG411" s="246"/>
      <c r="HH411" s="246"/>
      <c r="HI411" s="246"/>
      <c r="HJ411" s="246"/>
      <c r="HK411" s="246"/>
      <c r="HL411" s="246"/>
      <c r="HM411" s="246"/>
      <c r="HN411" s="246"/>
      <c r="HO411" s="246"/>
      <c r="HP411" s="246"/>
      <c r="HQ411" s="246"/>
      <c r="HR411" s="246"/>
      <c r="HS411" s="246"/>
      <c r="HT411" s="246"/>
      <c r="HU411" s="246"/>
      <c r="HV411" s="246"/>
      <c r="HW411" s="246"/>
      <c r="HX411" s="246"/>
      <c r="HY411" s="246"/>
      <c r="HZ411" s="246"/>
      <c r="IA411" s="246"/>
      <c r="IB411" s="246"/>
      <c r="IC411" s="246"/>
      <c r="ID411" s="246"/>
      <c r="IE411" s="246"/>
      <c r="IF411" s="246"/>
      <c r="IG411" s="246"/>
      <c r="IH411" s="246"/>
      <c r="II411" s="246"/>
      <c r="IJ411" s="246"/>
      <c r="IK411" s="246"/>
      <c r="IL411" s="246"/>
      <c r="IM411" s="246"/>
      <c r="IN411" s="246"/>
      <c r="IO411" s="246"/>
      <c r="IP411" s="246"/>
      <c r="IQ411" s="246"/>
      <c r="IR411" s="246"/>
      <c r="IS411" s="246"/>
      <c r="IT411" s="246"/>
      <c r="IU411" s="246"/>
      <c r="IV411" s="246"/>
      <c r="IW411" s="246"/>
    </row>
    <row r="412" customFormat="false" ht="12.75" hidden="false" customHeight="false" outlineLevel="0" collapsed="false">
      <c r="A412" s="254"/>
      <c r="B412" s="255"/>
      <c r="C412" s="251"/>
      <c r="D412" s="251"/>
      <c r="E412" s="251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6"/>
      <c r="AT412" s="246"/>
      <c r="AU412" s="246"/>
      <c r="AV412" s="246"/>
      <c r="AW412" s="246"/>
      <c r="AX412" s="246"/>
      <c r="AY412" s="246"/>
      <c r="AZ412" s="246"/>
      <c r="BA412" s="246"/>
      <c r="BB412" s="246"/>
      <c r="BC412" s="246"/>
      <c r="BD412" s="246"/>
      <c r="BE412" s="246"/>
      <c r="BF412" s="246"/>
      <c r="BG412" s="246"/>
      <c r="BH412" s="246"/>
      <c r="BI412" s="246"/>
      <c r="BJ412" s="246"/>
      <c r="BK412" s="246"/>
      <c r="BL412" s="246"/>
      <c r="BM412" s="246"/>
      <c r="BN412" s="246"/>
      <c r="BO412" s="246"/>
      <c r="BP412" s="246"/>
      <c r="BQ412" s="246"/>
      <c r="BR412" s="246"/>
      <c r="BS412" s="246"/>
      <c r="BT412" s="246"/>
      <c r="BU412" s="246"/>
      <c r="BV412" s="246"/>
      <c r="BW412" s="246"/>
      <c r="BX412" s="246"/>
      <c r="BY412" s="246"/>
      <c r="BZ412" s="246"/>
      <c r="CA412" s="246"/>
      <c r="CB412" s="246"/>
      <c r="CC412" s="246"/>
      <c r="CD412" s="246"/>
      <c r="CE412" s="246"/>
      <c r="CF412" s="246"/>
      <c r="CG412" s="246"/>
      <c r="CH412" s="246"/>
      <c r="CI412" s="246"/>
      <c r="CJ412" s="246"/>
      <c r="CK412" s="246"/>
      <c r="CL412" s="246"/>
      <c r="CM412" s="246"/>
      <c r="CN412" s="246"/>
      <c r="CO412" s="246"/>
      <c r="CP412" s="246"/>
      <c r="CQ412" s="246"/>
      <c r="CR412" s="246"/>
      <c r="CS412" s="246"/>
      <c r="CT412" s="246"/>
      <c r="CU412" s="246"/>
      <c r="CV412" s="246"/>
      <c r="CW412" s="246"/>
      <c r="CX412" s="246"/>
      <c r="CY412" s="246"/>
      <c r="CZ412" s="246"/>
      <c r="DA412" s="246"/>
      <c r="DB412" s="246"/>
      <c r="DC412" s="246"/>
      <c r="DD412" s="246"/>
      <c r="DE412" s="246"/>
      <c r="DF412" s="246"/>
      <c r="DG412" s="246"/>
      <c r="DH412" s="246"/>
      <c r="DI412" s="246"/>
      <c r="DJ412" s="246"/>
      <c r="DK412" s="246"/>
      <c r="DL412" s="246"/>
      <c r="DM412" s="246"/>
      <c r="DN412" s="246"/>
      <c r="DO412" s="246"/>
      <c r="DP412" s="246"/>
      <c r="DQ412" s="246"/>
      <c r="DR412" s="246"/>
      <c r="DS412" s="246"/>
      <c r="DT412" s="246"/>
      <c r="DU412" s="246"/>
      <c r="DV412" s="246"/>
      <c r="DW412" s="246"/>
      <c r="DX412" s="246"/>
      <c r="DY412" s="246"/>
      <c r="DZ412" s="246"/>
      <c r="EA412" s="246"/>
      <c r="EB412" s="246"/>
      <c r="EC412" s="246"/>
      <c r="ED412" s="246"/>
      <c r="EE412" s="246"/>
      <c r="EF412" s="246"/>
      <c r="EG412" s="246"/>
      <c r="EH412" s="246"/>
      <c r="EI412" s="246"/>
      <c r="EJ412" s="246"/>
      <c r="EK412" s="246"/>
      <c r="EL412" s="246"/>
      <c r="EM412" s="246"/>
      <c r="EN412" s="246"/>
      <c r="EO412" s="246"/>
      <c r="EP412" s="246"/>
      <c r="EQ412" s="246"/>
      <c r="ER412" s="246"/>
      <c r="ES412" s="246"/>
      <c r="ET412" s="246"/>
      <c r="EU412" s="246"/>
      <c r="EV412" s="246"/>
      <c r="EW412" s="246"/>
      <c r="EX412" s="246"/>
      <c r="EY412" s="246"/>
      <c r="EZ412" s="246"/>
      <c r="FA412" s="246"/>
      <c r="FB412" s="246"/>
      <c r="FC412" s="246"/>
      <c r="FD412" s="246"/>
      <c r="FE412" s="246"/>
      <c r="FF412" s="246"/>
      <c r="FG412" s="246"/>
      <c r="FH412" s="246"/>
      <c r="FI412" s="246"/>
      <c r="FJ412" s="246"/>
      <c r="FK412" s="246"/>
      <c r="FL412" s="246"/>
      <c r="FM412" s="246"/>
      <c r="FN412" s="246"/>
      <c r="FO412" s="246"/>
      <c r="FP412" s="246"/>
      <c r="FQ412" s="246"/>
      <c r="FR412" s="246"/>
      <c r="FS412" s="246"/>
      <c r="FT412" s="246"/>
      <c r="FU412" s="246"/>
      <c r="FV412" s="246"/>
      <c r="FW412" s="246"/>
      <c r="FX412" s="246"/>
      <c r="FY412" s="246"/>
      <c r="FZ412" s="246"/>
      <c r="GA412" s="246"/>
      <c r="GB412" s="246"/>
      <c r="GC412" s="246"/>
      <c r="GD412" s="246"/>
      <c r="GE412" s="246"/>
      <c r="GF412" s="246"/>
      <c r="GG412" s="246"/>
      <c r="GH412" s="246"/>
      <c r="GI412" s="246"/>
      <c r="GJ412" s="246"/>
      <c r="GK412" s="246"/>
      <c r="GL412" s="246"/>
      <c r="GM412" s="246"/>
      <c r="GN412" s="246"/>
      <c r="GO412" s="246"/>
      <c r="GP412" s="246"/>
      <c r="GQ412" s="246"/>
      <c r="GR412" s="246"/>
      <c r="GS412" s="246"/>
      <c r="GT412" s="246"/>
      <c r="GU412" s="246"/>
      <c r="GV412" s="246"/>
      <c r="GW412" s="246"/>
      <c r="GX412" s="246"/>
      <c r="GY412" s="246"/>
      <c r="GZ412" s="246"/>
      <c r="HA412" s="246"/>
      <c r="HB412" s="246"/>
      <c r="HC412" s="246"/>
      <c r="HD412" s="246"/>
      <c r="HE412" s="246"/>
      <c r="HF412" s="246"/>
      <c r="HG412" s="246"/>
      <c r="HH412" s="246"/>
      <c r="HI412" s="246"/>
      <c r="HJ412" s="246"/>
      <c r="HK412" s="246"/>
      <c r="HL412" s="246"/>
      <c r="HM412" s="246"/>
      <c r="HN412" s="246"/>
      <c r="HO412" s="246"/>
      <c r="HP412" s="246"/>
      <c r="HQ412" s="246"/>
      <c r="HR412" s="246"/>
      <c r="HS412" s="246"/>
      <c r="HT412" s="246"/>
      <c r="HU412" s="246"/>
      <c r="HV412" s="246"/>
      <c r="HW412" s="246"/>
      <c r="HX412" s="246"/>
      <c r="HY412" s="246"/>
      <c r="HZ412" s="246"/>
      <c r="IA412" s="246"/>
      <c r="IB412" s="246"/>
      <c r="IC412" s="246"/>
      <c r="ID412" s="246"/>
      <c r="IE412" s="246"/>
      <c r="IF412" s="246"/>
      <c r="IG412" s="246"/>
      <c r="IH412" s="246"/>
      <c r="II412" s="246"/>
      <c r="IJ412" s="246"/>
      <c r="IK412" s="246"/>
      <c r="IL412" s="246"/>
      <c r="IM412" s="246"/>
      <c r="IN412" s="246"/>
      <c r="IO412" s="246"/>
      <c r="IP412" s="246"/>
      <c r="IQ412" s="246"/>
      <c r="IR412" s="246"/>
      <c r="IS412" s="246"/>
      <c r="IT412" s="246"/>
      <c r="IU412" s="246"/>
      <c r="IV412" s="246"/>
      <c r="IW412" s="246"/>
    </row>
    <row r="413" customFormat="false" ht="12.75" hidden="false" customHeight="false" outlineLevel="0" collapsed="false">
      <c r="A413" s="254"/>
      <c r="B413" s="256"/>
      <c r="C413" s="251"/>
      <c r="D413" s="251"/>
      <c r="E413" s="251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6"/>
      <c r="AT413" s="246"/>
      <c r="AU413" s="246"/>
      <c r="AV413" s="246"/>
      <c r="AW413" s="246"/>
      <c r="AX413" s="246"/>
      <c r="AY413" s="246"/>
      <c r="AZ413" s="246"/>
      <c r="BA413" s="246"/>
      <c r="BB413" s="246"/>
      <c r="BC413" s="246"/>
      <c r="BD413" s="246"/>
      <c r="BE413" s="246"/>
      <c r="BF413" s="246"/>
      <c r="BG413" s="246"/>
      <c r="BH413" s="246"/>
      <c r="BI413" s="246"/>
      <c r="BJ413" s="246"/>
      <c r="BK413" s="246"/>
      <c r="BL413" s="246"/>
      <c r="BM413" s="246"/>
      <c r="BN413" s="246"/>
      <c r="BO413" s="246"/>
      <c r="BP413" s="246"/>
      <c r="BQ413" s="246"/>
      <c r="BR413" s="246"/>
      <c r="BS413" s="246"/>
      <c r="BT413" s="246"/>
      <c r="BU413" s="246"/>
      <c r="BV413" s="246"/>
      <c r="BW413" s="246"/>
      <c r="BX413" s="246"/>
      <c r="BY413" s="246"/>
      <c r="BZ413" s="246"/>
      <c r="CA413" s="246"/>
      <c r="CB413" s="246"/>
      <c r="CC413" s="246"/>
      <c r="CD413" s="246"/>
      <c r="CE413" s="246"/>
      <c r="CF413" s="246"/>
      <c r="CG413" s="246"/>
      <c r="CH413" s="246"/>
      <c r="CI413" s="246"/>
      <c r="CJ413" s="246"/>
      <c r="CK413" s="246"/>
      <c r="CL413" s="246"/>
      <c r="CM413" s="246"/>
      <c r="CN413" s="246"/>
      <c r="CO413" s="246"/>
      <c r="CP413" s="246"/>
      <c r="CQ413" s="246"/>
      <c r="CR413" s="246"/>
      <c r="CS413" s="246"/>
      <c r="CT413" s="246"/>
      <c r="CU413" s="246"/>
      <c r="CV413" s="246"/>
      <c r="CW413" s="246"/>
      <c r="CX413" s="246"/>
      <c r="CY413" s="246"/>
      <c r="CZ413" s="246"/>
      <c r="DA413" s="246"/>
      <c r="DB413" s="246"/>
      <c r="DC413" s="246"/>
      <c r="DD413" s="246"/>
      <c r="DE413" s="246"/>
      <c r="DF413" s="246"/>
      <c r="DG413" s="246"/>
      <c r="DH413" s="246"/>
      <c r="DI413" s="246"/>
      <c r="DJ413" s="246"/>
      <c r="DK413" s="246"/>
      <c r="DL413" s="246"/>
      <c r="DM413" s="246"/>
      <c r="DN413" s="246"/>
      <c r="DO413" s="246"/>
      <c r="DP413" s="246"/>
      <c r="DQ413" s="246"/>
      <c r="DR413" s="246"/>
      <c r="DS413" s="246"/>
      <c r="DT413" s="246"/>
      <c r="DU413" s="246"/>
      <c r="DV413" s="246"/>
      <c r="DW413" s="246"/>
      <c r="DX413" s="246"/>
      <c r="DY413" s="246"/>
      <c r="DZ413" s="246"/>
      <c r="EA413" s="246"/>
      <c r="EB413" s="246"/>
      <c r="EC413" s="246"/>
      <c r="ED413" s="246"/>
      <c r="EE413" s="246"/>
      <c r="EF413" s="246"/>
      <c r="EG413" s="246"/>
      <c r="EH413" s="246"/>
      <c r="EI413" s="246"/>
      <c r="EJ413" s="246"/>
      <c r="EK413" s="246"/>
      <c r="EL413" s="246"/>
      <c r="EM413" s="246"/>
      <c r="EN413" s="246"/>
      <c r="EO413" s="246"/>
      <c r="EP413" s="246"/>
      <c r="EQ413" s="246"/>
      <c r="ER413" s="246"/>
      <c r="ES413" s="246"/>
      <c r="ET413" s="246"/>
      <c r="EU413" s="246"/>
      <c r="EV413" s="246"/>
      <c r="EW413" s="246"/>
      <c r="EX413" s="246"/>
      <c r="EY413" s="246"/>
      <c r="EZ413" s="246"/>
      <c r="FA413" s="246"/>
      <c r="FB413" s="246"/>
      <c r="FC413" s="246"/>
      <c r="FD413" s="246"/>
      <c r="FE413" s="246"/>
      <c r="FF413" s="246"/>
      <c r="FG413" s="246"/>
      <c r="FH413" s="246"/>
      <c r="FI413" s="246"/>
      <c r="FJ413" s="246"/>
      <c r="FK413" s="246"/>
      <c r="FL413" s="246"/>
      <c r="FM413" s="246"/>
      <c r="FN413" s="246"/>
      <c r="FO413" s="246"/>
      <c r="FP413" s="246"/>
      <c r="FQ413" s="246"/>
      <c r="FR413" s="246"/>
      <c r="FS413" s="246"/>
      <c r="FT413" s="246"/>
      <c r="FU413" s="246"/>
      <c r="FV413" s="246"/>
      <c r="FW413" s="246"/>
      <c r="FX413" s="246"/>
      <c r="FY413" s="246"/>
      <c r="FZ413" s="246"/>
      <c r="GA413" s="246"/>
      <c r="GB413" s="246"/>
      <c r="GC413" s="246"/>
      <c r="GD413" s="246"/>
      <c r="GE413" s="246"/>
      <c r="GF413" s="246"/>
      <c r="GG413" s="246"/>
      <c r="GH413" s="246"/>
      <c r="GI413" s="246"/>
      <c r="GJ413" s="246"/>
      <c r="GK413" s="246"/>
      <c r="GL413" s="246"/>
      <c r="GM413" s="246"/>
      <c r="GN413" s="246"/>
      <c r="GO413" s="246"/>
      <c r="GP413" s="246"/>
      <c r="GQ413" s="246"/>
      <c r="GR413" s="246"/>
      <c r="GS413" s="246"/>
      <c r="GT413" s="246"/>
      <c r="GU413" s="246"/>
      <c r="GV413" s="246"/>
      <c r="GW413" s="246"/>
      <c r="GX413" s="246"/>
      <c r="GY413" s="246"/>
      <c r="GZ413" s="246"/>
      <c r="HA413" s="246"/>
      <c r="HB413" s="246"/>
      <c r="HC413" s="246"/>
      <c r="HD413" s="246"/>
      <c r="HE413" s="246"/>
      <c r="HF413" s="246"/>
      <c r="HG413" s="246"/>
      <c r="HH413" s="246"/>
      <c r="HI413" s="246"/>
      <c r="HJ413" s="246"/>
      <c r="HK413" s="246"/>
      <c r="HL413" s="246"/>
      <c r="HM413" s="246"/>
      <c r="HN413" s="246"/>
      <c r="HO413" s="246"/>
      <c r="HP413" s="246"/>
      <c r="HQ413" s="246"/>
      <c r="HR413" s="246"/>
      <c r="HS413" s="246"/>
      <c r="HT413" s="246"/>
      <c r="HU413" s="246"/>
      <c r="HV413" s="246"/>
      <c r="HW413" s="246"/>
      <c r="HX413" s="246"/>
      <c r="HY413" s="246"/>
      <c r="HZ413" s="246"/>
      <c r="IA413" s="246"/>
      <c r="IB413" s="246"/>
      <c r="IC413" s="246"/>
      <c r="ID413" s="246"/>
      <c r="IE413" s="246"/>
      <c r="IF413" s="246"/>
      <c r="IG413" s="246"/>
      <c r="IH413" s="246"/>
      <c r="II413" s="246"/>
      <c r="IJ413" s="246"/>
      <c r="IK413" s="246"/>
      <c r="IL413" s="246"/>
      <c r="IM413" s="246"/>
      <c r="IN413" s="246"/>
      <c r="IO413" s="246"/>
      <c r="IP413" s="246"/>
      <c r="IQ413" s="246"/>
      <c r="IR413" s="246"/>
      <c r="IS413" s="246"/>
      <c r="IT413" s="246"/>
      <c r="IU413" s="246"/>
      <c r="IV413" s="246"/>
      <c r="IW413" s="246"/>
    </row>
    <row r="414" customFormat="false" ht="12.75" hidden="false" customHeight="false" outlineLevel="0" collapsed="false">
      <c r="A414" s="217"/>
      <c r="B414" s="255"/>
      <c r="C414" s="251"/>
      <c r="D414" s="251"/>
      <c r="E414" s="251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6"/>
      <c r="AT414" s="246"/>
      <c r="AU414" s="246"/>
      <c r="AV414" s="246"/>
      <c r="AW414" s="246"/>
      <c r="AX414" s="246"/>
      <c r="AY414" s="246"/>
      <c r="AZ414" s="246"/>
      <c r="BA414" s="246"/>
      <c r="BB414" s="246"/>
      <c r="BC414" s="246"/>
      <c r="BD414" s="246"/>
      <c r="BE414" s="246"/>
      <c r="BF414" s="246"/>
      <c r="BG414" s="246"/>
      <c r="BH414" s="246"/>
      <c r="BI414" s="246"/>
      <c r="BJ414" s="246"/>
      <c r="BK414" s="246"/>
      <c r="BL414" s="246"/>
      <c r="BM414" s="246"/>
      <c r="BN414" s="246"/>
      <c r="BO414" s="246"/>
      <c r="BP414" s="246"/>
      <c r="BQ414" s="246"/>
      <c r="BR414" s="246"/>
      <c r="BS414" s="246"/>
      <c r="BT414" s="246"/>
      <c r="BU414" s="246"/>
      <c r="BV414" s="246"/>
      <c r="BW414" s="246"/>
      <c r="BX414" s="246"/>
      <c r="BY414" s="246"/>
      <c r="BZ414" s="246"/>
      <c r="CA414" s="246"/>
      <c r="CB414" s="246"/>
      <c r="CC414" s="246"/>
      <c r="CD414" s="246"/>
      <c r="CE414" s="246"/>
      <c r="CF414" s="246"/>
      <c r="CG414" s="246"/>
      <c r="CH414" s="246"/>
      <c r="CI414" s="246"/>
      <c r="CJ414" s="246"/>
      <c r="CK414" s="246"/>
      <c r="CL414" s="246"/>
      <c r="CM414" s="246"/>
      <c r="CN414" s="246"/>
      <c r="CO414" s="246"/>
      <c r="CP414" s="246"/>
      <c r="CQ414" s="246"/>
      <c r="CR414" s="246"/>
      <c r="CS414" s="246"/>
      <c r="CT414" s="246"/>
      <c r="CU414" s="246"/>
      <c r="CV414" s="246"/>
      <c r="CW414" s="246"/>
      <c r="CX414" s="246"/>
      <c r="CY414" s="246"/>
      <c r="CZ414" s="246"/>
      <c r="DA414" s="246"/>
      <c r="DB414" s="246"/>
      <c r="DC414" s="246"/>
      <c r="DD414" s="246"/>
      <c r="DE414" s="246"/>
      <c r="DF414" s="246"/>
      <c r="DG414" s="246"/>
      <c r="DH414" s="246"/>
      <c r="DI414" s="246"/>
      <c r="DJ414" s="246"/>
      <c r="DK414" s="246"/>
      <c r="DL414" s="246"/>
      <c r="DM414" s="246"/>
      <c r="DN414" s="246"/>
      <c r="DO414" s="246"/>
      <c r="DP414" s="246"/>
      <c r="DQ414" s="246"/>
      <c r="DR414" s="246"/>
      <c r="DS414" s="246"/>
      <c r="DT414" s="246"/>
      <c r="DU414" s="246"/>
      <c r="DV414" s="246"/>
      <c r="DW414" s="246"/>
      <c r="DX414" s="246"/>
      <c r="DY414" s="246"/>
      <c r="DZ414" s="246"/>
      <c r="EA414" s="246"/>
      <c r="EB414" s="246"/>
      <c r="EC414" s="246"/>
      <c r="ED414" s="246"/>
      <c r="EE414" s="246"/>
      <c r="EF414" s="246"/>
      <c r="EG414" s="246"/>
      <c r="EH414" s="246"/>
      <c r="EI414" s="246"/>
      <c r="EJ414" s="246"/>
      <c r="EK414" s="246"/>
      <c r="EL414" s="246"/>
      <c r="EM414" s="246"/>
      <c r="EN414" s="246"/>
      <c r="EO414" s="246"/>
      <c r="EP414" s="246"/>
      <c r="EQ414" s="246"/>
      <c r="ER414" s="246"/>
      <c r="ES414" s="246"/>
      <c r="ET414" s="246"/>
      <c r="EU414" s="246"/>
      <c r="EV414" s="246"/>
      <c r="EW414" s="246"/>
      <c r="EX414" s="246"/>
      <c r="EY414" s="246"/>
      <c r="EZ414" s="246"/>
      <c r="FA414" s="246"/>
      <c r="FB414" s="246"/>
      <c r="FC414" s="246"/>
      <c r="FD414" s="246"/>
      <c r="FE414" s="246"/>
      <c r="FF414" s="246"/>
      <c r="FG414" s="246"/>
      <c r="FH414" s="246"/>
      <c r="FI414" s="246"/>
      <c r="FJ414" s="246"/>
      <c r="FK414" s="246"/>
      <c r="FL414" s="246"/>
      <c r="FM414" s="246"/>
      <c r="FN414" s="246"/>
      <c r="FO414" s="246"/>
      <c r="FP414" s="246"/>
      <c r="FQ414" s="246"/>
      <c r="FR414" s="246"/>
      <c r="FS414" s="246"/>
      <c r="FT414" s="246"/>
      <c r="FU414" s="246"/>
      <c r="FV414" s="246"/>
      <c r="FW414" s="246"/>
      <c r="FX414" s="246"/>
      <c r="FY414" s="246"/>
      <c r="FZ414" s="246"/>
      <c r="GA414" s="246"/>
      <c r="GB414" s="246"/>
      <c r="GC414" s="246"/>
      <c r="GD414" s="246"/>
      <c r="GE414" s="246"/>
      <c r="GF414" s="246"/>
      <c r="GG414" s="246"/>
      <c r="GH414" s="246"/>
      <c r="GI414" s="246"/>
      <c r="GJ414" s="246"/>
      <c r="GK414" s="246"/>
      <c r="GL414" s="246"/>
      <c r="GM414" s="246"/>
      <c r="GN414" s="246"/>
      <c r="GO414" s="246"/>
      <c r="GP414" s="246"/>
      <c r="GQ414" s="246"/>
      <c r="GR414" s="246"/>
      <c r="GS414" s="246"/>
      <c r="GT414" s="246"/>
      <c r="GU414" s="246"/>
      <c r="GV414" s="246"/>
      <c r="GW414" s="246"/>
      <c r="GX414" s="246"/>
      <c r="GY414" s="246"/>
      <c r="GZ414" s="246"/>
      <c r="HA414" s="246"/>
      <c r="HB414" s="246"/>
      <c r="HC414" s="246"/>
      <c r="HD414" s="246"/>
      <c r="HE414" s="246"/>
      <c r="HF414" s="246"/>
      <c r="HG414" s="246"/>
      <c r="HH414" s="246"/>
      <c r="HI414" s="246"/>
      <c r="HJ414" s="246"/>
      <c r="HK414" s="246"/>
      <c r="HL414" s="246"/>
      <c r="HM414" s="246"/>
      <c r="HN414" s="246"/>
      <c r="HO414" s="246"/>
      <c r="HP414" s="246"/>
      <c r="HQ414" s="246"/>
      <c r="HR414" s="246"/>
      <c r="HS414" s="246"/>
      <c r="HT414" s="246"/>
      <c r="HU414" s="246"/>
      <c r="HV414" s="246"/>
      <c r="HW414" s="246"/>
      <c r="HX414" s="246"/>
      <c r="HY414" s="246"/>
      <c r="HZ414" s="246"/>
      <c r="IA414" s="246"/>
      <c r="IB414" s="246"/>
      <c r="IC414" s="246"/>
      <c r="ID414" s="246"/>
      <c r="IE414" s="246"/>
      <c r="IF414" s="246"/>
      <c r="IG414" s="246"/>
      <c r="IH414" s="246"/>
      <c r="II414" s="246"/>
      <c r="IJ414" s="246"/>
      <c r="IK414" s="246"/>
      <c r="IL414" s="246"/>
      <c r="IM414" s="246"/>
      <c r="IN414" s="246"/>
      <c r="IO414" s="246"/>
      <c r="IP414" s="246"/>
      <c r="IQ414" s="246"/>
      <c r="IR414" s="246"/>
      <c r="IS414" s="246"/>
      <c r="IT414" s="246"/>
      <c r="IU414" s="246"/>
      <c r="IV414" s="246"/>
      <c r="IW414" s="246"/>
    </row>
    <row r="415" customFormat="false" ht="12.75" hidden="false" customHeight="false" outlineLevel="0" collapsed="false">
      <c r="A415" s="217"/>
      <c r="B415" s="255"/>
      <c r="C415" s="251"/>
      <c r="D415" s="251"/>
      <c r="E415" s="251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6"/>
      <c r="AT415" s="246"/>
      <c r="AU415" s="246"/>
      <c r="AV415" s="246"/>
      <c r="AW415" s="246"/>
      <c r="AX415" s="246"/>
      <c r="AY415" s="246"/>
      <c r="AZ415" s="246"/>
      <c r="BA415" s="246"/>
      <c r="BB415" s="246"/>
      <c r="BC415" s="246"/>
      <c r="BD415" s="246"/>
      <c r="BE415" s="246"/>
      <c r="BF415" s="246"/>
      <c r="BG415" s="246"/>
      <c r="BH415" s="246"/>
      <c r="BI415" s="246"/>
      <c r="BJ415" s="246"/>
      <c r="BK415" s="246"/>
      <c r="BL415" s="246"/>
      <c r="BM415" s="246"/>
      <c r="BN415" s="246"/>
      <c r="BO415" s="246"/>
      <c r="BP415" s="246"/>
      <c r="BQ415" s="246"/>
      <c r="BR415" s="246"/>
      <c r="BS415" s="246"/>
      <c r="BT415" s="246"/>
      <c r="BU415" s="246"/>
      <c r="BV415" s="246"/>
      <c r="BW415" s="246"/>
      <c r="BX415" s="246"/>
      <c r="BY415" s="246"/>
      <c r="BZ415" s="246"/>
      <c r="CA415" s="246"/>
      <c r="CB415" s="246"/>
      <c r="CC415" s="246"/>
      <c r="CD415" s="246"/>
      <c r="CE415" s="246"/>
      <c r="CF415" s="246"/>
      <c r="CG415" s="246"/>
      <c r="CH415" s="246"/>
      <c r="CI415" s="246"/>
      <c r="CJ415" s="246"/>
      <c r="CK415" s="246"/>
      <c r="CL415" s="246"/>
      <c r="CM415" s="246"/>
      <c r="CN415" s="246"/>
      <c r="CO415" s="246"/>
      <c r="CP415" s="246"/>
      <c r="CQ415" s="246"/>
      <c r="CR415" s="246"/>
      <c r="CS415" s="246"/>
      <c r="CT415" s="246"/>
      <c r="CU415" s="246"/>
      <c r="CV415" s="246"/>
      <c r="CW415" s="246"/>
      <c r="CX415" s="246"/>
      <c r="CY415" s="246"/>
      <c r="CZ415" s="246"/>
      <c r="DA415" s="246"/>
      <c r="DB415" s="246"/>
      <c r="DC415" s="246"/>
      <c r="DD415" s="246"/>
      <c r="DE415" s="246"/>
      <c r="DF415" s="246"/>
      <c r="DG415" s="246"/>
      <c r="DH415" s="246"/>
      <c r="DI415" s="246"/>
      <c r="DJ415" s="246"/>
      <c r="DK415" s="246"/>
      <c r="DL415" s="246"/>
      <c r="DM415" s="246"/>
      <c r="DN415" s="246"/>
      <c r="DO415" s="246"/>
      <c r="DP415" s="246"/>
      <c r="DQ415" s="246"/>
      <c r="DR415" s="246"/>
      <c r="DS415" s="246"/>
      <c r="DT415" s="246"/>
      <c r="DU415" s="246"/>
      <c r="DV415" s="246"/>
      <c r="DW415" s="246"/>
      <c r="DX415" s="246"/>
      <c r="DY415" s="246"/>
      <c r="DZ415" s="246"/>
      <c r="EA415" s="246"/>
      <c r="EB415" s="246"/>
      <c r="EC415" s="246"/>
      <c r="ED415" s="246"/>
      <c r="EE415" s="246"/>
      <c r="EF415" s="246"/>
      <c r="EG415" s="246"/>
      <c r="EH415" s="246"/>
      <c r="EI415" s="246"/>
      <c r="EJ415" s="246"/>
      <c r="EK415" s="246"/>
      <c r="EL415" s="246"/>
      <c r="EM415" s="246"/>
      <c r="EN415" s="246"/>
      <c r="EO415" s="246"/>
      <c r="EP415" s="246"/>
      <c r="EQ415" s="246"/>
      <c r="ER415" s="246"/>
      <c r="ES415" s="246"/>
      <c r="ET415" s="246"/>
      <c r="EU415" s="246"/>
      <c r="EV415" s="246"/>
      <c r="EW415" s="246"/>
      <c r="EX415" s="246"/>
      <c r="EY415" s="246"/>
      <c r="EZ415" s="246"/>
      <c r="FA415" s="246"/>
      <c r="FB415" s="246"/>
      <c r="FC415" s="246"/>
      <c r="FD415" s="246"/>
      <c r="FE415" s="246"/>
      <c r="FF415" s="246"/>
      <c r="FG415" s="246"/>
      <c r="FH415" s="246"/>
      <c r="FI415" s="246"/>
      <c r="FJ415" s="246"/>
      <c r="FK415" s="246"/>
      <c r="FL415" s="246"/>
      <c r="FM415" s="246"/>
      <c r="FN415" s="246"/>
      <c r="FO415" s="246"/>
      <c r="FP415" s="246"/>
      <c r="FQ415" s="246"/>
      <c r="FR415" s="246"/>
      <c r="FS415" s="246"/>
      <c r="FT415" s="246"/>
      <c r="FU415" s="246"/>
      <c r="FV415" s="246"/>
      <c r="FW415" s="246"/>
      <c r="FX415" s="246"/>
      <c r="FY415" s="246"/>
      <c r="FZ415" s="246"/>
      <c r="GA415" s="246"/>
      <c r="GB415" s="246"/>
      <c r="GC415" s="246"/>
      <c r="GD415" s="246"/>
      <c r="GE415" s="246"/>
      <c r="GF415" s="246"/>
      <c r="GG415" s="246"/>
      <c r="GH415" s="246"/>
      <c r="GI415" s="246"/>
      <c r="GJ415" s="246"/>
      <c r="GK415" s="246"/>
      <c r="GL415" s="246"/>
      <c r="GM415" s="246"/>
      <c r="GN415" s="246"/>
      <c r="GO415" s="246"/>
      <c r="GP415" s="246"/>
      <c r="GQ415" s="246"/>
      <c r="GR415" s="246"/>
      <c r="GS415" s="246"/>
      <c r="GT415" s="246"/>
      <c r="GU415" s="246"/>
      <c r="GV415" s="246"/>
      <c r="GW415" s="246"/>
      <c r="GX415" s="246"/>
      <c r="GY415" s="246"/>
      <c r="GZ415" s="246"/>
      <c r="HA415" s="246"/>
      <c r="HB415" s="246"/>
      <c r="HC415" s="246"/>
      <c r="HD415" s="246"/>
      <c r="HE415" s="246"/>
      <c r="HF415" s="246"/>
      <c r="HG415" s="246"/>
      <c r="HH415" s="246"/>
      <c r="HI415" s="246"/>
      <c r="HJ415" s="246"/>
      <c r="HK415" s="246"/>
      <c r="HL415" s="246"/>
      <c r="HM415" s="246"/>
      <c r="HN415" s="246"/>
      <c r="HO415" s="246"/>
      <c r="HP415" s="246"/>
      <c r="HQ415" s="246"/>
      <c r="HR415" s="246"/>
      <c r="HS415" s="246"/>
      <c r="HT415" s="246"/>
      <c r="HU415" s="246"/>
      <c r="HV415" s="246"/>
      <c r="HW415" s="246"/>
      <c r="HX415" s="246"/>
      <c r="HY415" s="246"/>
      <c r="HZ415" s="246"/>
      <c r="IA415" s="246"/>
      <c r="IB415" s="246"/>
      <c r="IC415" s="246"/>
      <c r="ID415" s="246"/>
      <c r="IE415" s="246"/>
      <c r="IF415" s="246"/>
      <c r="IG415" s="246"/>
      <c r="IH415" s="246"/>
      <c r="II415" s="246"/>
      <c r="IJ415" s="246"/>
      <c r="IK415" s="246"/>
      <c r="IL415" s="246"/>
      <c r="IM415" s="246"/>
      <c r="IN415" s="246"/>
      <c r="IO415" s="246"/>
      <c r="IP415" s="246"/>
      <c r="IQ415" s="246"/>
      <c r="IR415" s="246"/>
      <c r="IS415" s="246"/>
      <c r="IT415" s="246"/>
      <c r="IU415" s="246"/>
      <c r="IV415" s="246"/>
      <c r="IW415" s="246"/>
    </row>
    <row r="416" customFormat="false" ht="12.75" hidden="false" customHeight="false" outlineLevel="0" collapsed="false">
      <c r="A416" s="217"/>
      <c r="B416" s="255"/>
      <c r="C416" s="251"/>
      <c r="D416" s="251"/>
      <c r="E416" s="251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6"/>
      <c r="AT416" s="246"/>
      <c r="AU416" s="246"/>
      <c r="AV416" s="246"/>
      <c r="AW416" s="246"/>
      <c r="AX416" s="246"/>
      <c r="AY416" s="246"/>
      <c r="AZ416" s="246"/>
      <c r="BA416" s="246"/>
      <c r="BB416" s="246"/>
      <c r="BC416" s="246"/>
      <c r="BD416" s="246"/>
      <c r="BE416" s="246"/>
      <c r="BF416" s="246"/>
      <c r="BG416" s="246"/>
      <c r="BH416" s="246"/>
      <c r="BI416" s="246"/>
      <c r="BJ416" s="246"/>
      <c r="BK416" s="246"/>
      <c r="BL416" s="246"/>
      <c r="BM416" s="246"/>
      <c r="BN416" s="246"/>
      <c r="BO416" s="246"/>
      <c r="BP416" s="246"/>
      <c r="BQ416" s="246"/>
      <c r="BR416" s="246"/>
      <c r="BS416" s="246"/>
      <c r="BT416" s="246"/>
      <c r="BU416" s="246"/>
      <c r="BV416" s="246"/>
      <c r="BW416" s="246"/>
      <c r="BX416" s="246"/>
      <c r="BY416" s="246"/>
      <c r="BZ416" s="246"/>
      <c r="CA416" s="246"/>
      <c r="CB416" s="246"/>
      <c r="CC416" s="246"/>
      <c r="CD416" s="246"/>
      <c r="CE416" s="246"/>
      <c r="CF416" s="246"/>
      <c r="CG416" s="246"/>
      <c r="CH416" s="246"/>
      <c r="CI416" s="246"/>
      <c r="CJ416" s="246"/>
      <c r="CK416" s="246"/>
      <c r="CL416" s="246"/>
      <c r="CM416" s="246"/>
      <c r="CN416" s="246"/>
      <c r="CO416" s="246"/>
      <c r="CP416" s="246"/>
      <c r="CQ416" s="246"/>
      <c r="CR416" s="246"/>
      <c r="CS416" s="246"/>
      <c r="CT416" s="246"/>
      <c r="CU416" s="246"/>
      <c r="CV416" s="246"/>
      <c r="CW416" s="246"/>
      <c r="CX416" s="246"/>
      <c r="CY416" s="246"/>
      <c r="CZ416" s="246"/>
      <c r="DA416" s="246"/>
      <c r="DB416" s="246"/>
      <c r="DC416" s="246"/>
      <c r="DD416" s="246"/>
      <c r="DE416" s="246"/>
      <c r="DF416" s="246"/>
      <c r="DG416" s="246"/>
      <c r="DH416" s="246"/>
      <c r="DI416" s="246"/>
      <c r="DJ416" s="246"/>
      <c r="DK416" s="246"/>
      <c r="DL416" s="246"/>
      <c r="DM416" s="246"/>
      <c r="DN416" s="246"/>
      <c r="DO416" s="246"/>
      <c r="DP416" s="246"/>
      <c r="DQ416" s="246"/>
      <c r="DR416" s="246"/>
      <c r="DS416" s="246"/>
      <c r="DT416" s="246"/>
      <c r="DU416" s="246"/>
      <c r="DV416" s="246"/>
      <c r="DW416" s="246"/>
      <c r="DX416" s="246"/>
      <c r="DY416" s="246"/>
      <c r="DZ416" s="246"/>
      <c r="EA416" s="246"/>
      <c r="EB416" s="246"/>
      <c r="EC416" s="246"/>
      <c r="ED416" s="246"/>
      <c r="EE416" s="246"/>
      <c r="EF416" s="246"/>
      <c r="EG416" s="246"/>
      <c r="EH416" s="246"/>
      <c r="EI416" s="246"/>
      <c r="EJ416" s="246"/>
      <c r="EK416" s="246"/>
      <c r="EL416" s="246"/>
      <c r="EM416" s="246"/>
      <c r="EN416" s="246"/>
      <c r="EO416" s="246"/>
      <c r="EP416" s="246"/>
      <c r="EQ416" s="246"/>
      <c r="ER416" s="246"/>
      <c r="ES416" s="246"/>
      <c r="ET416" s="246"/>
      <c r="EU416" s="246"/>
      <c r="EV416" s="246"/>
      <c r="EW416" s="246"/>
      <c r="EX416" s="246"/>
      <c r="EY416" s="246"/>
      <c r="EZ416" s="246"/>
      <c r="FA416" s="246"/>
      <c r="FB416" s="246"/>
      <c r="FC416" s="246"/>
      <c r="FD416" s="246"/>
      <c r="FE416" s="246"/>
      <c r="FF416" s="246"/>
      <c r="FG416" s="246"/>
      <c r="FH416" s="246"/>
      <c r="FI416" s="246"/>
      <c r="FJ416" s="246"/>
      <c r="FK416" s="246"/>
      <c r="FL416" s="246"/>
      <c r="FM416" s="246"/>
      <c r="FN416" s="246"/>
      <c r="FO416" s="246"/>
      <c r="FP416" s="246"/>
      <c r="FQ416" s="246"/>
      <c r="FR416" s="246"/>
      <c r="FS416" s="246"/>
      <c r="FT416" s="246"/>
      <c r="FU416" s="246"/>
      <c r="FV416" s="246"/>
      <c r="FW416" s="246"/>
      <c r="FX416" s="246"/>
      <c r="FY416" s="246"/>
      <c r="FZ416" s="246"/>
      <c r="GA416" s="246"/>
      <c r="GB416" s="246"/>
      <c r="GC416" s="246"/>
      <c r="GD416" s="246"/>
      <c r="GE416" s="246"/>
      <c r="GF416" s="246"/>
      <c r="GG416" s="246"/>
      <c r="GH416" s="246"/>
      <c r="GI416" s="246"/>
      <c r="GJ416" s="246"/>
      <c r="GK416" s="246"/>
      <c r="GL416" s="246"/>
      <c r="GM416" s="246"/>
      <c r="GN416" s="246"/>
      <c r="GO416" s="246"/>
      <c r="GP416" s="246"/>
      <c r="GQ416" s="246"/>
      <c r="GR416" s="246"/>
      <c r="GS416" s="246"/>
      <c r="GT416" s="246"/>
      <c r="GU416" s="246"/>
      <c r="GV416" s="246"/>
      <c r="GW416" s="246"/>
      <c r="GX416" s="246"/>
      <c r="GY416" s="246"/>
      <c r="GZ416" s="246"/>
      <c r="HA416" s="246"/>
      <c r="HB416" s="246"/>
      <c r="HC416" s="246"/>
      <c r="HD416" s="246"/>
      <c r="HE416" s="246"/>
      <c r="HF416" s="246"/>
      <c r="HG416" s="246"/>
      <c r="HH416" s="246"/>
      <c r="HI416" s="246"/>
      <c r="HJ416" s="246"/>
      <c r="HK416" s="246"/>
      <c r="HL416" s="246"/>
      <c r="HM416" s="246"/>
      <c r="HN416" s="246"/>
      <c r="HO416" s="246"/>
      <c r="HP416" s="246"/>
      <c r="HQ416" s="246"/>
      <c r="HR416" s="246"/>
      <c r="HS416" s="246"/>
      <c r="HT416" s="246"/>
      <c r="HU416" s="246"/>
      <c r="HV416" s="246"/>
      <c r="HW416" s="246"/>
      <c r="HX416" s="246"/>
      <c r="HY416" s="246"/>
      <c r="HZ416" s="246"/>
      <c r="IA416" s="246"/>
      <c r="IB416" s="246"/>
      <c r="IC416" s="246"/>
      <c r="ID416" s="246"/>
      <c r="IE416" s="246"/>
      <c r="IF416" s="246"/>
      <c r="IG416" s="246"/>
      <c r="IH416" s="246"/>
      <c r="II416" s="246"/>
      <c r="IJ416" s="246"/>
      <c r="IK416" s="246"/>
      <c r="IL416" s="246"/>
      <c r="IM416" s="246"/>
      <c r="IN416" s="246"/>
      <c r="IO416" s="246"/>
      <c r="IP416" s="246"/>
      <c r="IQ416" s="246"/>
      <c r="IR416" s="246"/>
      <c r="IS416" s="246"/>
      <c r="IT416" s="246"/>
      <c r="IU416" s="246"/>
      <c r="IV416" s="246"/>
      <c r="IW416" s="246"/>
    </row>
    <row r="417" customFormat="false" ht="12.75" hidden="false" customHeight="false" outlineLevel="0" collapsed="false">
      <c r="A417" s="217"/>
      <c r="B417" s="255"/>
      <c r="C417" s="251"/>
      <c r="D417" s="251"/>
      <c r="E417" s="251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  <c r="AJ417" s="246"/>
      <c r="AK417" s="246"/>
      <c r="AL417" s="246"/>
      <c r="AM417" s="246"/>
      <c r="AN417" s="246"/>
      <c r="AO417" s="246"/>
      <c r="AP417" s="246"/>
      <c r="AQ417" s="246"/>
      <c r="AR417" s="246"/>
      <c r="AS417" s="246"/>
      <c r="AT417" s="246"/>
      <c r="AU417" s="246"/>
      <c r="AV417" s="246"/>
      <c r="AW417" s="246"/>
      <c r="AX417" s="246"/>
      <c r="AY417" s="246"/>
      <c r="AZ417" s="246"/>
      <c r="BA417" s="246"/>
      <c r="BB417" s="246"/>
      <c r="BC417" s="246"/>
      <c r="BD417" s="246"/>
      <c r="BE417" s="246"/>
      <c r="BF417" s="246"/>
      <c r="BG417" s="246"/>
      <c r="BH417" s="246"/>
      <c r="BI417" s="246"/>
      <c r="BJ417" s="246"/>
      <c r="BK417" s="246"/>
      <c r="BL417" s="246"/>
      <c r="BM417" s="246"/>
      <c r="BN417" s="246"/>
      <c r="BO417" s="246"/>
      <c r="BP417" s="246"/>
      <c r="BQ417" s="246"/>
      <c r="BR417" s="246"/>
      <c r="BS417" s="246"/>
      <c r="BT417" s="246"/>
      <c r="BU417" s="246"/>
      <c r="BV417" s="246"/>
      <c r="BW417" s="246"/>
      <c r="BX417" s="246"/>
      <c r="BY417" s="246"/>
      <c r="BZ417" s="246"/>
      <c r="CA417" s="246"/>
      <c r="CB417" s="246"/>
      <c r="CC417" s="246"/>
      <c r="CD417" s="246"/>
      <c r="CE417" s="246"/>
      <c r="CF417" s="246"/>
      <c r="CG417" s="246"/>
      <c r="CH417" s="246"/>
      <c r="CI417" s="246"/>
      <c r="CJ417" s="246"/>
      <c r="CK417" s="246"/>
      <c r="CL417" s="246"/>
      <c r="CM417" s="246"/>
      <c r="CN417" s="246"/>
      <c r="CO417" s="246"/>
      <c r="CP417" s="246"/>
      <c r="CQ417" s="246"/>
      <c r="CR417" s="246"/>
      <c r="CS417" s="246"/>
      <c r="CT417" s="246"/>
      <c r="CU417" s="246"/>
      <c r="CV417" s="246"/>
      <c r="CW417" s="246"/>
      <c r="CX417" s="246"/>
      <c r="CY417" s="246"/>
      <c r="CZ417" s="246"/>
      <c r="DA417" s="246"/>
      <c r="DB417" s="246"/>
      <c r="DC417" s="246"/>
      <c r="DD417" s="246"/>
      <c r="DE417" s="246"/>
      <c r="DF417" s="246"/>
      <c r="DG417" s="246"/>
      <c r="DH417" s="246"/>
      <c r="DI417" s="246"/>
      <c r="DJ417" s="246"/>
      <c r="DK417" s="246"/>
      <c r="DL417" s="246"/>
      <c r="DM417" s="246"/>
      <c r="DN417" s="246"/>
      <c r="DO417" s="246"/>
      <c r="DP417" s="246"/>
      <c r="DQ417" s="246"/>
      <c r="DR417" s="246"/>
      <c r="DS417" s="246"/>
      <c r="DT417" s="246"/>
      <c r="DU417" s="246"/>
      <c r="DV417" s="246"/>
      <c r="DW417" s="246"/>
      <c r="DX417" s="246"/>
      <c r="DY417" s="246"/>
      <c r="DZ417" s="246"/>
      <c r="EA417" s="246"/>
      <c r="EB417" s="246"/>
      <c r="EC417" s="246"/>
      <c r="ED417" s="246"/>
      <c r="EE417" s="246"/>
      <c r="EF417" s="246"/>
      <c r="EG417" s="246"/>
      <c r="EH417" s="246"/>
      <c r="EI417" s="246"/>
      <c r="EJ417" s="246"/>
      <c r="EK417" s="246"/>
      <c r="EL417" s="246"/>
      <c r="EM417" s="246"/>
      <c r="EN417" s="246"/>
      <c r="EO417" s="246"/>
      <c r="EP417" s="246"/>
      <c r="EQ417" s="246"/>
      <c r="ER417" s="246"/>
      <c r="ES417" s="246"/>
      <c r="ET417" s="246"/>
      <c r="EU417" s="246"/>
      <c r="EV417" s="246"/>
      <c r="EW417" s="246"/>
      <c r="EX417" s="246"/>
      <c r="EY417" s="246"/>
      <c r="EZ417" s="246"/>
      <c r="FA417" s="246"/>
      <c r="FB417" s="246"/>
      <c r="FC417" s="246"/>
      <c r="FD417" s="246"/>
      <c r="FE417" s="246"/>
      <c r="FF417" s="246"/>
      <c r="FG417" s="246"/>
      <c r="FH417" s="246"/>
      <c r="FI417" s="246"/>
      <c r="FJ417" s="246"/>
      <c r="FK417" s="246"/>
      <c r="FL417" s="246"/>
      <c r="FM417" s="246"/>
      <c r="FN417" s="246"/>
      <c r="FO417" s="246"/>
      <c r="FP417" s="246"/>
      <c r="FQ417" s="246"/>
      <c r="FR417" s="246"/>
      <c r="FS417" s="246"/>
      <c r="FT417" s="246"/>
      <c r="FU417" s="246"/>
      <c r="FV417" s="246"/>
      <c r="FW417" s="246"/>
      <c r="FX417" s="246"/>
      <c r="FY417" s="246"/>
      <c r="FZ417" s="246"/>
      <c r="GA417" s="246"/>
      <c r="GB417" s="246"/>
      <c r="GC417" s="246"/>
      <c r="GD417" s="246"/>
      <c r="GE417" s="246"/>
      <c r="GF417" s="246"/>
      <c r="GG417" s="246"/>
      <c r="GH417" s="246"/>
      <c r="GI417" s="246"/>
      <c r="GJ417" s="246"/>
      <c r="GK417" s="246"/>
      <c r="GL417" s="246"/>
      <c r="GM417" s="246"/>
      <c r="GN417" s="246"/>
      <c r="GO417" s="246"/>
      <c r="GP417" s="246"/>
      <c r="GQ417" s="246"/>
      <c r="GR417" s="246"/>
      <c r="GS417" s="246"/>
      <c r="GT417" s="246"/>
      <c r="GU417" s="246"/>
      <c r="GV417" s="246"/>
      <c r="GW417" s="246"/>
      <c r="GX417" s="246"/>
      <c r="GY417" s="246"/>
      <c r="GZ417" s="246"/>
      <c r="HA417" s="246"/>
      <c r="HB417" s="246"/>
      <c r="HC417" s="246"/>
      <c r="HD417" s="246"/>
      <c r="HE417" s="246"/>
      <c r="HF417" s="246"/>
      <c r="HG417" s="246"/>
      <c r="HH417" s="246"/>
      <c r="HI417" s="246"/>
      <c r="HJ417" s="246"/>
      <c r="HK417" s="246"/>
      <c r="HL417" s="246"/>
      <c r="HM417" s="246"/>
      <c r="HN417" s="246"/>
      <c r="HO417" s="246"/>
      <c r="HP417" s="246"/>
      <c r="HQ417" s="246"/>
      <c r="HR417" s="246"/>
      <c r="HS417" s="246"/>
      <c r="HT417" s="246"/>
      <c r="HU417" s="246"/>
      <c r="HV417" s="246"/>
      <c r="HW417" s="246"/>
      <c r="HX417" s="246"/>
      <c r="HY417" s="246"/>
      <c r="HZ417" s="246"/>
      <c r="IA417" s="246"/>
      <c r="IB417" s="246"/>
      <c r="IC417" s="246"/>
      <c r="ID417" s="246"/>
      <c r="IE417" s="246"/>
      <c r="IF417" s="246"/>
      <c r="IG417" s="246"/>
      <c r="IH417" s="246"/>
      <c r="II417" s="246"/>
      <c r="IJ417" s="246"/>
      <c r="IK417" s="246"/>
      <c r="IL417" s="246"/>
      <c r="IM417" s="246"/>
      <c r="IN417" s="246"/>
      <c r="IO417" s="246"/>
      <c r="IP417" s="246"/>
      <c r="IQ417" s="246"/>
      <c r="IR417" s="246"/>
      <c r="IS417" s="246"/>
      <c r="IT417" s="246"/>
      <c r="IU417" s="246"/>
      <c r="IV417" s="246"/>
      <c r="IW417" s="246"/>
    </row>
    <row r="418" customFormat="false" ht="12.75" hidden="false" customHeight="false" outlineLevel="0" collapsed="false">
      <c r="A418" s="223"/>
      <c r="B418" s="255"/>
      <c r="C418" s="251"/>
      <c r="D418" s="251"/>
      <c r="E418" s="251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  <c r="AJ418" s="246"/>
      <c r="AK418" s="246"/>
      <c r="AL418" s="246"/>
      <c r="AM418" s="246"/>
      <c r="AN418" s="246"/>
      <c r="AO418" s="246"/>
      <c r="AP418" s="246"/>
      <c r="AQ418" s="246"/>
      <c r="AR418" s="246"/>
      <c r="AS418" s="246"/>
      <c r="AT418" s="246"/>
      <c r="AU418" s="246"/>
      <c r="AV418" s="246"/>
      <c r="AW418" s="246"/>
      <c r="AX418" s="246"/>
      <c r="AY418" s="246"/>
      <c r="AZ418" s="246"/>
      <c r="BA418" s="246"/>
      <c r="BB418" s="246"/>
      <c r="BC418" s="246"/>
      <c r="BD418" s="246"/>
      <c r="BE418" s="246"/>
      <c r="BF418" s="246"/>
      <c r="BG418" s="246"/>
      <c r="BH418" s="246"/>
      <c r="BI418" s="246"/>
      <c r="BJ418" s="246"/>
      <c r="BK418" s="246"/>
      <c r="BL418" s="246"/>
      <c r="BM418" s="246"/>
      <c r="BN418" s="246"/>
      <c r="BO418" s="246"/>
      <c r="BP418" s="246"/>
      <c r="BQ418" s="246"/>
      <c r="BR418" s="246"/>
      <c r="BS418" s="246"/>
      <c r="BT418" s="246"/>
      <c r="BU418" s="246"/>
      <c r="BV418" s="246"/>
      <c r="BW418" s="246"/>
      <c r="BX418" s="246"/>
      <c r="BY418" s="246"/>
      <c r="BZ418" s="246"/>
      <c r="CA418" s="246"/>
      <c r="CB418" s="246"/>
      <c r="CC418" s="246"/>
      <c r="CD418" s="246"/>
      <c r="CE418" s="246"/>
      <c r="CF418" s="246"/>
      <c r="CG418" s="246"/>
      <c r="CH418" s="246"/>
      <c r="CI418" s="246"/>
      <c r="CJ418" s="246"/>
      <c r="CK418" s="246"/>
      <c r="CL418" s="246"/>
      <c r="CM418" s="246"/>
      <c r="CN418" s="246"/>
      <c r="CO418" s="246"/>
      <c r="CP418" s="246"/>
      <c r="CQ418" s="246"/>
      <c r="CR418" s="246"/>
      <c r="CS418" s="246"/>
      <c r="CT418" s="246"/>
      <c r="CU418" s="246"/>
      <c r="CV418" s="246"/>
      <c r="CW418" s="246"/>
      <c r="CX418" s="246"/>
      <c r="CY418" s="246"/>
      <c r="CZ418" s="246"/>
      <c r="DA418" s="246"/>
      <c r="DB418" s="246"/>
      <c r="DC418" s="246"/>
      <c r="DD418" s="246"/>
      <c r="DE418" s="246"/>
      <c r="DF418" s="246"/>
      <c r="DG418" s="246"/>
      <c r="DH418" s="246"/>
      <c r="DI418" s="246"/>
      <c r="DJ418" s="246"/>
      <c r="DK418" s="246"/>
      <c r="DL418" s="246"/>
      <c r="DM418" s="246"/>
      <c r="DN418" s="246"/>
      <c r="DO418" s="246"/>
      <c r="DP418" s="246"/>
      <c r="DQ418" s="246"/>
      <c r="DR418" s="246"/>
      <c r="DS418" s="246"/>
      <c r="DT418" s="246"/>
      <c r="DU418" s="246"/>
      <c r="DV418" s="246"/>
      <c r="DW418" s="246"/>
      <c r="DX418" s="246"/>
      <c r="DY418" s="246"/>
      <c r="DZ418" s="246"/>
      <c r="EA418" s="246"/>
      <c r="EB418" s="246"/>
      <c r="EC418" s="246"/>
      <c r="ED418" s="246"/>
      <c r="EE418" s="246"/>
      <c r="EF418" s="246"/>
      <c r="EG418" s="246"/>
      <c r="EH418" s="246"/>
      <c r="EI418" s="246"/>
      <c r="EJ418" s="246"/>
      <c r="EK418" s="246"/>
      <c r="EL418" s="246"/>
      <c r="EM418" s="246"/>
      <c r="EN418" s="246"/>
      <c r="EO418" s="246"/>
      <c r="EP418" s="246"/>
      <c r="EQ418" s="246"/>
      <c r="ER418" s="246"/>
      <c r="ES418" s="246"/>
      <c r="ET418" s="246"/>
      <c r="EU418" s="246"/>
      <c r="EV418" s="246"/>
      <c r="EW418" s="246"/>
      <c r="EX418" s="246"/>
      <c r="EY418" s="246"/>
      <c r="EZ418" s="246"/>
      <c r="FA418" s="246"/>
      <c r="FB418" s="246"/>
      <c r="FC418" s="246"/>
      <c r="FD418" s="246"/>
      <c r="FE418" s="246"/>
      <c r="FF418" s="246"/>
      <c r="FG418" s="246"/>
      <c r="FH418" s="246"/>
      <c r="FI418" s="246"/>
      <c r="FJ418" s="246"/>
      <c r="FK418" s="246"/>
      <c r="FL418" s="246"/>
      <c r="FM418" s="246"/>
      <c r="FN418" s="246"/>
      <c r="FO418" s="246"/>
      <c r="FP418" s="246"/>
      <c r="FQ418" s="246"/>
      <c r="FR418" s="246"/>
      <c r="FS418" s="246"/>
      <c r="FT418" s="246"/>
      <c r="FU418" s="246"/>
      <c r="FV418" s="246"/>
      <c r="FW418" s="246"/>
      <c r="FX418" s="246"/>
      <c r="FY418" s="246"/>
      <c r="FZ418" s="246"/>
      <c r="GA418" s="246"/>
      <c r="GB418" s="246"/>
      <c r="GC418" s="246"/>
      <c r="GD418" s="246"/>
      <c r="GE418" s="246"/>
      <c r="GF418" s="246"/>
      <c r="GG418" s="246"/>
      <c r="GH418" s="246"/>
      <c r="GI418" s="246"/>
      <c r="GJ418" s="246"/>
      <c r="GK418" s="246"/>
      <c r="GL418" s="246"/>
      <c r="GM418" s="246"/>
      <c r="GN418" s="246"/>
      <c r="GO418" s="246"/>
      <c r="GP418" s="246"/>
      <c r="GQ418" s="246"/>
      <c r="GR418" s="246"/>
      <c r="GS418" s="246"/>
      <c r="GT418" s="246"/>
      <c r="GU418" s="246"/>
      <c r="GV418" s="246"/>
      <c r="GW418" s="246"/>
      <c r="GX418" s="246"/>
      <c r="GY418" s="246"/>
      <c r="GZ418" s="246"/>
      <c r="HA418" s="246"/>
      <c r="HB418" s="246"/>
      <c r="HC418" s="246"/>
      <c r="HD418" s="246"/>
      <c r="HE418" s="246"/>
      <c r="HF418" s="246"/>
      <c r="HG418" s="246"/>
      <c r="HH418" s="246"/>
      <c r="HI418" s="246"/>
      <c r="HJ418" s="246"/>
      <c r="HK418" s="246"/>
      <c r="HL418" s="246"/>
      <c r="HM418" s="246"/>
      <c r="HN418" s="246"/>
      <c r="HO418" s="246"/>
      <c r="HP418" s="246"/>
      <c r="HQ418" s="246"/>
      <c r="HR418" s="246"/>
      <c r="HS418" s="246"/>
      <c r="HT418" s="246"/>
      <c r="HU418" s="246"/>
      <c r="HV418" s="246"/>
      <c r="HW418" s="246"/>
      <c r="HX418" s="246"/>
      <c r="HY418" s="246"/>
      <c r="HZ418" s="246"/>
      <c r="IA418" s="246"/>
      <c r="IB418" s="246"/>
      <c r="IC418" s="246"/>
      <c r="ID418" s="246"/>
      <c r="IE418" s="246"/>
      <c r="IF418" s="246"/>
      <c r="IG418" s="246"/>
      <c r="IH418" s="246"/>
      <c r="II418" s="246"/>
      <c r="IJ418" s="246"/>
      <c r="IK418" s="246"/>
      <c r="IL418" s="246"/>
      <c r="IM418" s="246"/>
      <c r="IN418" s="246"/>
      <c r="IO418" s="246"/>
      <c r="IP418" s="246"/>
      <c r="IQ418" s="246"/>
      <c r="IR418" s="246"/>
      <c r="IS418" s="246"/>
      <c r="IT418" s="246"/>
      <c r="IU418" s="246"/>
      <c r="IV418" s="246"/>
      <c r="IW418" s="246"/>
    </row>
    <row r="419" customFormat="false" ht="12.75" hidden="false" customHeight="false" outlineLevel="0" collapsed="false">
      <c r="A419" s="223"/>
      <c r="B419" s="255"/>
      <c r="C419" s="251"/>
      <c r="D419" s="251"/>
      <c r="E419" s="251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  <c r="AJ419" s="246"/>
      <c r="AK419" s="246"/>
      <c r="AL419" s="246"/>
      <c r="AM419" s="246"/>
      <c r="AN419" s="246"/>
      <c r="AO419" s="246"/>
      <c r="AP419" s="246"/>
      <c r="AQ419" s="246"/>
      <c r="AR419" s="246"/>
      <c r="AS419" s="246"/>
      <c r="AT419" s="246"/>
      <c r="AU419" s="246"/>
      <c r="AV419" s="246"/>
      <c r="AW419" s="246"/>
      <c r="AX419" s="246"/>
      <c r="AY419" s="246"/>
      <c r="AZ419" s="246"/>
      <c r="BA419" s="246"/>
      <c r="BB419" s="246"/>
      <c r="BC419" s="246"/>
      <c r="BD419" s="246"/>
      <c r="BE419" s="246"/>
      <c r="BF419" s="246"/>
      <c r="BG419" s="246"/>
      <c r="BH419" s="246"/>
      <c r="BI419" s="246"/>
      <c r="BJ419" s="246"/>
      <c r="BK419" s="246"/>
      <c r="BL419" s="246"/>
      <c r="BM419" s="246"/>
      <c r="BN419" s="246"/>
      <c r="BO419" s="246"/>
      <c r="BP419" s="246"/>
      <c r="BQ419" s="246"/>
      <c r="BR419" s="246"/>
      <c r="BS419" s="246"/>
      <c r="BT419" s="246"/>
      <c r="BU419" s="246"/>
      <c r="BV419" s="246"/>
      <c r="BW419" s="246"/>
      <c r="BX419" s="246"/>
      <c r="BY419" s="246"/>
      <c r="BZ419" s="246"/>
      <c r="CA419" s="246"/>
      <c r="CB419" s="246"/>
      <c r="CC419" s="246"/>
      <c r="CD419" s="246"/>
      <c r="CE419" s="246"/>
      <c r="CF419" s="246"/>
      <c r="CG419" s="246"/>
      <c r="CH419" s="246"/>
      <c r="CI419" s="246"/>
      <c r="CJ419" s="246"/>
      <c r="CK419" s="246"/>
      <c r="CL419" s="246"/>
      <c r="CM419" s="246"/>
      <c r="CN419" s="246"/>
      <c r="CO419" s="246"/>
      <c r="CP419" s="246"/>
      <c r="CQ419" s="246"/>
      <c r="CR419" s="246"/>
      <c r="CS419" s="246"/>
      <c r="CT419" s="246"/>
      <c r="CU419" s="246"/>
      <c r="CV419" s="246"/>
      <c r="CW419" s="246"/>
      <c r="CX419" s="246"/>
      <c r="CY419" s="246"/>
      <c r="CZ419" s="246"/>
      <c r="DA419" s="246"/>
      <c r="DB419" s="246"/>
      <c r="DC419" s="246"/>
      <c r="DD419" s="246"/>
      <c r="DE419" s="246"/>
      <c r="DF419" s="246"/>
      <c r="DG419" s="246"/>
      <c r="DH419" s="246"/>
      <c r="DI419" s="246"/>
      <c r="DJ419" s="246"/>
      <c r="DK419" s="246"/>
      <c r="DL419" s="246"/>
      <c r="DM419" s="246"/>
      <c r="DN419" s="246"/>
      <c r="DO419" s="246"/>
      <c r="DP419" s="246"/>
      <c r="DQ419" s="246"/>
      <c r="DR419" s="246"/>
      <c r="DS419" s="246"/>
      <c r="DT419" s="246"/>
      <c r="DU419" s="246"/>
      <c r="DV419" s="246"/>
      <c r="DW419" s="246"/>
      <c r="DX419" s="246"/>
      <c r="DY419" s="246"/>
      <c r="DZ419" s="246"/>
      <c r="EA419" s="246"/>
      <c r="EB419" s="246"/>
      <c r="EC419" s="246"/>
      <c r="ED419" s="246"/>
      <c r="EE419" s="246"/>
      <c r="EF419" s="246"/>
      <c r="EG419" s="246"/>
      <c r="EH419" s="246"/>
      <c r="EI419" s="246"/>
      <c r="EJ419" s="246"/>
      <c r="EK419" s="246"/>
      <c r="EL419" s="246"/>
      <c r="EM419" s="246"/>
      <c r="EN419" s="246"/>
      <c r="EO419" s="246"/>
      <c r="EP419" s="246"/>
      <c r="EQ419" s="246"/>
      <c r="ER419" s="246"/>
      <c r="ES419" s="246"/>
      <c r="ET419" s="246"/>
      <c r="EU419" s="246"/>
      <c r="EV419" s="246"/>
      <c r="EW419" s="246"/>
      <c r="EX419" s="246"/>
      <c r="EY419" s="246"/>
      <c r="EZ419" s="246"/>
      <c r="FA419" s="246"/>
      <c r="FB419" s="246"/>
      <c r="FC419" s="246"/>
      <c r="FD419" s="246"/>
      <c r="FE419" s="246"/>
      <c r="FF419" s="246"/>
      <c r="FG419" s="246"/>
      <c r="FH419" s="246"/>
      <c r="FI419" s="246"/>
      <c r="FJ419" s="246"/>
      <c r="FK419" s="246"/>
      <c r="FL419" s="246"/>
      <c r="FM419" s="246"/>
      <c r="FN419" s="246"/>
      <c r="FO419" s="246"/>
      <c r="FP419" s="246"/>
      <c r="FQ419" s="246"/>
      <c r="FR419" s="246"/>
      <c r="FS419" s="246"/>
      <c r="FT419" s="246"/>
      <c r="FU419" s="246"/>
      <c r="FV419" s="246"/>
      <c r="FW419" s="246"/>
      <c r="FX419" s="246"/>
      <c r="FY419" s="246"/>
      <c r="FZ419" s="246"/>
      <c r="GA419" s="246"/>
      <c r="GB419" s="246"/>
      <c r="GC419" s="246"/>
      <c r="GD419" s="246"/>
      <c r="GE419" s="246"/>
      <c r="GF419" s="246"/>
      <c r="GG419" s="246"/>
      <c r="GH419" s="246"/>
      <c r="GI419" s="246"/>
      <c r="GJ419" s="246"/>
      <c r="GK419" s="246"/>
      <c r="GL419" s="246"/>
      <c r="GM419" s="246"/>
      <c r="GN419" s="246"/>
      <c r="GO419" s="246"/>
      <c r="GP419" s="246"/>
      <c r="GQ419" s="246"/>
      <c r="GR419" s="246"/>
      <c r="GS419" s="246"/>
      <c r="GT419" s="246"/>
      <c r="GU419" s="246"/>
      <c r="GV419" s="246"/>
      <c r="GW419" s="246"/>
      <c r="GX419" s="246"/>
      <c r="GY419" s="246"/>
      <c r="GZ419" s="246"/>
      <c r="HA419" s="246"/>
      <c r="HB419" s="246"/>
      <c r="HC419" s="246"/>
      <c r="HD419" s="246"/>
      <c r="HE419" s="246"/>
      <c r="HF419" s="246"/>
      <c r="HG419" s="246"/>
      <c r="HH419" s="246"/>
      <c r="HI419" s="246"/>
      <c r="HJ419" s="246"/>
      <c r="HK419" s="246"/>
      <c r="HL419" s="246"/>
      <c r="HM419" s="246"/>
      <c r="HN419" s="246"/>
      <c r="HO419" s="246"/>
      <c r="HP419" s="246"/>
      <c r="HQ419" s="246"/>
      <c r="HR419" s="246"/>
      <c r="HS419" s="246"/>
      <c r="HT419" s="246"/>
      <c r="HU419" s="246"/>
      <c r="HV419" s="246"/>
      <c r="HW419" s="246"/>
      <c r="HX419" s="246"/>
      <c r="HY419" s="246"/>
      <c r="HZ419" s="246"/>
      <c r="IA419" s="246"/>
      <c r="IB419" s="246"/>
      <c r="IC419" s="246"/>
      <c r="ID419" s="246"/>
      <c r="IE419" s="246"/>
      <c r="IF419" s="246"/>
      <c r="IG419" s="246"/>
      <c r="IH419" s="246"/>
      <c r="II419" s="246"/>
      <c r="IJ419" s="246"/>
      <c r="IK419" s="246"/>
      <c r="IL419" s="246"/>
      <c r="IM419" s="246"/>
      <c r="IN419" s="246"/>
      <c r="IO419" s="246"/>
      <c r="IP419" s="246"/>
      <c r="IQ419" s="246"/>
      <c r="IR419" s="246"/>
      <c r="IS419" s="246"/>
      <c r="IT419" s="246"/>
      <c r="IU419" s="246"/>
      <c r="IV419" s="246"/>
      <c r="IW419" s="246"/>
    </row>
    <row r="420" customFormat="false" ht="12.75" hidden="false" customHeight="false" outlineLevel="0" collapsed="false">
      <c r="A420" s="217"/>
      <c r="B420" s="255"/>
      <c r="C420" s="251"/>
      <c r="D420" s="251"/>
      <c r="E420" s="251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  <c r="AJ420" s="246"/>
      <c r="AK420" s="246"/>
      <c r="AL420" s="246"/>
      <c r="AM420" s="246"/>
      <c r="AN420" s="246"/>
      <c r="AO420" s="246"/>
      <c r="AP420" s="246"/>
      <c r="AQ420" s="246"/>
      <c r="AR420" s="246"/>
      <c r="AS420" s="246"/>
      <c r="AT420" s="246"/>
      <c r="AU420" s="246"/>
      <c r="AV420" s="246"/>
      <c r="AW420" s="246"/>
      <c r="AX420" s="246"/>
      <c r="AY420" s="246"/>
      <c r="AZ420" s="246"/>
      <c r="BA420" s="246"/>
      <c r="BB420" s="246"/>
      <c r="BC420" s="246"/>
      <c r="BD420" s="246"/>
      <c r="BE420" s="246"/>
      <c r="BF420" s="246"/>
      <c r="BG420" s="246"/>
      <c r="BH420" s="246"/>
      <c r="BI420" s="246"/>
      <c r="BJ420" s="246"/>
      <c r="BK420" s="246"/>
      <c r="BL420" s="246"/>
      <c r="BM420" s="246"/>
      <c r="BN420" s="246"/>
      <c r="BO420" s="246"/>
      <c r="BP420" s="246"/>
      <c r="BQ420" s="246"/>
      <c r="BR420" s="246"/>
      <c r="BS420" s="246"/>
      <c r="BT420" s="246"/>
      <c r="BU420" s="246"/>
      <c r="BV420" s="246"/>
      <c r="BW420" s="246"/>
      <c r="BX420" s="246"/>
      <c r="BY420" s="246"/>
      <c r="BZ420" s="246"/>
      <c r="CA420" s="246"/>
      <c r="CB420" s="246"/>
      <c r="CC420" s="246"/>
      <c r="CD420" s="246"/>
      <c r="CE420" s="246"/>
      <c r="CF420" s="246"/>
      <c r="CG420" s="246"/>
      <c r="CH420" s="246"/>
      <c r="CI420" s="246"/>
      <c r="CJ420" s="246"/>
      <c r="CK420" s="246"/>
      <c r="CL420" s="246"/>
      <c r="CM420" s="246"/>
      <c r="CN420" s="246"/>
      <c r="CO420" s="246"/>
      <c r="CP420" s="246"/>
      <c r="CQ420" s="246"/>
      <c r="CR420" s="246"/>
      <c r="CS420" s="246"/>
      <c r="CT420" s="246"/>
      <c r="CU420" s="246"/>
      <c r="CV420" s="246"/>
      <c r="CW420" s="246"/>
      <c r="CX420" s="246"/>
      <c r="CY420" s="246"/>
      <c r="CZ420" s="246"/>
      <c r="DA420" s="246"/>
      <c r="DB420" s="246"/>
      <c r="DC420" s="246"/>
      <c r="DD420" s="246"/>
      <c r="DE420" s="246"/>
      <c r="DF420" s="246"/>
      <c r="DG420" s="246"/>
      <c r="DH420" s="246"/>
      <c r="DI420" s="246"/>
      <c r="DJ420" s="246"/>
      <c r="DK420" s="246"/>
      <c r="DL420" s="246"/>
      <c r="DM420" s="246"/>
      <c r="DN420" s="246"/>
      <c r="DO420" s="246"/>
      <c r="DP420" s="246"/>
      <c r="DQ420" s="246"/>
      <c r="DR420" s="246"/>
      <c r="DS420" s="246"/>
      <c r="DT420" s="246"/>
      <c r="DU420" s="246"/>
      <c r="DV420" s="246"/>
      <c r="DW420" s="246"/>
      <c r="DX420" s="246"/>
      <c r="DY420" s="246"/>
      <c r="DZ420" s="246"/>
      <c r="EA420" s="246"/>
      <c r="EB420" s="246"/>
      <c r="EC420" s="246"/>
      <c r="ED420" s="246"/>
      <c r="EE420" s="246"/>
      <c r="EF420" s="246"/>
      <c r="EG420" s="246"/>
      <c r="EH420" s="246"/>
      <c r="EI420" s="246"/>
      <c r="EJ420" s="246"/>
      <c r="EK420" s="246"/>
      <c r="EL420" s="246"/>
      <c r="EM420" s="246"/>
      <c r="EN420" s="246"/>
      <c r="EO420" s="246"/>
      <c r="EP420" s="246"/>
      <c r="EQ420" s="246"/>
      <c r="ER420" s="246"/>
      <c r="ES420" s="246"/>
      <c r="ET420" s="246"/>
      <c r="EU420" s="246"/>
      <c r="EV420" s="246"/>
      <c r="EW420" s="246"/>
      <c r="EX420" s="246"/>
      <c r="EY420" s="246"/>
      <c r="EZ420" s="246"/>
      <c r="FA420" s="246"/>
      <c r="FB420" s="246"/>
      <c r="FC420" s="246"/>
      <c r="FD420" s="246"/>
      <c r="FE420" s="246"/>
      <c r="FF420" s="246"/>
      <c r="FG420" s="246"/>
      <c r="FH420" s="246"/>
      <c r="FI420" s="246"/>
      <c r="FJ420" s="246"/>
      <c r="FK420" s="246"/>
      <c r="FL420" s="246"/>
      <c r="FM420" s="246"/>
      <c r="FN420" s="246"/>
      <c r="FO420" s="246"/>
      <c r="FP420" s="246"/>
      <c r="FQ420" s="246"/>
      <c r="FR420" s="246"/>
      <c r="FS420" s="246"/>
      <c r="FT420" s="246"/>
      <c r="FU420" s="246"/>
      <c r="FV420" s="246"/>
      <c r="FW420" s="246"/>
      <c r="FX420" s="246"/>
      <c r="FY420" s="246"/>
      <c r="FZ420" s="246"/>
      <c r="GA420" s="246"/>
      <c r="GB420" s="246"/>
      <c r="GC420" s="246"/>
      <c r="GD420" s="246"/>
      <c r="GE420" s="246"/>
      <c r="GF420" s="246"/>
      <c r="GG420" s="246"/>
      <c r="GH420" s="246"/>
      <c r="GI420" s="246"/>
      <c r="GJ420" s="246"/>
      <c r="GK420" s="246"/>
      <c r="GL420" s="246"/>
      <c r="GM420" s="246"/>
      <c r="GN420" s="246"/>
      <c r="GO420" s="246"/>
      <c r="GP420" s="246"/>
      <c r="GQ420" s="246"/>
      <c r="GR420" s="246"/>
      <c r="GS420" s="246"/>
      <c r="GT420" s="246"/>
      <c r="GU420" s="246"/>
      <c r="GV420" s="246"/>
      <c r="GW420" s="246"/>
      <c r="GX420" s="246"/>
      <c r="GY420" s="246"/>
      <c r="GZ420" s="246"/>
      <c r="HA420" s="246"/>
      <c r="HB420" s="246"/>
      <c r="HC420" s="246"/>
      <c r="HD420" s="246"/>
      <c r="HE420" s="246"/>
      <c r="HF420" s="246"/>
      <c r="HG420" s="246"/>
      <c r="HH420" s="246"/>
      <c r="HI420" s="246"/>
      <c r="HJ420" s="246"/>
      <c r="HK420" s="246"/>
      <c r="HL420" s="246"/>
      <c r="HM420" s="246"/>
      <c r="HN420" s="246"/>
      <c r="HO420" s="246"/>
      <c r="HP420" s="246"/>
      <c r="HQ420" s="246"/>
      <c r="HR420" s="246"/>
      <c r="HS420" s="246"/>
      <c r="HT420" s="246"/>
      <c r="HU420" s="246"/>
      <c r="HV420" s="246"/>
      <c r="HW420" s="246"/>
      <c r="HX420" s="246"/>
      <c r="HY420" s="246"/>
      <c r="HZ420" s="246"/>
      <c r="IA420" s="246"/>
      <c r="IB420" s="246"/>
      <c r="IC420" s="246"/>
      <c r="ID420" s="246"/>
      <c r="IE420" s="246"/>
      <c r="IF420" s="246"/>
      <c r="IG420" s="246"/>
      <c r="IH420" s="246"/>
      <c r="II420" s="246"/>
      <c r="IJ420" s="246"/>
      <c r="IK420" s="246"/>
      <c r="IL420" s="246"/>
      <c r="IM420" s="246"/>
      <c r="IN420" s="246"/>
      <c r="IO420" s="246"/>
      <c r="IP420" s="246"/>
      <c r="IQ420" s="246"/>
      <c r="IR420" s="246"/>
      <c r="IS420" s="246"/>
      <c r="IT420" s="246"/>
      <c r="IU420" s="246"/>
      <c r="IV420" s="246"/>
      <c r="IW420" s="246"/>
    </row>
    <row r="421" customFormat="false" ht="12.75" hidden="false" customHeight="false" outlineLevel="0" collapsed="false">
      <c r="A421" s="225"/>
      <c r="B421" s="255"/>
      <c r="C421" s="257"/>
      <c r="D421" s="257"/>
      <c r="E421" s="257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  <c r="AJ421" s="246"/>
      <c r="AK421" s="246"/>
      <c r="AL421" s="246"/>
      <c r="AM421" s="246"/>
      <c r="AN421" s="246"/>
      <c r="AO421" s="246"/>
      <c r="AP421" s="246"/>
      <c r="AQ421" s="246"/>
      <c r="AR421" s="246"/>
      <c r="AS421" s="246"/>
      <c r="AT421" s="246"/>
      <c r="AU421" s="246"/>
      <c r="AV421" s="246"/>
      <c r="AW421" s="246"/>
      <c r="AX421" s="246"/>
      <c r="AY421" s="246"/>
      <c r="AZ421" s="246"/>
      <c r="BA421" s="246"/>
      <c r="BB421" s="246"/>
      <c r="BC421" s="246"/>
      <c r="BD421" s="246"/>
      <c r="BE421" s="246"/>
      <c r="BF421" s="246"/>
      <c r="BG421" s="246"/>
      <c r="BH421" s="246"/>
      <c r="BI421" s="246"/>
      <c r="BJ421" s="246"/>
      <c r="BK421" s="246"/>
      <c r="BL421" s="246"/>
      <c r="BM421" s="246"/>
      <c r="BN421" s="246"/>
      <c r="BO421" s="246"/>
      <c r="BP421" s="246"/>
      <c r="BQ421" s="246"/>
      <c r="BR421" s="246"/>
      <c r="BS421" s="246"/>
      <c r="BT421" s="246"/>
      <c r="BU421" s="246"/>
      <c r="BV421" s="246"/>
      <c r="BW421" s="246"/>
      <c r="BX421" s="246"/>
      <c r="BY421" s="246"/>
      <c r="BZ421" s="246"/>
      <c r="CA421" s="246"/>
      <c r="CB421" s="246"/>
      <c r="CC421" s="246"/>
      <c r="CD421" s="246"/>
      <c r="CE421" s="246"/>
      <c r="CF421" s="246"/>
      <c r="CG421" s="246"/>
      <c r="CH421" s="246"/>
      <c r="CI421" s="246"/>
      <c r="CJ421" s="246"/>
      <c r="CK421" s="246"/>
      <c r="CL421" s="246"/>
      <c r="CM421" s="246"/>
      <c r="CN421" s="246"/>
      <c r="CO421" s="246"/>
      <c r="CP421" s="246"/>
      <c r="CQ421" s="246"/>
      <c r="CR421" s="246"/>
      <c r="CS421" s="246"/>
      <c r="CT421" s="246"/>
      <c r="CU421" s="246"/>
      <c r="CV421" s="246"/>
      <c r="CW421" s="246"/>
      <c r="CX421" s="246"/>
      <c r="CY421" s="246"/>
      <c r="CZ421" s="246"/>
      <c r="DA421" s="246"/>
      <c r="DB421" s="246"/>
      <c r="DC421" s="246"/>
      <c r="DD421" s="246"/>
      <c r="DE421" s="246"/>
      <c r="DF421" s="246"/>
      <c r="DG421" s="246"/>
      <c r="DH421" s="246"/>
      <c r="DI421" s="246"/>
      <c r="DJ421" s="246"/>
      <c r="DK421" s="246"/>
      <c r="DL421" s="246"/>
      <c r="DM421" s="246"/>
      <c r="DN421" s="246"/>
      <c r="DO421" s="246"/>
      <c r="DP421" s="246"/>
      <c r="DQ421" s="246"/>
      <c r="DR421" s="246"/>
      <c r="DS421" s="246"/>
      <c r="DT421" s="246"/>
      <c r="DU421" s="246"/>
      <c r="DV421" s="246"/>
      <c r="DW421" s="246"/>
      <c r="DX421" s="246"/>
      <c r="DY421" s="246"/>
      <c r="DZ421" s="246"/>
      <c r="EA421" s="246"/>
      <c r="EB421" s="246"/>
      <c r="EC421" s="246"/>
      <c r="ED421" s="246"/>
      <c r="EE421" s="246"/>
      <c r="EF421" s="246"/>
      <c r="EG421" s="246"/>
      <c r="EH421" s="246"/>
      <c r="EI421" s="246"/>
      <c r="EJ421" s="246"/>
      <c r="EK421" s="246"/>
      <c r="EL421" s="246"/>
      <c r="EM421" s="246"/>
      <c r="EN421" s="246"/>
      <c r="EO421" s="246"/>
      <c r="EP421" s="246"/>
      <c r="EQ421" s="246"/>
      <c r="ER421" s="246"/>
      <c r="ES421" s="246"/>
      <c r="ET421" s="246"/>
      <c r="EU421" s="246"/>
      <c r="EV421" s="246"/>
      <c r="EW421" s="246"/>
      <c r="EX421" s="246"/>
      <c r="EY421" s="246"/>
      <c r="EZ421" s="246"/>
      <c r="FA421" s="246"/>
      <c r="FB421" s="246"/>
      <c r="FC421" s="246"/>
      <c r="FD421" s="246"/>
      <c r="FE421" s="246"/>
      <c r="FF421" s="246"/>
      <c r="FG421" s="246"/>
      <c r="FH421" s="246"/>
      <c r="FI421" s="246"/>
      <c r="FJ421" s="246"/>
      <c r="FK421" s="246"/>
      <c r="FL421" s="246"/>
      <c r="FM421" s="246"/>
      <c r="FN421" s="246"/>
      <c r="FO421" s="246"/>
      <c r="FP421" s="246"/>
      <c r="FQ421" s="246"/>
      <c r="FR421" s="246"/>
      <c r="FS421" s="246"/>
      <c r="FT421" s="246"/>
      <c r="FU421" s="246"/>
      <c r="FV421" s="246"/>
      <c r="FW421" s="246"/>
      <c r="FX421" s="246"/>
      <c r="FY421" s="246"/>
      <c r="FZ421" s="246"/>
      <c r="GA421" s="246"/>
      <c r="GB421" s="246"/>
      <c r="GC421" s="246"/>
      <c r="GD421" s="246"/>
      <c r="GE421" s="246"/>
      <c r="GF421" s="246"/>
      <c r="GG421" s="246"/>
      <c r="GH421" s="246"/>
      <c r="GI421" s="246"/>
      <c r="GJ421" s="246"/>
      <c r="GK421" s="246"/>
      <c r="GL421" s="246"/>
      <c r="GM421" s="246"/>
      <c r="GN421" s="246"/>
      <c r="GO421" s="246"/>
      <c r="GP421" s="246"/>
      <c r="GQ421" s="246"/>
      <c r="GR421" s="246"/>
      <c r="GS421" s="246"/>
      <c r="GT421" s="246"/>
      <c r="GU421" s="246"/>
      <c r="GV421" s="246"/>
      <c r="GW421" s="246"/>
      <c r="GX421" s="246"/>
      <c r="GY421" s="246"/>
      <c r="GZ421" s="246"/>
      <c r="HA421" s="246"/>
      <c r="HB421" s="246"/>
      <c r="HC421" s="246"/>
      <c r="HD421" s="246"/>
      <c r="HE421" s="246"/>
      <c r="HF421" s="246"/>
      <c r="HG421" s="246"/>
      <c r="HH421" s="246"/>
      <c r="HI421" s="246"/>
      <c r="HJ421" s="246"/>
      <c r="HK421" s="246"/>
      <c r="HL421" s="246"/>
      <c r="HM421" s="246"/>
      <c r="HN421" s="246"/>
      <c r="HO421" s="246"/>
      <c r="HP421" s="246"/>
      <c r="HQ421" s="246"/>
      <c r="HR421" s="246"/>
      <c r="HS421" s="246"/>
      <c r="HT421" s="246"/>
      <c r="HU421" s="246"/>
      <c r="HV421" s="246"/>
      <c r="HW421" s="246"/>
      <c r="HX421" s="246"/>
      <c r="HY421" s="246"/>
      <c r="HZ421" s="246"/>
      <c r="IA421" s="246"/>
      <c r="IB421" s="246"/>
      <c r="IC421" s="246"/>
      <c r="ID421" s="246"/>
      <c r="IE421" s="246"/>
      <c r="IF421" s="246"/>
      <c r="IG421" s="246"/>
      <c r="IH421" s="246"/>
      <c r="II421" s="246"/>
      <c r="IJ421" s="246"/>
      <c r="IK421" s="246"/>
      <c r="IL421" s="246"/>
      <c r="IM421" s="246"/>
      <c r="IN421" s="246"/>
      <c r="IO421" s="246"/>
      <c r="IP421" s="246"/>
      <c r="IQ421" s="246"/>
      <c r="IR421" s="246"/>
      <c r="IS421" s="246"/>
      <c r="IT421" s="246"/>
      <c r="IU421" s="246"/>
      <c r="IV421" s="246"/>
      <c r="IW421" s="246"/>
    </row>
    <row r="422" customFormat="false" ht="12.75" hidden="false" customHeight="false" outlineLevel="0" collapsed="false">
      <c r="A422" s="223"/>
      <c r="B422" s="258"/>
      <c r="C422" s="251"/>
      <c r="D422" s="251"/>
      <c r="E422" s="251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  <c r="AJ422" s="246"/>
      <c r="AK422" s="246"/>
      <c r="AL422" s="246"/>
      <c r="AM422" s="246"/>
      <c r="AN422" s="246"/>
      <c r="AO422" s="246"/>
      <c r="AP422" s="246"/>
      <c r="AQ422" s="246"/>
      <c r="AR422" s="246"/>
      <c r="AS422" s="246"/>
      <c r="AT422" s="246"/>
      <c r="AU422" s="246"/>
      <c r="AV422" s="246"/>
      <c r="AW422" s="246"/>
      <c r="AX422" s="246"/>
      <c r="AY422" s="246"/>
      <c r="AZ422" s="246"/>
      <c r="BA422" s="246"/>
      <c r="BB422" s="246"/>
      <c r="BC422" s="246"/>
      <c r="BD422" s="246"/>
      <c r="BE422" s="246"/>
      <c r="BF422" s="246"/>
      <c r="BG422" s="246"/>
      <c r="BH422" s="246"/>
      <c r="BI422" s="246"/>
      <c r="BJ422" s="246"/>
      <c r="BK422" s="246"/>
      <c r="BL422" s="246"/>
      <c r="BM422" s="246"/>
      <c r="BN422" s="246"/>
      <c r="BO422" s="246"/>
      <c r="BP422" s="246"/>
      <c r="BQ422" s="246"/>
      <c r="BR422" s="246"/>
      <c r="BS422" s="246"/>
      <c r="BT422" s="246"/>
      <c r="BU422" s="246"/>
      <c r="BV422" s="246"/>
      <c r="BW422" s="246"/>
      <c r="BX422" s="246"/>
      <c r="BY422" s="246"/>
      <c r="BZ422" s="246"/>
      <c r="CA422" s="246"/>
      <c r="CB422" s="246"/>
      <c r="CC422" s="246"/>
      <c r="CD422" s="246"/>
      <c r="CE422" s="246"/>
      <c r="CF422" s="246"/>
      <c r="CG422" s="246"/>
      <c r="CH422" s="246"/>
      <c r="CI422" s="246"/>
      <c r="CJ422" s="246"/>
      <c r="CK422" s="246"/>
      <c r="CL422" s="246"/>
      <c r="CM422" s="246"/>
      <c r="CN422" s="246"/>
      <c r="CO422" s="246"/>
      <c r="CP422" s="246"/>
      <c r="CQ422" s="246"/>
      <c r="CR422" s="246"/>
      <c r="CS422" s="246"/>
      <c r="CT422" s="246"/>
      <c r="CU422" s="246"/>
      <c r="CV422" s="246"/>
      <c r="CW422" s="246"/>
      <c r="CX422" s="246"/>
      <c r="CY422" s="246"/>
      <c r="CZ422" s="246"/>
      <c r="DA422" s="246"/>
      <c r="DB422" s="246"/>
      <c r="DC422" s="246"/>
      <c r="DD422" s="246"/>
      <c r="DE422" s="246"/>
      <c r="DF422" s="246"/>
      <c r="DG422" s="246"/>
      <c r="DH422" s="246"/>
      <c r="DI422" s="246"/>
      <c r="DJ422" s="246"/>
      <c r="DK422" s="246"/>
      <c r="DL422" s="246"/>
      <c r="DM422" s="246"/>
      <c r="DN422" s="246"/>
      <c r="DO422" s="246"/>
      <c r="DP422" s="246"/>
      <c r="DQ422" s="246"/>
      <c r="DR422" s="246"/>
      <c r="DS422" s="246"/>
      <c r="DT422" s="246"/>
      <c r="DU422" s="246"/>
      <c r="DV422" s="246"/>
      <c r="DW422" s="246"/>
      <c r="DX422" s="246"/>
      <c r="DY422" s="246"/>
      <c r="DZ422" s="246"/>
      <c r="EA422" s="246"/>
      <c r="EB422" s="246"/>
      <c r="EC422" s="246"/>
      <c r="ED422" s="246"/>
      <c r="EE422" s="246"/>
      <c r="EF422" s="246"/>
      <c r="EG422" s="246"/>
      <c r="EH422" s="246"/>
      <c r="EI422" s="246"/>
      <c r="EJ422" s="246"/>
      <c r="EK422" s="246"/>
      <c r="EL422" s="246"/>
      <c r="EM422" s="246"/>
      <c r="EN422" s="246"/>
      <c r="EO422" s="246"/>
      <c r="EP422" s="246"/>
      <c r="EQ422" s="246"/>
      <c r="ER422" s="246"/>
      <c r="ES422" s="246"/>
      <c r="ET422" s="246"/>
      <c r="EU422" s="246"/>
      <c r="EV422" s="246"/>
      <c r="EW422" s="246"/>
      <c r="EX422" s="246"/>
      <c r="EY422" s="246"/>
      <c r="EZ422" s="246"/>
      <c r="FA422" s="246"/>
      <c r="FB422" s="246"/>
      <c r="FC422" s="246"/>
      <c r="FD422" s="246"/>
      <c r="FE422" s="246"/>
      <c r="FF422" s="246"/>
      <c r="FG422" s="246"/>
      <c r="FH422" s="246"/>
      <c r="FI422" s="246"/>
      <c r="FJ422" s="246"/>
      <c r="FK422" s="246"/>
      <c r="FL422" s="246"/>
      <c r="FM422" s="246"/>
      <c r="FN422" s="246"/>
      <c r="FO422" s="246"/>
      <c r="FP422" s="246"/>
      <c r="FQ422" s="246"/>
      <c r="FR422" s="246"/>
      <c r="FS422" s="246"/>
      <c r="FT422" s="246"/>
      <c r="FU422" s="246"/>
      <c r="FV422" s="246"/>
      <c r="FW422" s="246"/>
      <c r="FX422" s="246"/>
      <c r="FY422" s="246"/>
      <c r="FZ422" s="246"/>
      <c r="GA422" s="246"/>
      <c r="GB422" s="246"/>
      <c r="GC422" s="246"/>
      <c r="GD422" s="246"/>
      <c r="GE422" s="246"/>
      <c r="GF422" s="246"/>
      <c r="GG422" s="246"/>
      <c r="GH422" s="246"/>
      <c r="GI422" s="246"/>
      <c r="GJ422" s="246"/>
      <c r="GK422" s="246"/>
      <c r="GL422" s="246"/>
      <c r="GM422" s="246"/>
      <c r="GN422" s="246"/>
      <c r="GO422" s="246"/>
      <c r="GP422" s="246"/>
      <c r="GQ422" s="246"/>
      <c r="GR422" s="246"/>
      <c r="GS422" s="246"/>
      <c r="GT422" s="246"/>
      <c r="GU422" s="246"/>
      <c r="GV422" s="246"/>
      <c r="GW422" s="246"/>
      <c r="GX422" s="246"/>
      <c r="GY422" s="246"/>
      <c r="GZ422" s="246"/>
      <c r="HA422" s="246"/>
      <c r="HB422" s="246"/>
      <c r="HC422" s="246"/>
      <c r="HD422" s="246"/>
      <c r="HE422" s="246"/>
      <c r="HF422" s="246"/>
      <c r="HG422" s="246"/>
      <c r="HH422" s="246"/>
      <c r="HI422" s="246"/>
      <c r="HJ422" s="246"/>
      <c r="HK422" s="246"/>
      <c r="HL422" s="246"/>
      <c r="HM422" s="246"/>
      <c r="HN422" s="246"/>
      <c r="HO422" s="246"/>
      <c r="HP422" s="246"/>
      <c r="HQ422" s="246"/>
      <c r="HR422" s="246"/>
      <c r="HS422" s="246"/>
      <c r="HT422" s="246"/>
      <c r="HU422" s="246"/>
      <c r="HV422" s="246"/>
      <c r="HW422" s="246"/>
      <c r="HX422" s="246"/>
      <c r="HY422" s="246"/>
      <c r="HZ422" s="246"/>
      <c r="IA422" s="246"/>
      <c r="IB422" s="246"/>
      <c r="IC422" s="246"/>
      <c r="ID422" s="246"/>
      <c r="IE422" s="246"/>
      <c r="IF422" s="246"/>
      <c r="IG422" s="246"/>
      <c r="IH422" s="246"/>
      <c r="II422" s="246"/>
      <c r="IJ422" s="246"/>
      <c r="IK422" s="246"/>
      <c r="IL422" s="246"/>
      <c r="IM422" s="246"/>
      <c r="IN422" s="246"/>
      <c r="IO422" s="246"/>
      <c r="IP422" s="246"/>
      <c r="IQ422" s="246"/>
      <c r="IR422" s="246"/>
      <c r="IS422" s="246"/>
      <c r="IT422" s="246"/>
      <c r="IU422" s="246"/>
      <c r="IV422" s="246"/>
      <c r="IW422" s="246"/>
    </row>
    <row r="423" customFormat="false" ht="13.9" hidden="false" customHeight="true" outlineLevel="0" collapsed="false">
      <c r="A423" s="224"/>
      <c r="B423" s="258"/>
      <c r="C423" s="251"/>
      <c r="D423" s="251"/>
      <c r="E423" s="251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  <c r="AJ423" s="246"/>
      <c r="AK423" s="246"/>
      <c r="AL423" s="246"/>
      <c r="AM423" s="246"/>
      <c r="AN423" s="246"/>
      <c r="AO423" s="246"/>
      <c r="AP423" s="246"/>
      <c r="AQ423" s="246"/>
      <c r="AR423" s="246"/>
      <c r="AS423" s="246"/>
      <c r="AT423" s="246"/>
      <c r="AU423" s="246"/>
      <c r="AV423" s="246"/>
      <c r="AW423" s="246"/>
      <c r="AX423" s="246"/>
      <c r="AY423" s="246"/>
      <c r="AZ423" s="246"/>
      <c r="BA423" s="246"/>
      <c r="BB423" s="246"/>
      <c r="BC423" s="246"/>
      <c r="BD423" s="246"/>
      <c r="BE423" s="246"/>
      <c r="BF423" s="246"/>
      <c r="BG423" s="246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6"/>
      <c r="CA423" s="246"/>
      <c r="CB423" s="246"/>
      <c r="CC423" s="246"/>
      <c r="CD423" s="246"/>
      <c r="CE423" s="246"/>
      <c r="CF423" s="246"/>
      <c r="CG423" s="246"/>
      <c r="CH423" s="246"/>
      <c r="CI423" s="246"/>
      <c r="CJ423" s="246"/>
      <c r="CK423" s="246"/>
      <c r="CL423" s="246"/>
      <c r="CM423" s="246"/>
      <c r="CN423" s="246"/>
      <c r="CO423" s="246"/>
      <c r="CP423" s="246"/>
      <c r="CQ423" s="246"/>
      <c r="CR423" s="246"/>
      <c r="CS423" s="246"/>
      <c r="CT423" s="246"/>
      <c r="CU423" s="246"/>
      <c r="CV423" s="246"/>
      <c r="CW423" s="246"/>
      <c r="CX423" s="246"/>
      <c r="CY423" s="246"/>
      <c r="CZ423" s="246"/>
      <c r="DA423" s="246"/>
      <c r="DB423" s="246"/>
      <c r="DC423" s="246"/>
      <c r="DD423" s="246"/>
      <c r="DE423" s="246"/>
      <c r="DF423" s="246"/>
      <c r="DG423" s="246"/>
      <c r="DH423" s="246"/>
      <c r="DI423" s="246"/>
      <c r="DJ423" s="246"/>
      <c r="DK423" s="246"/>
      <c r="DL423" s="246"/>
      <c r="DM423" s="246"/>
      <c r="DN423" s="246"/>
      <c r="DO423" s="246"/>
      <c r="DP423" s="246"/>
      <c r="DQ423" s="246"/>
      <c r="DR423" s="246"/>
      <c r="DS423" s="246"/>
      <c r="DT423" s="246"/>
      <c r="DU423" s="246"/>
      <c r="DV423" s="246"/>
      <c r="DW423" s="246"/>
      <c r="DX423" s="246"/>
      <c r="DY423" s="246"/>
      <c r="DZ423" s="246"/>
      <c r="EA423" s="246"/>
      <c r="EB423" s="246"/>
      <c r="EC423" s="246"/>
      <c r="ED423" s="246"/>
      <c r="EE423" s="246"/>
      <c r="EF423" s="246"/>
      <c r="EG423" s="246"/>
      <c r="EH423" s="246"/>
      <c r="EI423" s="246"/>
      <c r="EJ423" s="246"/>
      <c r="EK423" s="246"/>
      <c r="EL423" s="246"/>
      <c r="EM423" s="246"/>
      <c r="EN423" s="246"/>
      <c r="EO423" s="246"/>
      <c r="EP423" s="246"/>
      <c r="EQ423" s="246"/>
      <c r="ER423" s="246"/>
      <c r="ES423" s="246"/>
      <c r="ET423" s="246"/>
      <c r="EU423" s="246"/>
      <c r="EV423" s="246"/>
      <c r="EW423" s="246"/>
      <c r="EX423" s="246"/>
      <c r="EY423" s="246"/>
      <c r="EZ423" s="246"/>
      <c r="FA423" s="246"/>
      <c r="FB423" s="246"/>
      <c r="FC423" s="246"/>
      <c r="FD423" s="246"/>
      <c r="FE423" s="246"/>
      <c r="FF423" s="246"/>
      <c r="FG423" s="246"/>
      <c r="FH423" s="246"/>
      <c r="FI423" s="246"/>
      <c r="FJ423" s="246"/>
      <c r="FK423" s="246"/>
      <c r="FL423" s="246"/>
      <c r="FM423" s="246"/>
      <c r="FN423" s="246"/>
      <c r="FO423" s="246"/>
      <c r="FP423" s="246"/>
      <c r="FQ423" s="246"/>
      <c r="FR423" s="246"/>
      <c r="FS423" s="246"/>
      <c r="FT423" s="246"/>
      <c r="FU423" s="246"/>
      <c r="FV423" s="246"/>
      <c r="FW423" s="246"/>
      <c r="FX423" s="246"/>
      <c r="FY423" s="246"/>
      <c r="FZ423" s="246"/>
      <c r="GA423" s="246"/>
      <c r="GB423" s="246"/>
      <c r="GC423" s="246"/>
      <c r="GD423" s="246"/>
      <c r="GE423" s="246"/>
      <c r="GF423" s="246"/>
      <c r="GG423" s="246"/>
      <c r="GH423" s="246"/>
      <c r="GI423" s="246"/>
      <c r="GJ423" s="246"/>
      <c r="GK423" s="246"/>
      <c r="GL423" s="246"/>
      <c r="GM423" s="246"/>
      <c r="GN423" s="246"/>
      <c r="GO423" s="246"/>
      <c r="GP423" s="246"/>
      <c r="GQ423" s="246"/>
      <c r="GR423" s="246"/>
      <c r="GS423" s="246"/>
      <c r="GT423" s="246"/>
      <c r="GU423" s="246"/>
      <c r="GV423" s="246"/>
      <c r="GW423" s="246"/>
      <c r="GX423" s="246"/>
      <c r="GY423" s="246"/>
      <c r="GZ423" s="246"/>
      <c r="HA423" s="246"/>
      <c r="HB423" s="246"/>
      <c r="HC423" s="246"/>
      <c r="HD423" s="246"/>
      <c r="HE423" s="246"/>
      <c r="HF423" s="246"/>
      <c r="HG423" s="246"/>
      <c r="HH423" s="246"/>
      <c r="HI423" s="246"/>
      <c r="HJ423" s="246"/>
      <c r="HK423" s="246"/>
      <c r="HL423" s="246"/>
      <c r="HM423" s="246"/>
      <c r="HN423" s="246"/>
      <c r="HO423" s="246"/>
      <c r="HP423" s="246"/>
      <c r="HQ423" s="246"/>
      <c r="HR423" s="246"/>
      <c r="HS423" s="246"/>
      <c r="HT423" s="246"/>
      <c r="HU423" s="246"/>
      <c r="HV423" s="246"/>
      <c r="HW423" s="246"/>
      <c r="HX423" s="246"/>
      <c r="HY423" s="246"/>
      <c r="HZ423" s="246"/>
      <c r="IA423" s="246"/>
      <c r="IB423" s="246"/>
      <c r="IC423" s="246"/>
      <c r="ID423" s="246"/>
      <c r="IE423" s="246"/>
      <c r="IF423" s="246"/>
      <c r="IG423" s="246"/>
      <c r="IH423" s="246"/>
      <c r="II423" s="246"/>
      <c r="IJ423" s="246"/>
      <c r="IK423" s="246"/>
      <c r="IL423" s="246"/>
      <c r="IM423" s="246"/>
      <c r="IN423" s="246"/>
      <c r="IO423" s="246"/>
      <c r="IP423" s="246"/>
      <c r="IQ423" s="246"/>
      <c r="IR423" s="246"/>
      <c r="IS423" s="246"/>
      <c r="IT423" s="246"/>
      <c r="IU423" s="246"/>
      <c r="IV423" s="246"/>
      <c r="IW423" s="246"/>
    </row>
    <row r="424" customFormat="false" ht="12.75" hidden="false" customHeight="false" outlineLevel="0" collapsed="false">
      <c r="A424" s="259"/>
      <c r="B424" s="260"/>
      <c r="C424" s="251"/>
      <c r="D424" s="251"/>
      <c r="E424" s="251"/>
      <c r="F424" s="261"/>
      <c r="G424" s="261"/>
      <c r="H424" s="261"/>
      <c r="I424" s="261"/>
      <c r="J424" s="261"/>
      <c r="K424" s="261"/>
      <c r="L424" s="261"/>
      <c r="M424" s="261"/>
      <c r="N424" s="261"/>
      <c r="O424" s="261"/>
      <c r="P424" s="261"/>
      <c r="Q424" s="261"/>
      <c r="R424" s="261"/>
      <c r="S424" s="261"/>
      <c r="T424" s="261"/>
      <c r="U424" s="261"/>
      <c r="V424" s="261"/>
      <c r="W424" s="261"/>
      <c r="X424" s="261"/>
      <c r="Y424" s="261"/>
      <c r="Z424" s="261"/>
      <c r="AA424" s="261"/>
      <c r="AB424" s="261"/>
      <c r="AC424" s="261"/>
      <c r="AD424" s="261"/>
      <c r="AE424" s="261"/>
      <c r="AF424" s="261"/>
      <c r="AG424" s="261"/>
      <c r="AH424" s="261"/>
      <c r="AI424" s="261"/>
      <c r="AJ424" s="261"/>
      <c r="AK424" s="261"/>
      <c r="AL424" s="261"/>
      <c r="AM424" s="261"/>
      <c r="AN424" s="261"/>
      <c r="AO424" s="261"/>
      <c r="AP424" s="261"/>
      <c r="AQ424" s="261"/>
      <c r="AR424" s="261"/>
      <c r="AS424" s="261"/>
      <c r="AT424" s="261"/>
      <c r="AU424" s="261"/>
      <c r="AV424" s="261"/>
      <c r="AW424" s="261"/>
      <c r="AX424" s="261"/>
      <c r="AY424" s="261"/>
      <c r="AZ424" s="261"/>
      <c r="BA424" s="261"/>
      <c r="BB424" s="261"/>
      <c r="BC424" s="261"/>
      <c r="BD424" s="261"/>
      <c r="BE424" s="261"/>
      <c r="BF424" s="261"/>
      <c r="BG424" s="261"/>
      <c r="BH424" s="261"/>
      <c r="BI424" s="261"/>
      <c r="BJ424" s="261"/>
      <c r="BK424" s="261"/>
      <c r="BL424" s="261"/>
      <c r="BM424" s="261"/>
      <c r="BN424" s="261"/>
      <c r="BO424" s="261"/>
      <c r="BP424" s="261"/>
      <c r="BQ424" s="261"/>
      <c r="BR424" s="261"/>
      <c r="BS424" s="261"/>
      <c r="BT424" s="261"/>
      <c r="BU424" s="261"/>
      <c r="BV424" s="261"/>
      <c r="BW424" s="261"/>
      <c r="BX424" s="261"/>
      <c r="BY424" s="261"/>
      <c r="BZ424" s="261"/>
      <c r="CA424" s="261"/>
      <c r="CB424" s="261"/>
      <c r="CC424" s="261"/>
      <c r="CD424" s="261"/>
      <c r="CE424" s="261"/>
      <c r="CF424" s="261"/>
      <c r="CG424" s="261"/>
      <c r="CH424" s="261"/>
      <c r="CI424" s="261"/>
      <c r="CJ424" s="261"/>
      <c r="CK424" s="261"/>
      <c r="CL424" s="261"/>
      <c r="CM424" s="261"/>
      <c r="CN424" s="261"/>
      <c r="CO424" s="261"/>
      <c r="CP424" s="261"/>
      <c r="CQ424" s="261"/>
      <c r="CR424" s="261"/>
      <c r="CS424" s="261"/>
      <c r="CT424" s="261"/>
      <c r="CU424" s="261"/>
      <c r="CV424" s="261"/>
      <c r="CW424" s="261"/>
      <c r="CX424" s="261"/>
      <c r="CY424" s="261"/>
      <c r="CZ424" s="261"/>
      <c r="DA424" s="261"/>
      <c r="DB424" s="261"/>
      <c r="DC424" s="261"/>
      <c r="DD424" s="261"/>
      <c r="DE424" s="261"/>
      <c r="DF424" s="261"/>
      <c r="DG424" s="261"/>
      <c r="DH424" s="261"/>
      <c r="DI424" s="261"/>
      <c r="DJ424" s="261"/>
      <c r="DK424" s="261"/>
      <c r="DL424" s="261"/>
      <c r="DM424" s="261"/>
      <c r="DN424" s="261"/>
      <c r="DO424" s="261"/>
      <c r="DP424" s="261"/>
      <c r="DQ424" s="261"/>
      <c r="DR424" s="261"/>
      <c r="DS424" s="261"/>
      <c r="DT424" s="261"/>
      <c r="DU424" s="261"/>
      <c r="DV424" s="261"/>
      <c r="DW424" s="261"/>
      <c r="DX424" s="261"/>
      <c r="DY424" s="261"/>
      <c r="DZ424" s="261"/>
      <c r="EA424" s="261"/>
      <c r="EB424" s="261"/>
      <c r="EC424" s="261"/>
      <c r="ED424" s="261"/>
      <c r="EE424" s="261"/>
      <c r="EF424" s="261"/>
      <c r="EG424" s="261"/>
      <c r="EH424" s="261"/>
      <c r="EI424" s="261"/>
      <c r="EJ424" s="261"/>
      <c r="EK424" s="261"/>
      <c r="EL424" s="261"/>
      <c r="EM424" s="261"/>
      <c r="EN424" s="261"/>
      <c r="EO424" s="261"/>
      <c r="EP424" s="261"/>
      <c r="EQ424" s="261"/>
      <c r="ER424" s="261"/>
      <c r="ES424" s="261"/>
      <c r="ET424" s="261"/>
      <c r="EU424" s="261"/>
      <c r="EV424" s="261"/>
      <c r="EW424" s="261"/>
      <c r="EX424" s="261"/>
      <c r="EY424" s="261"/>
      <c r="EZ424" s="261"/>
      <c r="FA424" s="261"/>
      <c r="FB424" s="261"/>
      <c r="FC424" s="261"/>
      <c r="FD424" s="261"/>
      <c r="FE424" s="261"/>
      <c r="FF424" s="261"/>
      <c r="FG424" s="261"/>
      <c r="FH424" s="261"/>
      <c r="FI424" s="261"/>
      <c r="FJ424" s="261"/>
      <c r="FK424" s="261"/>
      <c r="FL424" s="261"/>
      <c r="FM424" s="261"/>
      <c r="FN424" s="261"/>
      <c r="FO424" s="261"/>
      <c r="FP424" s="261"/>
      <c r="FQ424" s="261"/>
      <c r="FR424" s="261"/>
      <c r="FS424" s="261"/>
      <c r="FT424" s="261"/>
      <c r="FU424" s="261"/>
      <c r="FV424" s="261"/>
      <c r="FW424" s="261"/>
      <c r="FX424" s="261"/>
      <c r="FY424" s="261"/>
      <c r="FZ424" s="261"/>
      <c r="GA424" s="261"/>
      <c r="GB424" s="261"/>
      <c r="GC424" s="261"/>
      <c r="GD424" s="261"/>
      <c r="GE424" s="261"/>
      <c r="GF424" s="261"/>
      <c r="GG424" s="261"/>
      <c r="GH424" s="261"/>
      <c r="GI424" s="261"/>
      <c r="GJ424" s="261"/>
      <c r="GK424" s="261"/>
      <c r="GL424" s="261"/>
      <c r="GM424" s="261"/>
      <c r="GN424" s="261"/>
      <c r="GO424" s="261"/>
      <c r="GP424" s="261"/>
      <c r="GQ424" s="261"/>
      <c r="GR424" s="261"/>
      <c r="GS424" s="261"/>
      <c r="GT424" s="261"/>
      <c r="GU424" s="261"/>
      <c r="GV424" s="261"/>
      <c r="GW424" s="261"/>
      <c r="GX424" s="261"/>
      <c r="GY424" s="261"/>
      <c r="GZ424" s="261"/>
      <c r="HA424" s="261"/>
      <c r="HB424" s="261"/>
      <c r="HC424" s="261"/>
      <c r="HD424" s="261"/>
      <c r="HE424" s="261"/>
      <c r="HF424" s="261"/>
      <c r="HG424" s="261"/>
      <c r="HH424" s="261"/>
      <c r="HI424" s="261"/>
      <c r="HJ424" s="261"/>
      <c r="HK424" s="261"/>
      <c r="HL424" s="261"/>
      <c r="HM424" s="261"/>
      <c r="HN424" s="261"/>
      <c r="HO424" s="261"/>
      <c r="HP424" s="261"/>
      <c r="HQ424" s="261"/>
      <c r="HR424" s="261"/>
      <c r="HS424" s="261"/>
      <c r="HT424" s="261"/>
      <c r="HU424" s="261"/>
      <c r="HV424" s="261"/>
      <c r="HW424" s="261"/>
      <c r="HX424" s="261"/>
      <c r="HY424" s="261"/>
      <c r="HZ424" s="261"/>
      <c r="IA424" s="261"/>
      <c r="IB424" s="261"/>
      <c r="IC424" s="261"/>
      <c r="ID424" s="261"/>
      <c r="IE424" s="261"/>
      <c r="IF424" s="261"/>
      <c r="IG424" s="261"/>
      <c r="IH424" s="261"/>
      <c r="II424" s="261"/>
      <c r="IJ424" s="261"/>
      <c r="IK424" s="261"/>
      <c r="IL424" s="261"/>
      <c r="IM424" s="261"/>
      <c r="IN424" s="261"/>
      <c r="IO424" s="261"/>
      <c r="IP424" s="261"/>
      <c r="IQ424" s="261"/>
      <c r="IR424" s="261"/>
      <c r="IS424" s="261"/>
      <c r="IT424" s="261"/>
      <c r="IU424" s="261"/>
      <c r="IV424" s="261"/>
      <c r="IW424" s="261"/>
    </row>
    <row r="425" customFormat="false" ht="12.75" hidden="false" customHeight="false" outlineLevel="0" collapsed="false">
      <c r="A425" s="224"/>
      <c r="B425" s="252"/>
      <c r="C425" s="251"/>
      <c r="D425" s="251"/>
      <c r="E425" s="251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  <c r="AJ425" s="246"/>
      <c r="AK425" s="246"/>
      <c r="AL425" s="246"/>
      <c r="AM425" s="246"/>
      <c r="AN425" s="246"/>
      <c r="AO425" s="246"/>
      <c r="AP425" s="246"/>
      <c r="AQ425" s="246"/>
      <c r="AR425" s="246"/>
      <c r="AS425" s="246"/>
      <c r="AT425" s="246"/>
      <c r="AU425" s="246"/>
      <c r="AV425" s="246"/>
      <c r="AW425" s="246"/>
      <c r="AX425" s="246"/>
      <c r="AY425" s="246"/>
      <c r="AZ425" s="246"/>
      <c r="BA425" s="246"/>
      <c r="BB425" s="246"/>
      <c r="BC425" s="246"/>
      <c r="BD425" s="246"/>
      <c r="BE425" s="246"/>
      <c r="BF425" s="246"/>
      <c r="BG425" s="246"/>
      <c r="BH425" s="246"/>
      <c r="BI425" s="246"/>
      <c r="BJ425" s="246"/>
      <c r="BK425" s="246"/>
      <c r="BL425" s="246"/>
      <c r="BM425" s="246"/>
      <c r="BN425" s="246"/>
      <c r="BO425" s="246"/>
      <c r="BP425" s="246"/>
      <c r="BQ425" s="246"/>
      <c r="BR425" s="246"/>
      <c r="BS425" s="246"/>
      <c r="BT425" s="246"/>
      <c r="BU425" s="246"/>
      <c r="BV425" s="246"/>
      <c r="BW425" s="246"/>
      <c r="BX425" s="246"/>
      <c r="BY425" s="246"/>
      <c r="BZ425" s="246"/>
      <c r="CA425" s="246"/>
      <c r="CB425" s="246"/>
      <c r="CC425" s="246"/>
      <c r="CD425" s="246"/>
      <c r="CE425" s="246"/>
      <c r="CF425" s="246"/>
      <c r="CG425" s="246"/>
      <c r="CH425" s="246"/>
      <c r="CI425" s="246"/>
      <c r="CJ425" s="246"/>
      <c r="CK425" s="246"/>
      <c r="CL425" s="246"/>
      <c r="CM425" s="246"/>
      <c r="CN425" s="246"/>
      <c r="CO425" s="246"/>
      <c r="CP425" s="246"/>
      <c r="CQ425" s="246"/>
      <c r="CR425" s="246"/>
      <c r="CS425" s="246"/>
      <c r="CT425" s="246"/>
      <c r="CU425" s="246"/>
      <c r="CV425" s="246"/>
      <c r="CW425" s="246"/>
      <c r="CX425" s="246"/>
      <c r="CY425" s="246"/>
      <c r="CZ425" s="246"/>
      <c r="DA425" s="246"/>
      <c r="DB425" s="246"/>
      <c r="DC425" s="246"/>
      <c r="DD425" s="246"/>
      <c r="DE425" s="246"/>
      <c r="DF425" s="246"/>
      <c r="DG425" s="246"/>
      <c r="DH425" s="246"/>
      <c r="DI425" s="246"/>
      <c r="DJ425" s="246"/>
      <c r="DK425" s="246"/>
      <c r="DL425" s="246"/>
      <c r="DM425" s="246"/>
      <c r="DN425" s="246"/>
      <c r="DO425" s="246"/>
      <c r="DP425" s="246"/>
      <c r="DQ425" s="246"/>
      <c r="DR425" s="246"/>
      <c r="DS425" s="246"/>
      <c r="DT425" s="246"/>
      <c r="DU425" s="246"/>
      <c r="DV425" s="246"/>
      <c r="DW425" s="246"/>
      <c r="DX425" s="246"/>
      <c r="DY425" s="246"/>
      <c r="DZ425" s="246"/>
      <c r="EA425" s="246"/>
      <c r="EB425" s="246"/>
      <c r="EC425" s="246"/>
      <c r="ED425" s="246"/>
      <c r="EE425" s="246"/>
      <c r="EF425" s="246"/>
      <c r="EG425" s="246"/>
      <c r="EH425" s="246"/>
      <c r="EI425" s="246"/>
      <c r="EJ425" s="246"/>
      <c r="EK425" s="246"/>
      <c r="EL425" s="246"/>
      <c r="EM425" s="246"/>
      <c r="EN425" s="246"/>
      <c r="EO425" s="246"/>
      <c r="EP425" s="246"/>
      <c r="EQ425" s="246"/>
      <c r="ER425" s="246"/>
      <c r="ES425" s="246"/>
      <c r="ET425" s="246"/>
      <c r="EU425" s="246"/>
      <c r="EV425" s="246"/>
      <c r="EW425" s="246"/>
      <c r="EX425" s="246"/>
      <c r="EY425" s="246"/>
      <c r="EZ425" s="246"/>
      <c r="FA425" s="246"/>
      <c r="FB425" s="246"/>
      <c r="FC425" s="246"/>
      <c r="FD425" s="246"/>
      <c r="FE425" s="246"/>
      <c r="FF425" s="246"/>
      <c r="FG425" s="246"/>
      <c r="FH425" s="246"/>
      <c r="FI425" s="246"/>
      <c r="FJ425" s="246"/>
      <c r="FK425" s="246"/>
      <c r="FL425" s="246"/>
      <c r="FM425" s="246"/>
      <c r="FN425" s="246"/>
      <c r="FO425" s="246"/>
      <c r="FP425" s="246"/>
      <c r="FQ425" s="246"/>
      <c r="FR425" s="246"/>
      <c r="FS425" s="246"/>
      <c r="FT425" s="246"/>
      <c r="FU425" s="246"/>
      <c r="FV425" s="246"/>
      <c r="FW425" s="246"/>
      <c r="FX425" s="246"/>
      <c r="FY425" s="246"/>
      <c r="FZ425" s="246"/>
      <c r="GA425" s="246"/>
      <c r="GB425" s="246"/>
      <c r="GC425" s="246"/>
      <c r="GD425" s="246"/>
      <c r="GE425" s="246"/>
      <c r="GF425" s="246"/>
      <c r="GG425" s="246"/>
      <c r="GH425" s="246"/>
      <c r="GI425" s="246"/>
      <c r="GJ425" s="246"/>
      <c r="GK425" s="246"/>
      <c r="GL425" s="246"/>
      <c r="GM425" s="246"/>
      <c r="GN425" s="246"/>
      <c r="GO425" s="246"/>
      <c r="GP425" s="246"/>
      <c r="GQ425" s="246"/>
      <c r="GR425" s="246"/>
      <c r="GS425" s="246"/>
      <c r="GT425" s="246"/>
      <c r="GU425" s="246"/>
      <c r="GV425" s="246"/>
      <c r="GW425" s="246"/>
      <c r="GX425" s="246"/>
      <c r="GY425" s="246"/>
      <c r="GZ425" s="246"/>
      <c r="HA425" s="246"/>
      <c r="HB425" s="246"/>
      <c r="HC425" s="246"/>
      <c r="HD425" s="246"/>
      <c r="HE425" s="246"/>
      <c r="HF425" s="246"/>
      <c r="HG425" s="246"/>
      <c r="HH425" s="246"/>
      <c r="HI425" s="246"/>
      <c r="HJ425" s="246"/>
      <c r="HK425" s="246"/>
      <c r="HL425" s="246"/>
      <c r="HM425" s="246"/>
      <c r="HN425" s="246"/>
      <c r="HO425" s="246"/>
      <c r="HP425" s="246"/>
      <c r="HQ425" s="246"/>
      <c r="HR425" s="246"/>
      <c r="HS425" s="246"/>
      <c r="HT425" s="246"/>
      <c r="HU425" s="246"/>
      <c r="HV425" s="246"/>
      <c r="HW425" s="246"/>
      <c r="HX425" s="246"/>
      <c r="HY425" s="246"/>
      <c r="HZ425" s="246"/>
      <c r="IA425" s="246"/>
      <c r="IB425" s="246"/>
      <c r="IC425" s="246"/>
      <c r="ID425" s="246"/>
      <c r="IE425" s="246"/>
      <c r="IF425" s="246"/>
      <c r="IG425" s="246"/>
      <c r="IH425" s="246"/>
      <c r="II425" s="246"/>
      <c r="IJ425" s="246"/>
      <c r="IK425" s="246"/>
      <c r="IL425" s="246"/>
      <c r="IM425" s="246"/>
      <c r="IN425" s="246"/>
      <c r="IO425" s="246"/>
      <c r="IP425" s="246"/>
      <c r="IQ425" s="246"/>
      <c r="IR425" s="246"/>
      <c r="IS425" s="246"/>
      <c r="IT425" s="246"/>
      <c r="IU425" s="246"/>
      <c r="IV425" s="246"/>
      <c r="IW425" s="246"/>
    </row>
    <row r="426" customFormat="false" ht="12.75" hidden="false" customHeight="false" outlineLevel="0" collapsed="false">
      <c r="A426" s="223"/>
      <c r="B426" s="252"/>
      <c r="C426" s="251"/>
      <c r="D426" s="251"/>
      <c r="E426" s="251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  <c r="AJ426" s="246"/>
      <c r="AK426" s="246"/>
      <c r="AL426" s="246"/>
      <c r="AM426" s="246"/>
      <c r="AN426" s="246"/>
      <c r="AO426" s="246"/>
      <c r="AP426" s="246"/>
      <c r="AQ426" s="246"/>
      <c r="AR426" s="246"/>
      <c r="AS426" s="246"/>
      <c r="AT426" s="246"/>
      <c r="AU426" s="246"/>
      <c r="AV426" s="246"/>
      <c r="AW426" s="246"/>
      <c r="AX426" s="246"/>
      <c r="AY426" s="246"/>
      <c r="AZ426" s="246"/>
      <c r="BA426" s="246"/>
      <c r="BB426" s="246"/>
      <c r="BC426" s="246"/>
      <c r="BD426" s="246"/>
      <c r="BE426" s="246"/>
      <c r="BF426" s="246"/>
      <c r="BG426" s="246"/>
      <c r="BH426" s="246"/>
      <c r="BI426" s="246"/>
      <c r="BJ426" s="246"/>
      <c r="BK426" s="246"/>
      <c r="BL426" s="246"/>
      <c r="BM426" s="246"/>
      <c r="BN426" s="246"/>
      <c r="BO426" s="246"/>
      <c r="BP426" s="246"/>
      <c r="BQ426" s="246"/>
      <c r="BR426" s="246"/>
      <c r="BS426" s="246"/>
      <c r="BT426" s="246"/>
      <c r="BU426" s="246"/>
      <c r="BV426" s="246"/>
      <c r="BW426" s="246"/>
      <c r="BX426" s="246"/>
      <c r="BY426" s="246"/>
      <c r="BZ426" s="246"/>
      <c r="CA426" s="246"/>
      <c r="CB426" s="246"/>
      <c r="CC426" s="246"/>
      <c r="CD426" s="246"/>
      <c r="CE426" s="246"/>
      <c r="CF426" s="246"/>
      <c r="CG426" s="246"/>
      <c r="CH426" s="246"/>
      <c r="CI426" s="246"/>
      <c r="CJ426" s="246"/>
      <c r="CK426" s="246"/>
      <c r="CL426" s="246"/>
      <c r="CM426" s="246"/>
      <c r="CN426" s="246"/>
      <c r="CO426" s="246"/>
      <c r="CP426" s="246"/>
      <c r="CQ426" s="246"/>
      <c r="CR426" s="246"/>
      <c r="CS426" s="246"/>
      <c r="CT426" s="246"/>
      <c r="CU426" s="246"/>
      <c r="CV426" s="246"/>
      <c r="CW426" s="246"/>
      <c r="CX426" s="246"/>
      <c r="CY426" s="246"/>
      <c r="CZ426" s="246"/>
      <c r="DA426" s="246"/>
      <c r="DB426" s="246"/>
      <c r="DC426" s="246"/>
      <c r="DD426" s="246"/>
      <c r="DE426" s="246"/>
      <c r="DF426" s="246"/>
      <c r="DG426" s="246"/>
      <c r="DH426" s="246"/>
      <c r="DI426" s="246"/>
      <c r="DJ426" s="246"/>
      <c r="DK426" s="246"/>
      <c r="DL426" s="246"/>
      <c r="DM426" s="246"/>
      <c r="DN426" s="246"/>
      <c r="DO426" s="246"/>
      <c r="DP426" s="246"/>
      <c r="DQ426" s="246"/>
      <c r="DR426" s="246"/>
      <c r="DS426" s="246"/>
      <c r="DT426" s="246"/>
      <c r="DU426" s="246"/>
      <c r="DV426" s="246"/>
      <c r="DW426" s="246"/>
      <c r="DX426" s="246"/>
      <c r="DY426" s="246"/>
      <c r="DZ426" s="246"/>
      <c r="EA426" s="246"/>
      <c r="EB426" s="246"/>
      <c r="EC426" s="246"/>
      <c r="ED426" s="246"/>
      <c r="EE426" s="246"/>
      <c r="EF426" s="246"/>
      <c r="EG426" s="246"/>
      <c r="EH426" s="246"/>
      <c r="EI426" s="246"/>
      <c r="EJ426" s="246"/>
      <c r="EK426" s="246"/>
      <c r="EL426" s="246"/>
      <c r="EM426" s="246"/>
      <c r="EN426" s="246"/>
      <c r="EO426" s="246"/>
      <c r="EP426" s="246"/>
      <c r="EQ426" s="246"/>
      <c r="ER426" s="246"/>
      <c r="ES426" s="246"/>
      <c r="ET426" s="246"/>
      <c r="EU426" s="246"/>
      <c r="EV426" s="246"/>
      <c r="EW426" s="246"/>
      <c r="EX426" s="246"/>
      <c r="EY426" s="246"/>
      <c r="EZ426" s="246"/>
      <c r="FA426" s="246"/>
      <c r="FB426" s="246"/>
      <c r="FC426" s="246"/>
      <c r="FD426" s="246"/>
      <c r="FE426" s="246"/>
      <c r="FF426" s="246"/>
      <c r="FG426" s="246"/>
      <c r="FH426" s="246"/>
      <c r="FI426" s="246"/>
      <c r="FJ426" s="246"/>
      <c r="FK426" s="246"/>
      <c r="FL426" s="246"/>
      <c r="FM426" s="246"/>
      <c r="FN426" s="246"/>
      <c r="FO426" s="246"/>
      <c r="FP426" s="246"/>
      <c r="FQ426" s="246"/>
      <c r="FR426" s="246"/>
      <c r="FS426" s="246"/>
      <c r="FT426" s="246"/>
      <c r="FU426" s="246"/>
      <c r="FV426" s="246"/>
      <c r="FW426" s="246"/>
      <c r="FX426" s="246"/>
      <c r="FY426" s="246"/>
      <c r="FZ426" s="246"/>
      <c r="GA426" s="246"/>
      <c r="GB426" s="246"/>
      <c r="GC426" s="246"/>
      <c r="GD426" s="246"/>
      <c r="GE426" s="246"/>
      <c r="GF426" s="246"/>
      <c r="GG426" s="246"/>
      <c r="GH426" s="246"/>
      <c r="GI426" s="246"/>
      <c r="GJ426" s="246"/>
      <c r="GK426" s="246"/>
      <c r="GL426" s="246"/>
      <c r="GM426" s="246"/>
      <c r="GN426" s="246"/>
      <c r="GO426" s="246"/>
      <c r="GP426" s="246"/>
      <c r="GQ426" s="246"/>
      <c r="GR426" s="246"/>
      <c r="GS426" s="246"/>
      <c r="GT426" s="246"/>
      <c r="GU426" s="246"/>
      <c r="GV426" s="246"/>
      <c r="GW426" s="246"/>
      <c r="GX426" s="246"/>
      <c r="GY426" s="246"/>
      <c r="GZ426" s="246"/>
      <c r="HA426" s="246"/>
      <c r="HB426" s="246"/>
      <c r="HC426" s="246"/>
      <c r="HD426" s="246"/>
      <c r="HE426" s="246"/>
      <c r="HF426" s="246"/>
      <c r="HG426" s="246"/>
      <c r="HH426" s="246"/>
      <c r="HI426" s="246"/>
      <c r="HJ426" s="246"/>
      <c r="HK426" s="246"/>
      <c r="HL426" s="246"/>
      <c r="HM426" s="246"/>
      <c r="HN426" s="246"/>
      <c r="HO426" s="246"/>
      <c r="HP426" s="246"/>
      <c r="HQ426" s="246"/>
      <c r="HR426" s="246"/>
      <c r="HS426" s="246"/>
      <c r="HT426" s="246"/>
      <c r="HU426" s="246"/>
      <c r="HV426" s="246"/>
      <c r="HW426" s="246"/>
      <c r="HX426" s="246"/>
      <c r="HY426" s="246"/>
      <c r="HZ426" s="246"/>
      <c r="IA426" s="246"/>
      <c r="IB426" s="246"/>
      <c r="IC426" s="246"/>
      <c r="ID426" s="246"/>
      <c r="IE426" s="246"/>
      <c r="IF426" s="246"/>
      <c r="IG426" s="246"/>
      <c r="IH426" s="246"/>
      <c r="II426" s="246"/>
      <c r="IJ426" s="246"/>
      <c r="IK426" s="246"/>
      <c r="IL426" s="246"/>
      <c r="IM426" s="246"/>
      <c r="IN426" s="246"/>
      <c r="IO426" s="246"/>
      <c r="IP426" s="246"/>
      <c r="IQ426" s="246"/>
      <c r="IR426" s="246"/>
      <c r="IS426" s="246"/>
      <c r="IT426" s="246"/>
      <c r="IU426" s="246"/>
      <c r="IV426" s="246"/>
      <c r="IW426" s="246"/>
    </row>
    <row r="427" customFormat="false" ht="12.75" hidden="false" customHeight="false" outlineLevel="0" collapsed="false">
      <c r="A427" s="223"/>
      <c r="B427" s="262"/>
      <c r="C427" s="251"/>
      <c r="D427" s="251"/>
      <c r="E427" s="251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  <c r="AJ427" s="246"/>
      <c r="AK427" s="246"/>
      <c r="AL427" s="246"/>
      <c r="AM427" s="246"/>
      <c r="AN427" s="246"/>
      <c r="AO427" s="246"/>
      <c r="AP427" s="246"/>
      <c r="AQ427" s="246"/>
      <c r="AR427" s="246"/>
      <c r="AS427" s="246"/>
      <c r="AT427" s="246"/>
      <c r="AU427" s="246"/>
      <c r="AV427" s="246"/>
      <c r="AW427" s="246"/>
      <c r="AX427" s="246"/>
      <c r="AY427" s="246"/>
      <c r="AZ427" s="246"/>
      <c r="BA427" s="246"/>
      <c r="BB427" s="246"/>
      <c r="BC427" s="246"/>
      <c r="BD427" s="246"/>
      <c r="BE427" s="246"/>
      <c r="BF427" s="246"/>
      <c r="BG427" s="246"/>
      <c r="BH427" s="246"/>
      <c r="BI427" s="246"/>
      <c r="BJ427" s="246"/>
      <c r="BK427" s="246"/>
      <c r="BL427" s="246"/>
      <c r="BM427" s="246"/>
      <c r="BN427" s="246"/>
      <c r="BO427" s="246"/>
      <c r="BP427" s="246"/>
      <c r="BQ427" s="246"/>
      <c r="BR427" s="246"/>
      <c r="BS427" s="246"/>
      <c r="BT427" s="246"/>
      <c r="BU427" s="246"/>
      <c r="BV427" s="246"/>
      <c r="BW427" s="246"/>
      <c r="BX427" s="246"/>
      <c r="BY427" s="246"/>
      <c r="BZ427" s="246"/>
      <c r="CA427" s="246"/>
      <c r="CB427" s="246"/>
      <c r="CC427" s="246"/>
      <c r="CD427" s="246"/>
      <c r="CE427" s="246"/>
      <c r="CF427" s="246"/>
      <c r="CG427" s="246"/>
      <c r="CH427" s="246"/>
      <c r="CI427" s="246"/>
      <c r="CJ427" s="246"/>
      <c r="CK427" s="246"/>
      <c r="CL427" s="246"/>
      <c r="CM427" s="246"/>
      <c r="CN427" s="246"/>
      <c r="CO427" s="246"/>
      <c r="CP427" s="246"/>
      <c r="CQ427" s="246"/>
      <c r="CR427" s="246"/>
      <c r="CS427" s="246"/>
      <c r="CT427" s="246"/>
      <c r="CU427" s="246"/>
      <c r="CV427" s="246"/>
      <c r="CW427" s="246"/>
      <c r="CX427" s="246"/>
      <c r="CY427" s="246"/>
      <c r="CZ427" s="246"/>
      <c r="DA427" s="246"/>
      <c r="DB427" s="246"/>
      <c r="DC427" s="246"/>
      <c r="DD427" s="246"/>
      <c r="DE427" s="246"/>
      <c r="DF427" s="246"/>
      <c r="DG427" s="246"/>
      <c r="DH427" s="246"/>
      <c r="DI427" s="246"/>
      <c r="DJ427" s="246"/>
      <c r="DK427" s="246"/>
      <c r="DL427" s="246"/>
      <c r="DM427" s="246"/>
      <c r="DN427" s="246"/>
      <c r="DO427" s="246"/>
      <c r="DP427" s="246"/>
      <c r="DQ427" s="246"/>
      <c r="DR427" s="246"/>
      <c r="DS427" s="246"/>
      <c r="DT427" s="246"/>
      <c r="DU427" s="246"/>
      <c r="DV427" s="246"/>
      <c r="DW427" s="246"/>
      <c r="DX427" s="246"/>
      <c r="DY427" s="246"/>
      <c r="DZ427" s="246"/>
      <c r="EA427" s="246"/>
      <c r="EB427" s="246"/>
      <c r="EC427" s="246"/>
      <c r="ED427" s="246"/>
      <c r="EE427" s="246"/>
      <c r="EF427" s="246"/>
      <c r="EG427" s="246"/>
      <c r="EH427" s="246"/>
      <c r="EI427" s="246"/>
      <c r="EJ427" s="246"/>
      <c r="EK427" s="246"/>
      <c r="EL427" s="246"/>
      <c r="EM427" s="246"/>
      <c r="EN427" s="246"/>
      <c r="EO427" s="246"/>
      <c r="EP427" s="246"/>
      <c r="EQ427" s="246"/>
      <c r="ER427" s="246"/>
      <c r="ES427" s="246"/>
      <c r="ET427" s="246"/>
      <c r="EU427" s="246"/>
      <c r="EV427" s="246"/>
      <c r="EW427" s="246"/>
      <c r="EX427" s="246"/>
      <c r="EY427" s="246"/>
      <c r="EZ427" s="246"/>
      <c r="FA427" s="246"/>
      <c r="FB427" s="246"/>
      <c r="FC427" s="246"/>
      <c r="FD427" s="246"/>
      <c r="FE427" s="246"/>
      <c r="FF427" s="246"/>
      <c r="FG427" s="246"/>
      <c r="FH427" s="246"/>
      <c r="FI427" s="246"/>
      <c r="FJ427" s="246"/>
      <c r="FK427" s="246"/>
      <c r="FL427" s="246"/>
      <c r="FM427" s="246"/>
      <c r="FN427" s="246"/>
      <c r="FO427" s="246"/>
      <c r="FP427" s="246"/>
      <c r="FQ427" s="246"/>
      <c r="FR427" s="246"/>
      <c r="FS427" s="246"/>
      <c r="FT427" s="246"/>
      <c r="FU427" s="246"/>
      <c r="FV427" s="246"/>
      <c r="FW427" s="246"/>
      <c r="FX427" s="246"/>
      <c r="FY427" s="246"/>
      <c r="FZ427" s="246"/>
      <c r="GA427" s="246"/>
      <c r="GB427" s="246"/>
      <c r="GC427" s="246"/>
      <c r="GD427" s="246"/>
      <c r="GE427" s="246"/>
      <c r="GF427" s="246"/>
      <c r="GG427" s="246"/>
      <c r="GH427" s="246"/>
      <c r="GI427" s="246"/>
      <c r="GJ427" s="246"/>
      <c r="GK427" s="246"/>
      <c r="GL427" s="246"/>
      <c r="GM427" s="246"/>
      <c r="GN427" s="246"/>
      <c r="GO427" s="246"/>
      <c r="GP427" s="246"/>
      <c r="GQ427" s="246"/>
      <c r="GR427" s="246"/>
      <c r="GS427" s="246"/>
      <c r="GT427" s="246"/>
      <c r="GU427" s="246"/>
      <c r="GV427" s="246"/>
      <c r="GW427" s="246"/>
      <c r="GX427" s="246"/>
      <c r="GY427" s="246"/>
      <c r="GZ427" s="246"/>
      <c r="HA427" s="246"/>
      <c r="HB427" s="246"/>
      <c r="HC427" s="246"/>
      <c r="HD427" s="246"/>
      <c r="HE427" s="246"/>
      <c r="HF427" s="246"/>
      <c r="HG427" s="246"/>
      <c r="HH427" s="246"/>
      <c r="HI427" s="246"/>
      <c r="HJ427" s="246"/>
      <c r="HK427" s="246"/>
      <c r="HL427" s="246"/>
      <c r="HM427" s="246"/>
      <c r="HN427" s="246"/>
      <c r="HO427" s="246"/>
      <c r="HP427" s="246"/>
      <c r="HQ427" s="246"/>
      <c r="HR427" s="246"/>
      <c r="HS427" s="246"/>
      <c r="HT427" s="246"/>
      <c r="HU427" s="246"/>
      <c r="HV427" s="246"/>
      <c r="HW427" s="246"/>
      <c r="HX427" s="246"/>
      <c r="HY427" s="246"/>
      <c r="HZ427" s="246"/>
      <c r="IA427" s="246"/>
      <c r="IB427" s="246"/>
      <c r="IC427" s="246"/>
      <c r="ID427" s="246"/>
      <c r="IE427" s="246"/>
      <c r="IF427" s="246"/>
      <c r="IG427" s="246"/>
      <c r="IH427" s="246"/>
      <c r="II427" s="246"/>
      <c r="IJ427" s="246"/>
      <c r="IK427" s="246"/>
      <c r="IL427" s="246"/>
      <c r="IM427" s="246"/>
      <c r="IN427" s="246"/>
      <c r="IO427" s="246"/>
      <c r="IP427" s="246"/>
      <c r="IQ427" s="246"/>
      <c r="IR427" s="246"/>
      <c r="IS427" s="246"/>
      <c r="IT427" s="246"/>
      <c r="IU427" s="246"/>
      <c r="IV427" s="246"/>
      <c r="IW427" s="246"/>
    </row>
    <row r="428" customFormat="false" ht="12.75" hidden="false" customHeight="false" outlineLevel="0" collapsed="false">
      <c r="A428" s="223"/>
      <c r="B428" s="262"/>
      <c r="C428" s="251"/>
      <c r="D428" s="251"/>
      <c r="E428" s="251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  <c r="AJ428" s="246"/>
      <c r="AK428" s="246"/>
      <c r="AL428" s="246"/>
      <c r="AM428" s="246"/>
      <c r="AN428" s="246"/>
      <c r="AO428" s="246"/>
      <c r="AP428" s="246"/>
      <c r="AQ428" s="246"/>
      <c r="AR428" s="246"/>
      <c r="AS428" s="246"/>
      <c r="AT428" s="246"/>
      <c r="AU428" s="246"/>
      <c r="AV428" s="246"/>
      <c r="AW428" s="246"/>
      <c r="AX428" s="246"/>
      <c r="AY428" s="246"/>
      <c r="AZ428" s="246"/>
      <c r="BA428" s="246"/>
      <c r="BB428" s="246"/>
      <c r="BC428" s="246"/>
      <c r="BD428" s="246"/>
      <c r="BE428" s="246"/>
      <c r="BF428" s="246"/>
      <c r="BG428" s="246"/>
      <c r="BH428" s="246"/>
      <c r="BI428" s="246"/>
      <c r="BJ428" s="246"/>
      <c r="BK428" s="246"/>
      <c r="BL428" s="246"/>
      <c r="BM428" s="246"/>
      <c r="BN428" s="246"/>
      <c r="BO428" s="246"/>
      <c r="BP428" s="246"/>
      <c r="BQ428" s="246"/>
      <c r="BR428" s="246"/>
      <c r="BS428" s="246"/>
      <c r="BT428" s="246"/>
      <c r="BU428" s="246"/>
      <c r="BV428" s="246"/>
      <c r="BW428" s="246"/>
      <c r="BX428" s="246"/>
      <c r="BY428" s="246"/>
      <c r="BZ428" s="246"/>
      <c r="CA428" s="246"/>
      <c r="CB428" s="246"/>
      <c r="CC428" s="246"/>
      <c r="CD428" s="246"/>
      <c r="CE428" s="246"/>
      <c r="CF428" s="246"/>
      <c r="CG428" s="246"/>
      <c r="CH428" s="246"/>
      <c r="CI428" s="246"/>
      <c r="CJ428" s="246"/>
      <c r="CK428" s="246"/>
      <c r="CL428" s="246"/>
      <c r="CM428" s="246"/>
      <c r="CN428" s="246"/>
      <c r="CO428" s="246"/>
      <c r="CP428" s="246"/>
      <c r="CQ428" s="246"/>
      <c r="CR428" s="246"/>
      <c r="CS428" s="246"/>
      <c r="CT428" s="246"/>
      <c r="CU428" s="246"/>
      <c r="CV428" s="246"/>
      <c r="CW428" s="246"/>
      <c r="CX428" s="246"/>
      <c r="CY428" s="246"/>
      <c r="CZ428" s="246"/>
      <c r="DA428" s="246"/>
      <c r="DB428" s="246"/>
      <c r="DC428" s="246"/>
      <c r="DD428" s="246"/>
      <c r="DE428" s="246"/>
      <c r="DF428" s="246"/>
      <c r="DG428" s="246"/>
      <c r="DH428" s="246"/>
      <c r="DI428" s="246"/>
      <c r="DJ428" s="246"/>
      <c r="DK428" s="246"/>
      <c r="DL428" s="246"/>
      <c r="DM428" s="246"/>
      <c r="DN428" s="246"/>
      <c r="DO428" s="246"/>
      <c r="DP428" s="246"/>
      <c r="DQ428" s="246"/>
      <c r="DR428" s="246"/>
      <c r="DS428" s="246"/>
      <c r="DT428" s="246"/>
      <c r="DU428" s="246"/>
      <c r="DV428" s="246"/>
      <c r="DW428" s="246"/>
      <c r="DX428" s="246"/>
      <c r="DY428" s="246"/>
      <c r="DZ428" s="246"/>
      <c r="EA428" s="246"/>
      <c r="EB428" s="246"/>
      <c r="EC428" s="246"/>
      <c r="ED428" s="246"/>
      <c r="EE428" s="246"/>
      <c r="EF428" s="246"/>
      <c r="EG428" s="246"/>
      <c r="EH428" s="246"/>
      <c r="EI428" s="246"/>
      <c r="EJ428" s="246"/>
      <c r="EK428" s="246"/>
      <c r="EL428" s="246"/>
      <c r="EM428" s="246"/>
      <c r="EN428" s="246"/>
      <c r="EO428" s="246"/>
      <c r="EP428" s="246"/>
      <c r="EQ428" s="246"/>
      <c r="ER428" s="246"/>
      <c r="ES428" s="246"/>
      <c r="ET428" s="246"/>
      <c r="EU428" s="246"/>
      <c r="EV428" s="246"/>
      <c r="EW428" s="246"/>
      <c r="EX428" s="246"/>
      <c r="EY428" s="246"/>
      <c r="EZ428" s="246"/>
      <c r="FA428" s="246"/>
      <c r="FB428" s="246"/>
      <c r="FC428" s="246"/>
      <c r="FD428" s="246"/>
      <c r="FE428" s="246"/>
      <c r="FF428" s="246"/>
      <c r="FG428" s="246"/>
      <c r="FH428" s="246"/>
      <c r="FI428" s="246"/>
      <c r="FJ428" s="246"/>
      <c r="FK428" s="246"/>
      <c r="FL428" s="246"/>
      <c r="FM428" s="246"/>
      <c r="FN428" s="246"/>
      <c r="FO428" s="246"/>
      <c r="FP428" s="246"/>
      <c r="FQ428" s="246"/>
      <c r="FR428" s="246"/>
      <c r="FS428" s="246"/>
      <c r="FT428" s="246"/>
      <c r="FU428" s="246"/>
      <c r="FV428" s="246"/>
      <c r="FW428" s="246"/>
      <c r="FX428" s="246"/>
      <c r="FY428" s="246"/>
      <c r="FZ428" s="246"/>
      <c r="GA428" s="246"/>
      <c r="GB428" s="246"/>
      <c r="GC428" s="246"/>
      <c r="GD428" s="246"/>
      <c r="GE428" s="246"/>
      <c r="GF428" s="246"/>
      <c r="GG428" s="246"/>
      <c r="GH428" s="246"/>
      <c r="GI428" s="246"/>
      <c r="GJ428" s="246"/>
      <c r="GK428" s="246"/>
      <c r="GL428" s="246"/>
      <c r="GM428" s="246"/>
      <c r="GN428" s="246"/>
      <c r="GO428" s="246"/>
      <c r="GP428" s="246"/>
      <c r="GQ428" s="246"/>
      <c r="GR428" s="246"/>
      <c r="GS428" s="246"/>
      <c r="GT428" s="246"/>
      <c r="GU428" s="246"/>
      <c r="GV428" s="246"/>
      <c r="GW428" s="246"/>
      <c r="GX428" s="246"/>
      <c r="GY428" s="246"/>
      <c r="GZ428" s="246"/>
      <c r="HA428" s="246"/>
      <c r="HB428" s="246"/>
      <c r="HC428" s="246"/>
      <c r="HD428" s="246"/>
      <c r="HE428" s="246"/>
      <c r="HF428" s="246"/>
      <c r="HG428" s="246"/>
      <c r="HH428" s="246"/>
      <c r="HI428" s="246"/>
      <c r="HJ428" s="246"/>
      <c r="HK428" s="246"/>
      <c r="HL428" s="246"/>
      <c r="HM428" s="246"/>
      <c r="HN428" s="246"/>
      <c r="HO428" s="246"/>
      <c r="HP428" s="246"/>
      <c r="HQ428" s="246"/>
      <c r="HR428" s="246"/>
      <c r="HS428" s="246"/>
      <c r="HT428" s="246"/>
      <c r="HU428" s="246"/>
      <c r="HV428" s="246"/>
      <c r="HW428" s="246"/>
      <c r="HX428" s="246"/>
      <c r="HY428" s="246"/>
      <c r="HZ428" s="246"/>
      <c r="IA428" s="246"/>
      <c r="IB428" s="246"/>
      <c r="IC428" s="246"/>
      <c r="ID428" s="246"/>
      <c r="IE428" s="246"/>
      <c r="IF428" s="246"/>
      <c r="IG428" s="246"/>
      <c r="IH428" s="246"/>
      <c r="II428" s="246"/>
      <c r="IJ428" s="246"/>
      <c r="IK428" s="246"/>
      <c r="IL428" s="246"/>
      <c r="IM428" s="246"/>
      <c r="IN428" s="246"/>
      <c r="IO428" s="246"/>
      <c r="IP428" s="246"/>
      <c r="IQ428" s="246"/>
      <c r="IR428" s="246"/>
      <c r="IS428" s="246"/>
      <c r="IT428" s="246"/>
      <c r="IU428" s="246"/>
      <c r="IV428" s="246"/>
      <c r="IW428" s="246"/>
    </row>
    <row r="429" customFormat="false" ht="12.75" hidden="false" customHeight="false" outlineLevel="0" collapsed="false">
      <c r="A429" s="223"/>
      <c r="B429" s="262"/>
      <c r="C429" s="251"/>
      <c r="D429" s="251"/>
      <c r="E429" s="251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  <c r="AJ429" s="246"/>
      <c r="AK429" s="246"/>
      <c r="AL429" s="246"/>
      <c r="AM429" s="246"/>
      <c r="AN429" s="246"/>
      <c r="AO429" s="246"/>
      <c r="AP429" s="246"/>
      <c r="AQ429" s="246"/>
      <c r="AR429" s="246"/>
      <c r="AS429" s="246"/>
      <c r="AT429" s="246"/>
      <c r="AU429" s="246"/>
      <c r="AV429" s="246"/>
      <c r="AW429" s="246"/>
      <c r="AX429" s="246"/>
      <c r="AY429" s="246"/>
      <c r="AZ429" s="246"/>
      <c r="BA429" s="246"/>
      <c r="BB429" s="246"/>
      <c r="BC429" s="246"/>
      <c r="BD429" s="246"/>
      <c r="BE429" s="246"/>
      <c r="BF429" s="246"/>
      <c r="BG429" s="246"/>
      <c r="BH429" s="246"/>
      <c r="BI429" s="246"/>
      <c r="BJ429" s="246"/>
      <c r="BK429" s="246"/>
      <c r="BL429" s="246"/>
      <c r="BM429" s="246"/>
      <c r="BN429" s="246"/>
      <c r="BO429" s="246"/>
      <c r="BP429" s="246"/>
      <c r="BQ429" s="246"/>
      <c r="BR429" s="246"/>
      <c r="BS429" s="246"/>
      <c r="BT429" s="246"/>
      <c r="BU429" s="246"/>
      <c r="BV429" s="246"/>
      <c r="BW429" s="246"/>
      <c r="BX429" s="246"/>
      <c r="BY429" s="246"/>
      <c r="BZ429" s="246"/>
      <c r="CA429" s="246"/>
      <c r="CB429" s="246"/>
      <c r="CC429" s="246"/>
      <c r="CD429" s="246"/>
      <c r="CE429" s="246"/>
      <c r="CF429" s="246"/>
      <c r="CG429" s="246"/>
      <c r="CH429" s="246"/>
      <c r="CI429" s="246"/>
      <c r="CJ429" s="246"/>
      <c r="CK429" s="246"/>
      <c r="CL429" s="246"/>
      <c r="CM429" s="246"/>
      <c r="CN429" s="246"/>
      <c r="CO429" s="246"/>
      <c r="CP429" s="246"/>
      <c r="CQ429" s="246"/>
      <c r="CR429" s="246"/>
      <c r="CS429" s="246"/>
      <c r="CT429" s="246"/>
      <c r="CU429" s="246"/>
      <c r="CV429" s="246"/>
      <c r="CW429" s="246"/>
      <c r="CX429" s="246"/>
      <c r="CY429" s="246"/>
      <c r="CZ429" s="246"/>
      <c r="DA429" s="246"/>
      <c r="DB429" s="246"/>
      <c r="DC429" s="246"/>
      <c r="DD429" s="246"/>
      <c r="DE429" s="246"/>
      <c r="DF429" s="246"/>
      <c r="DG429" s="246"/>
      <c r="DH429" s="246"/>
      <c r="DI429" s="246"/>
      <c r="DJ429" s="246"/>
      <c r="DK429" s="246"/>
      <c r="DL429" s="246"/>
      <c r="DM429" s="246"/>
      <c r="DN429" s="246"/>
      <c r="DO429" s="246"/>
      <c r="DP429" s="246"/>
      <c r="DQ429" s="246"/>
      <c r="DR429" s="246"/>
      <c r="DS429" s="246"/>
      <c r="DT429" s="246"/>
      <c r="DU429" s="246"/>
      <c r="DV429" s="246"/>
      <c r="DW429" s="246"/>
      <c r="DX429" s="246"/>
      <c r="DY429" s="246"/>
      <c r="DZ429" s="246"/>
      <c r="EA429" s="246"/>
      <c r="EB429" s="246"/>
      <c r="EC429" s="246"/>
      <c r="ED429" s="246"/>
      <c r="EE429" s="246"/>
      <c r="EF429" s="246"/>
      <c r="EG429" s="246"/>
      <c r="EH429" s="246"/>
      <c r="EI429" s="246"/>
      <c r="EJ429" s="246"/>
      <c r="EK429" s="246"/>
      <c r="EL429" s="246"/>
      <c r="EM429" s="246"/>
      <c r="EN429" s="246"/>
      <c r="EO429" s="246"/>
      <c r="EP429" s="246"/>
      <c r="EQ429" s="246"/>
      <c r="ER429" s="246"/>
      <c r="ES429" s="246"/>
      <c r="ET429" s="246"/>
      <c r="EU429" s="246"/>
      <c r="EV429" s="246"/>
      <c r="EW429" s="246"/>
      <c r="EX429" s="246"/>
      <c r="EY429" s="246"/>
      <c r="EZ429" s="246"/>
      <c r="FA429" s="246"/>
      <c r="FB429" s="246"/>
      <c r="FC429" s="246"/>
      <c r="FD429" s="246"/>
      <c r="FE429" s="246"/>
      <c r="FF429" s="246"/>
      <c r="FG429" s="246"/>
      <c r="FH429" s="246"/>
      <c r="FI429" s="246"/>
      <c r="FJ429" s="246"/>
      <c r="FK429" s="246"/>
      <c r="FL429" s="246"/>
      <c r="FM429" s="246"/>
      <c r="FN429" s="246"/>
      <c r="FO429" s="246"/>
      <c r="FP429" s="246"/>
      <c r="FQ429" s="246"/>
      <c r="FR429" s="246"/>
      <c r="FS429" s="246"/>
      <c r="FT429" s="246"/>
      <c r="FU429" s="246"/>
      <c r="FV429" s="246"/>
      <c r="FW429" s="246"/>
      <c r="FX429" s="246"/>
      <c r="FY429" s="246"/>
      <c r="FZ429" s="246"/>
      <c r="GA429" s="246"/>
      <c r="GB429" s="246"/>
      <c r="GC429" s="246"/>
      <c r="GD429" s="246"/>
      <c r="GE429" s="246"/>
      <c r="GF429" s="246"/>
      <c r="GG429" s="246"/>
      <c r="GH429" s="246"/>
      <c r="GI429" s="246"/>
      <c r="GJ429" s="246"/>
      <c r="GK429" s="246"/>
      <c r="GL429" s="246"/>
      <c r="GM429" s="246"/>
      <c r="GN429" s="246"/>
      <c r="GO429" s="246"/>
      <c r="GP429" s="246"/>
      <c r="GQ429" s="246"/>
      <c r="GR429" s="246"/>
      <c r="GS429" s="246"/>
      <c r="GT429" s="246"/>
      <c r="GU429" s="246"/>
      <c r="GV429" s="246"/>
      <c r="GW429" s="246"/>
      <c r="GX429" s="246"/>
      <c r="GY429" s="246"/>
      <c r="GZ429" s="246"/>
      <c r="HA429" s="246"/>
      <c r="HB429" s="246"/>
      <c r="HC429" s="246"/>
      <c r="HD429" s="246"/>
      <c r="HE429" s="246"/>
      <c r="HF429" s="246"/>
      <c r="HG429" s="246"/>
      <c r="HH429" s="246"/>
      <c r="HI429" s="246"/>
      <c r="HJ429" s="246"/>
      <c r="HK429" s="246"/>
      <c r="HL429" s="246"/>
      <c r="HM429" s="246"/>
      <c r="HN429" s="246"/>
      <c r="HO429" s="246"/>
      <c r="HP429" s="246"/>
      <c r="HQ429" s="246"/>
      <c r="HR429" s="246"/>
      <c r="HS429" s="246"/>
      <c r="HT429" s="246"/>
      <c r="HU429" s="246"/>
      <c r="HV429" s="246"/>
      <c r="HW429" s="246"/>
      <c r="HX429" s="246"/>
      <c r="HY429" s="246"/>
      <c r="HZ429" s="246"/>
      <c r="IA429" s="246"/>
      <c r="IB429" s="246"/>
      <c r="IC429" s="246"/>
      <c r="ID429" s="246"/>
      <c r="IE429" s="246"/>
      <c r="IF429" s="246"/>
      <c r="IG429" s="246"/>
      <c r="IH429" s="246"/>
      <c r="II429" s="246"/>
      <c r="IJ429" s="246"/>
      <c r="IK429" s="246"/>
      <c r="IL429" s="246"/>
      <c r="IM429" s="246"/>
      <c r="IN429" s="246"/>
      <c r="IO429" s="246"/>
      <c r="IP429" s="246"/>
      <c r="IQ429" s="246"/>
      <c r="IR429" s="246"/>
      <c r="IS429" s="246"/>
      <c r="IT429" s="246"/>
      <c r="IU429" s="246"/>
      <c r="IV429" s="246"/>
      <c r="IW429" s="246"/>
    </row>
    <row r="430" customFormat="false" ht="12.75" hidden="false" customHeight="false" outlineLevel="0" collapsed="false">
      <c r="A430" s="217"/>
      <c r="B430" s="246"/>
      <c r="C430" s="251"/>
      <c r="D430" s="251"/>
      <c r="E430" s="251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  <c r="AJ430" s="246"/>
      <c r="AK430" s="246"/>
      <c r="AL430" s="246"/>
      <c r="AM430" s="246"/>
      <c r="AN430" s="246"/>
      <c r="AO430" s="246"/>
      <c r="AP430" s="246"/>
      <c r="AQ430" s="246"/>
      <c r="AR430" s="246"/>
      <c r="AS430" s="246"/>
      <c r="AT430" s="246"/>
      <c r="AU430" s="246"/>
      <c r="AV430" s="246"/>
      <c r="AW430" s="246"/>
      <c r="AX430" s="246"/>
      <c r="AY430" s="246"/>
      <c r="AZ430" s="246"/>
      <c r="BA430" s="246"/>
      <c r="BB430" s="246"/>
      <c r="BC430" s="246"/>
      <c r="BD430" s="246"/>
      <c r="BE430" s="246"/>
      <c r="BF430" s="246"/>
      <c r="BG430" s="246"/>
      <c r="BH430" s="246"/>
      <c r="BI430" s="246"/>
      <c r="BJ430" s="246"/>
      <c r="BK430" s="246"/>
      <c r="BL430" s="246"/>
      <c r="BM430" s="246"/>
      <c r="BN430" s="246"/>
      <c r="BO430" s="246"/>
      <c r="BP430" s="246"/>
      <c r="BQ430" s="246"/>
      <c r="BR430" s="246"/>
      <c r="BS430" s="246"/>
      <c r="BT430" s="246"/>
      <c r="BU430" s="246"/>
      <c r="BV430" s="246"/>
      <c r="BW430" s="246"/>
      <c r="BX430" s="246"/>
      <c r="BY430" s="246"/>
      <c r="BZ430" s="246"/>
      <c r="CA430" s="246"/>
      <c r="CB430" s="246"/>
      <c r="CC430" s="246"/>
      <c r="CD430" s="246"/>
      <c r="CE430" s="246"/>
      <c r="CF430" s="246"/>
      <c r="CG430" s="246"/>
      <c r="CH430" s="246"/>
      <c r="CI430" s="246"/>
      <c r="CJ430" s="246"/>
      <c r="CK430" s="246"/>
      <c r="CL430" s="246"/>
      <c r="CM430" s="246"/>
      <c r="CN430" s="246"/>
      <c r="CO430" s="246"/>
      <c r="CP430" s="246"/>
      <c r="CQ430" s="246"/>
      <c r="CR430" s="246"/>
      <c r="CS430" s="246"/>
      <c r="CT430" s="246"/>
      <c r="CU430" s="246"/>
      <c r="CV430" s="246"/>
      <c r="CW430" s="246"/>
      <c r="CX430" s="246"/>
      <c r="CY430" s="246"/>
      <c r="CZ430" s="246"/>
      <c r="DA430" s="246"/>
      <c r="DB430" s="246"/>
      <c r="DC430" s="246"/>
      <c r="DD430" s="246"/>
      <c r="DE430" s="246"/>
      <c r="DF430" s="246"/>
      <c r="DG430" s="246"/>
      <c r="DH430" s="246"/>
      <c r="DI430" s="246"/>
      <c r="DJ430" s="246"/>
      <c r="DK430" s="246"/>
      <c r="DL430" s="246"/>
      <c r="DM430" s="246"/>
      <c r="DN430" s="246"/>
      <c r="DO430" s="246"/>
      <c r="DP430" s="246"/>
      <c r="DQ430" s="246"/>
      <c r="DR430" s="246"/>
      <c r="DS430" s="246"/>
      <c r="DT430" s="246"/>
      <c r="DU430" s="246"/>
      <c r="DV430" s="246"/>
      <c r="DW430" s="246"/>
      <c r="DX430" s="246"/>
      <c r="DY430" s="246"/>
      <c r="DZ430" s="246"/>
      <c r="EA430" s="246"/>
      <c r="EB430" s="246"/>
      <c r="EC430" s="246"/>
      <c r="ED430" s="246"/>
      <c r="EE430" s="246"/>
      <c r="EF430" s="246"/>
      <c r="EG430" s="246"/>
      <c r="EH430" s="246"/>
      <c r="EI430" s="246"/>
      <c r="EJ430" s="246"/>
      <c r="EK430" s="246"/>
      <c r="EL430" s="246"/>
      <c r="EM430" s="246"/>
      <c r="EN430" s="246"/>
      <c r="EO430" s="246"/>
      <c r="EP430" s="246"/>
      <c r="EQ430" s="246"/>
      <c r="ER430" s="246"/>
      <c r="ES430" s="246"/>
      <c r="ET430" s="246"/>
      <c r="EU430" s="246"/>
      <c r="EV430" s="246"/>
      <c r="EW430" s="246"/>
      <c r="EX430" s="246"/>
      <c r="EY430" s="246"/>
      <c r="EZ430" s="246"/>
      <c r="FA430" s="246"/>
      <c r="FB430" s="246"/>
      <c r="FC430" s="246"/>
      <c r="FD430" s="246"/>
      <c r="FE430" s="246"/>
      <c r="FF430" s="246"/>
      <c r="FG430" s="246"/>
      <c r="FH430" s="246"/>
      <c r="FI430" s="246"/>
      <c r="FJ430" s="246"/>
      <c r="FK430" s="246"/>
      <c r="FL430" s="246"/>
      <c r="FM430" s="246"/>
      <c r="FN430" s="246"/>
      <c r="FO430" s="246"/>
      <c r="FP430" s="246"/>
      <c r="FQ430" s="246"/>
      <c r="FR430" s="246"/>
      <c r="FS430" s="246"/>
      <c r="FT430" s="246"/>
      <c r="FU430" s="246"/>
      <c r="FV430" s="246"/>
      <c r="FW430" s="246"/>
      <c r="FX430" s="246"/>
      <c r="FY430" s="246"/>
      <c r="FZ430" s="246"/>
      <c r="GA430" s="246"/>
      <c r="GB430" s="246"/>
      <c r="GC430" s="246"/>
      <c r="GD430" s="246"/>
      <c r="GE430" s="246"/>
      <c r="GF430" s="246"/>
      <c r="GG430" s="246"/>
      <c r="GH430" s="246"/>
      <c r="GI430" s="246"/>
      <c r="GJ430" s="246"/>
      <c r="GK430" s="246"/>
      <c r="GL430" s="246"/>
      <c r="GM430" s="246"/>
      <c r="GN430" s="246"/>
      <c r="GO430" s="246"/>
      <c r="GP430" s="246"/>
      <c r="GQ430" s="246"/>
      <c r="GR430" s="246"/>
      <c r="GS430" s="246"/>
      <c r="GT430" s="246"/>
      <c r="GU430" s="246"/>
      <c r="GV430" s="246"/>
      <c r="GW430" s="246"/>
      <c r="GX430" s="246"/>
      <c r="GY430" s="246"/>
      <c r="GZ430" s="246"/>
      <c r="HA430" s="246"/>
      <c r="HB430" s="246"/>
      <c r="HC430" s="246"/>
      <c r="HD430" s="246"/>
      <c r="HE430" s="246"/>
      <c r="HF430" s="246"/>
      <c r="HG430" s="246"/>
      <c r="HH430" s="246"/>
      <c r="HI430" s="246"/>
      <c r="HJ430" s="246"/>
      <c r="HK430" s="246"/>
      <c r="HL430" s="246"/>
      <c r="HM430" s="246"/>
      <c r="HN430" s="246"/>
      <c r="HO430" s="246"/>
      <c r="HP430" s="246"/>
      <c r="HQ430" s="246"/>
      <c r="HR430" s="246"/>
      <c r="HS430" s="246"/>
      <c r="HT430" s="246"/>
      <c r="HU430" s="246"/>
      <c r="HV430" s="246"/>
      <c r="HW430" s="246"/>
      <c r="HX430" s="246"/>
      <c r="HY430" s="246"/>
      <c r="HZ430" s="246"/>
      <c r="IA430" s="246"/>
      <c r="IB430" s="246"/>
      <c r="IC430" s="246"/>
      <c r="ID430" s="246"/>
      <c r="IE430" s="246"/>
      <c r="IF430" s="246"/>
      <c r="IG430" s="246"/>
      <c r="IH430" s="246"/>
      <c r="II430" s="246"/>
      <c r="IJ430" s="246"/>
      <c r="IK430" s="246"/>
      <c r="IL430" s="246"/>
      <c r="IM430" s="246"/>
      <c r="IN430" s="246"/>
      <c r="IO430" s="246"/>
      <c r="IP430" s="246"/>
      <c r="IQ430" s="246"/>
      <c r="IR430" s="246"/>
      <c r="IS430" s="246"/>
      <c r="IT430" s="246"/>
      <c r="IU430" s="246"/>
      <c r="IV430" s="246"/>
      <c r="IW430" s="246"/>
    </row>
    <row r="431" customFormat="false" ht="12.75" hidden="false" customHeight="false" outlineLevel="0" collapsed="false">
      <c r="A431" s="263"/>
      <c r="B431" s="264"/>
      <c r="C431" s="251"/>
      <c r="D431" s="251"/>
      <c r="E431" s="251"/>
      <c r="F431" s="261"/>
      <c r="G431" s="261"/>
      <c r="H431" s="261"/>
      <c r="I431" s="261"/>
      <c r="J431" s="261"/>
      <c r="K431" s="261"/>
      <c r="L431" s="261"/>
      <c r="M431" s="261"/>
      <c r="N431" s="261"/>
      <c r="O431" s="261"/>
      <c r="P431" s="261"/>
      <c r="Q431" s="261"/>
      <c r="R431" s="261"/>
      <c r="S431" s="261"/>
      <c r="T431" s="261"/>
      <c r="U431" s="261"/>
      <c r="V431" s="261"/>
      <c r="W431" s="261"/>
      <c r="X431" s="261"/>
      <c r="Y431" s="261"/>
      <c r="Z431" s="261"/>
      <c r="AA431" s="261"/>
      <c r="AB431" s="261"/>
      <c r="AC431" s="261"/>
      <c r="AD431" s="261"/>
      <c r="AE431" s="261"/>
      <c r="AF431" s="261"/>
      <c r="AG431" s="261"/>
      <c r="AH431" s="261"/>
      <c r="AI431" s="261"/>
      <c r="AJ431" s="261"/>
      <c r="AK431" s="261"/>
      <c r="AL431" s="261"/>
      <c r="AM431" s="261"/>
      <c r="AN431" s="261"/>
      <c r="AO431" s="261"/>
      <c r="AP431" s="261"/>
      <c r="AQ431" s="261"/>
      <c r="AR431" s="261"/>
      <c r="AS431" s="261"/>
      <c r="AT431" s="261"/>
      <c r="AU431" s="261"/>
      <c r="AV431" s="261"/>
      <c r="AW431" s="261"/>
      <c r="AX431" s="261"/>
      <c r="AY431" s="261"/>
      <c r="AZ431" s="261"/>
      <c r="BA431" s="261"/>
      <c r="BB431" s="261"/>
      <c r="BC431" s="261"/>
      <c r="BD431" s="261"/>
      <c r="BE431" s="261"/>
      <c r="BF431" s="261"/>
      <c r="BG431" s="261"/>
      <c r="BH431" s="261"/>
      <c r="BI431" s="261"/>
      <c r="BJ431" s="261"/>
      <c r="BK431" s="261"/>
      <c r="BL431" s="261"/>
      <c r="BM431" s="261"/>
      <c r="BN431" s="261"/>
      <c r="BO431" s="261"/>
      <c r="BP431" s="261"/>
      <c r="BQ431" s="261"/>
      <c r="BR431" s="261"/>
      <c r="BS431" s="261"/>
      <c r="BT431" s="261"/>
      <c r="BU431" s="261"/>
      <c r="BV431" s="261"/>
      <c r="BW431" s="261"/>
      <c r="BX431" s="261"/>
      <c r="BY431" s="261"/>
      <c r="BZ431" s="261"/>
      <c r="CA431" s="261"/>
      <c r="CB431" s="261"/>
      <c r="CC431" s="261"/>
      <c r="CD431" s="261"/>
      <c r="CE431" s="261"/>
      <c r="CF431" s="261"/>
      <c r="CG431" s="261"/>
      <c r="CH431" s="261"/>
      <c r="CI431" s="261"/>
      <c r="CJ431" s="261"/>
      <c r="CK431" s="261"/>
      <c r="CL431" s="261"/>
      <c r="CM431" s="261"/>
      <c r="CN431" s="261"/>
      <c r="CO431" s="261"/>
      <c r="CP431" s="261"/>
      <c r="CQ431" s="261"/>
      <c r="CR431" s="261"/>
      <c r="CS431" s="261"/>
      <c r="CT431" s="261"/>
      <c r="CU431" s="261"/>
      <c r="CV431" s="261"/>
      <c r="CW431" s="261"/>
      <c r="CX431" s="261"/>
      <c r="CY431" s="261"/>
      <c r="CZ431" s="261"/>
      <c r="DA431" s="261"/>
      <c r="DB431" s="261"/>
      <c r="DC431" s="261"/>
      <c r="DD431" s="261"/>
      <c r="DE431" s="261"/>
      <c r="DF431" s="261"/>
      <c r="DG431" s="261"/>
      <c r="DH431" s="261"/>
      <c r="DI431" s="261"/>
      <c r="DJ431" s="261"/>
      <c r="DK431" s="261"/>
      <c r="DL431" s="261"/>
      <c r="DM431" s="261"/>
      <c r="DN431" s="261"/>
      <c r="DO431" s="261"/>
      <c r="DP431" s="261"/>
      <c r="DQ431" s="261"/>
      <c r="DR431" s="261"/>
      <c r="DS431" s="261"/>
      <c r="DT431" s="261"/>
      <c r="DU431" s="261"/>
      <c r="DV431" s="261"/>
      <c r="DW431" s="261"/>
      <c r="DX431" s="261"/>
      <c r="DY431" s="261"/>
      <c r="DZ431" s="261"/>
      <c r="EA431" s="261"/>
      <c r="EB431" s="261"/>
      <c r="EC431" s="261"/>
      <c r="ED431" s="261"/>
      <c r="EE431" s="261"/>
      <c r="EF431" s="261"/>
      <c r="EG431" s="261"/>
      <c r="EH431" s="261"/>
      <c r="EI431" s="261"/>
      <c r="EJ431" s="261"/>
      <c r="EK431" s="261"/>
      <c r="EL431" s="261"/>
      <c r="EM431" s="261"/>
      <c r="EN431" s="261"/>
      <c r="EO431" s="261"/>
      <c r="EP431" s="261"/>
      <c r="EQ431" s="261"/>
      <c r="ER431" s="261"/>
      <c r="ES431" s="261"/>
      <c r="ET431" s="261"/>
      <c r="EU431" s="261"/>
      <c r="EV431" s="261"/>
      <c r="EW431" s="261"/>
      <c r="EX431" s="261"/>
      <c r="EY431" s="261"/>
      <c r="EZ431" s="261"/>
      <c r="FA431" s="261"/>
      <c r="FB431" s="261"/>
      <c r="FC431" s="261"/>
      <c r="FD431" s="261"/>
      <c r="FE431" s="261"/>
      <c r="FF431" s="261"/>
      <c r="FG431" s="261"/>
      <c r="FH431" s="261"/>
      <c r="FI431" s="261"/>
      <c r="FJ431" s="261"/>
      <c r="FK431" s="261"/>
      <c r="FL431" s="261"/>
      <c r="FM431" s="261"/>
      <c r="FN431" s="261"/>
      <c r="FO431" s="261"/>
      <c r="FP431" s="261"/>
      <c r="FQ431" s="261"/>
      <c r="FR431" s="261"/>
      <c r="FS431" s="261"/>
      <c r="FT431" s="261"/>
      <c r="FU431" s="261"/>
      <c r="FV431" s="261"/>
      <c r="FW431" s="261"/>
      <c r="FX431" s="261"/>
      <c r="FY431" s="261"/>
      <c r="FZ431" s="261"/>
      <c r="GA431" s="261"/>
      <c r="GB431" s="261"/>
      <c r="GC431" s="261"/>
      <c r="GD431" s="261"/>
      <c r="GE431" s="261"/>
      <c r="GF431" s="261"/>
      <c r="GG431" s="261"/>
      <c r="GH431" s="261"/>
      <c r="GI431" s="261"/>
      <c r="GJ431" s="261"/>
      <c r="GK431" s="261"/>
      <c r="GL431" s="261"/>
      <c r="GM431" s="261"/>
      <c r="GN431" s="261"/>
      <c r="GO431" s="261"/>
      <c r="GP431" s="261"/>
      <c r="GQ431" s="261"/>
      <c r="GR431" s="261"/>
      <c r="GS431" s="261"/>
      <c r="GT431" s="261"/>
      <c r="GU431" s="261"/>
      <c r="GV431" s="261"/>
      <c r="GW431" s="261"/>
      <c r="GX431" s="261"/>
      <c r="GY431" s="261"/>
      <c r="GZ431" s="261"/>
      <c r="HA431" s="261"/>
      <c r="HB431" s="261"/>
      <c r="HC431" s="261"/>
      <c r="HD431" s="261"/>
      <c r="HE431" s="261"/>
      <c r="HF431" s="261"/>
      <c r="HG431" s="261"/>
      <c r="HH431" s="261"/>
      <c r="HI431" s="261"/>
      <c r="HJ431" s="261"/>
      <c r="HK431" s="261"/>
      <c r="HL431" s="261"/>
      <c r="HM431" s="261"/>
      <c r="HN431" s="261"/>
      <c r="HO431" s="261"/>
      <c r="HP431" s="261"/>
      <c r="HQ431" s="261"/>
      <c r="HR431" s="261"/>
      <c r="HS431" s="261"/>
      <c r="HT431" s="261"/>
      <c r="HU431" s="261"/>
      <c r="HV431" s="261"/>
      <c r="HW431" s="261"/>
      <c r="HX431" s="261"/>
      <c r="HY431" s="261"/>
      <c r="HZ431" s="261"/>
      <c r="IA431" s="261"/>
      <c r="IB431" s="261"/>
      <c r="IC431" s="261"/>
      <c r="ID431" s="261"/>
      <c r="IE431" s="261"/>
      <c r="IF431" s="261"/>
      <c r="IG431" s="261"/>
      <c r="IH431" s="261"/>
      <c r="II431" s="261"/>
      <c r="IJ431" s="261"/>
      <c r="IK431" s="261"/>
      <c r="IL431" s="261"/>
      <c r="IM431" s="261"/>
      <c r="IN431" s="261"/>
      <c r="IO431" s="261"/>
      <c r="IP431" s="261"/>
      <c r="IQ431" s="261"/>
      <c r="IR431" s="261"/>
      <c r="IS431" s="261"/>
      <c r="IT431" s="261"/>
      <c r="IU431" s="261"/>
      <c r="IV431" s="261"/>
      <c r="IW431" s="261"/>
    </row>
    <row r="432" customFormat="false" ht="12.75" hidden="false" customHeight="false" outlineLevel="0" collapsed="false">
      <c r="A432" s="223"/>
      <c r="B432" s="245"/>
      <c r="C432" s="251"/>
      <c r="D432" s="251"/>
      <c r="E432" s="251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  <c r="AJ432" s="246"/>
      <c r="AK432" s="246"/>
      <c r="AL432" s="246"/>
      <c r="AM432" s="246"/>
      <c r="AN432" s="246"/>
      <c r="AO432" s="246"/>
      <c r="AP432" s="246"/>
      <c r="AQ432" s="246"/>
      <c r="AR432" s="246"/>
      <c r="AS432" s="246"/>
      <c r="AT432" s="246"/>
      <c r="AU432" s="246"/>
      <c r="AV432" s="246"/>
      <c r="AW432" s="246"/>
      <c r="AX432" s="246"/>
      <c r="AY432" s="246"/>
      <c r="AZ432" s="246"/>
      <c r="BA432" s="246"/>
      <c r="BB432" s="246"/>
      <c r="BC432" s="246"/>
      <c r="BD432" s="246"/>
      <c r="BE432" s="246"/>
      <c r="BF432" s="246"/>
      <c r="BG432" s="246"/>
      <c r="BH432" s="246"/>
      <c r="BI432" s="246"/>
      <c r="BJ432" s="246"/>
      <c r="BK432" s="246"/>
      <c r="BL432" s="246"/>
      <c r="BM432" s="246"/>
      <c r="BN432" s="246"/>
      <c r="BO432" s="246"/>
      <c r="BP432" s="246"/>
      <c r="BQ432" s="246"/>
      <c r="BR432" s="246"/>
      <c r="BS432" s="246"/>
      <c r="BT432" s="246"/>
      <c r="BU432" s="246"/>
      <c r="BV432" s="246"/>
      <c r="BW432" s="246"/>
      <c r="BX432" s="246"/>
      <c r="BY432" s="246"/>
      <c r="BZ432" s="246"/>
      <c r="CA432" s="246"/>
      <c r="CB432" s="246"/>
      <c r="CC432" s="246"/>
      <c r="CD432" s="246"/>
      <c r="CE432" s="246"/>
      <c r="CF432" s="246"/>
      <c r="CG432" s="246"/>
      <c r="CH432" s="246"/>
      <c r="CI432" s="246"/>
      <c r="CJ432" s="246"/>
      <c r="CK432" s="246"/>
      <c r="CL432" s="246"/>
      <c r="CM432" s="246"/>
      <c r="CN432" s="246"/>
      <c r="CO432" s="246"/>
      <c r="CP432" s="246"/>
      <c r="CQ432" s="246"/>
      <c r="CR432" s="246"/>
      <c r="CS432" s="246"/>
      <c r="CT432" s="246"/>
      <c r="CU432" s="246"/>
      <c r="CV432" s="246"/>
      <c r="CW432" s="246"/>
      <c r="CX432" s="246"/>
      <c r="CY432" s="246"/>
      <c r="CZ432" s="246"/>
      <c r="DA432" s="246"/>
      <c r="DB432" s="246"/>
      <c r="DC432" s="246"/>
      <c r="DD432" s="246"/>
      <c r="DE432" s="246"/>
      <c r="DF432" s="246"/>
      <c r="DG432" s="246"/>
      <c r="DH432" s="246"/>
      <c r="DI432" s="246"/>
      <c r="DJ432" s="246"/>
      <c r="DK432" s="246"/>
      <c r="DL432" s="246"/>
      <c r="DM432" s="246"/>
      <c r="DN432" s="246"/>
      <c r="DO432" s="246"/>
      <c r="DP432" s="246"/>
      <c r="DQ432" s="246"/>
      <c r="DR432" s="246"/>
      <c r="DS432" s="246"/>
      <c r="DT432" s="246"/>
      <c r="DU432" s="246"/>
      <c r="DV432" s="246"/>
      <c r="DW432" s="246"/>
      <c r="DX432" s="246"/>
      <c r="DY432" s="246"/>
      <c r="DZ432" s="246"/>
      <c r="EA432" s="246"/>
      <c r="EB432" s="246"/>
      <c r="EC432" s="246"/>
      <c r="ED432" s="246"/>
      <c r="EE432" s="246"/>
      <c r="EF432" s="246"/>
      <c r="EG432" s="246"/>
      <c r="EH432" s="246"/>
      <c r="EI432" s="246"/>
      <c r="EJ432" s="246"/>
      <c r="EK432" s="246"/>
      <c r="EL432" s="246"/>
      <c r="EM432" s="246"/>
      <c r="EN432" s="246"/>
      <c r="EO432" s="246"/>
      <c r="EP432" s="246"/>
      <c r="EQ432" s="246"/>
      <c r="ER432" s="246"/>
      <c r="ES432" s="246"/>
      <c r="ET432" s="246"/>
      <c r="EU432" s="246"/>
      <c r="EV432" s="246"/>
      <c r="EW432" s="246"/>
      <c r="EX432" s="246"/>
      <c r="EY432" s="246"/>
      <c r="EZ432" s="246"/>
      <c r="FA432" s="246"/>
      <c r="FB432" s="246"/>
      <c r="FC432" s="246"/>
      <c r="FD432" s="246"/>
      <c r="FE432" s="246"/>
      <c r="FF432" s="246"/>
      <c r="FG432" s="246"/>
      <c r="FH432" s="246"/>
      <c r="FI432" s="246"/>
      <c r="FJ432" s="246"/>
      <c r="FK432" s="246"/>
      <c r="FL432" s="246"/>
      <c r="FM432" s="246"/>
      <c r="FN432" s="246"/>
      <c r="FO432" s="246"/>
      <c r="FP432" s="246"/>
      <c r="FQ432" s="246"/>
      <c r="FR432" s="246"/>
      <c r="FS432" s="246"/>
      <c r="FT432" s="246"/>
      <c r="FU432" s="246"/>
      <c r="FV432" s="246"/>
      <c r="FW432" s="246"/>
      <c r="FX432" s="246"/>
      <c r="FY432" s="246"/>
      <c r="FZ432" s="246"/>
      <c r="GA432" s="246"/>
      <c r="GB432" s="246"/>
      <c r="GC432" s="246"/>
      <c r="GD432" s="246"/>
      <c r="GE432" s="246"/>
      <c r="GF432" s="246"/>
      <c r="GG432" s="246"/>
      <c r="GH432" s="246"/>
      <c r="GI432" s="246"/>
      <c r="GJ432" s="246"/>
      <c r="GK432" s="246"/>
      <c r="GL432" s="246"/>
      <c r="GM432" s="246"/>
      <c r="GN432" s="246"/>
      <c r="GO432" s="246"/>
      <c r="GP432" s="246"/>
      <c r="GQ432" s="246"/>
      <c r="GR432" s="246"/>
      <c r="GS432" s="246"/>
      <c r="GT432" s="246"/>
      <c r="GU432" s="246"/>
      <c r="GV432" s="246"/>
      <c r="GW432" s="246"/>
      <c r="GX432" s="246"/>
      <c r="GY432" s="246"/>
      <c r="GZ432" s="246"/>
      <c r="HA432" s="246"/>
      <c r="HB432" s="246"/>
      <c r="HC432" s="246"/>
      <c r="HD432" s="246"/>
      <c r="HE432" s="246"/>
      <c r="HF432" s="246"/>
      <c r="HG432" s="246"/>
      <c r="HH432" s="246"/>
      <c r="HI432" s="246"/>
      <c r="HJ432" s="246"/>
      <c r="HK432" s="246"/>
      <c r="HL432" s="246"/>
      <c r="HM432" s="246"/>
      <c r="HN432" s="246"/>
      <c r="HO432" s="246"/>
      <c r="HP432" s="246"/>
      <c r="HQ432" s="246"/>
      <c r="HR432" s="246"/>
      <c r="HS432" s="246"/>
      <c r="HT432" s="246"/>
      <c r="HU432" s="246"/>
      <c r="HV432" s="246"/>
      <c r="HW432" s="246"/>
      <c r="HX432" s="246"/>
      <c r="HY432" s="246"/>
      <c r="HZ432" s="246"/>
      <c r="IA432" s="246"/>
      <c r="IB432" s="246"/>
      <c r="IC432" s="246"/>
      <c r="ID432" s="246"/>
      <c r="IE432" s="246"/>
      <c r="IF432" s="246"/>
      <c r="IG432" s="246"/>
      <c r="IH432" s="246"/>
      <c r="II432" s="246"/>
      <c r="IJ432" s="246"/>
      <c r="IK432" s="246"/>
      <c r="IL432" s="246"/>
      <c r="IM432" s="246"/>
      <c r="IN432" s="246"/>
      <c r="IO432" s="246"/>
      <c r="IP432" s="246"/>
      <c r="IQ432" s="246"/>
      <c r="IR432" s="246"/>
      <c r="IS432" s="246"/>
      <c r="IT432" s="246"/>
      <c r="IU432" s="246"/>
      <c r="IV432" s="246"/>
      <c r="IW432" s="246"/>
    </row>
    <row r="433" customFormat="false" ht="12.75" hidden="false" customHeight="false" outlineLevel="0" collapsed="false">
      <c r="A433" s="225"/>
      <c r="B433" s="245"/>
      <c r="C433" s="251"/>
      <c r="D433" s="251"/>
      <c r="E433" s="251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  <c r="AJ433" s="246"/>
      <c r="AK433" s="246"/>
      <c r="AL433" s="246"/>
      <c r="AM433" s="246"/>
      <c r="AN433" s="246"/>
      <c r="AO433" s="246"/>
      <c r="AP433" s="246"/>
      <c r="AQ433" s="246"/>
      <c r="AR433" s="246"/>
      <c r="AS433" s="246"/>
      <c r="AT433" s="246"/>
      <c r="AU433" s="246"/>
      <c r="AV433" s="246"/>
      <c r="AW433" s="246"/>
      <c r="AX433" s="246"/>
      <c r="AY433" s="246"/>
      <c r="AZ433" s="246"/>
      <c r="BA433" s="246"/>
      <c r="BB433" s="246"/>
      <c r="BC433" s="246"/>
      <c r="BD433" s="246"/>
      <c r="BE433" s="246"/>
      <c r="BF433" s="246"/>
      <c r="BG433" s="246"/>
      <c r="BH433" s="246"/>
      <c r="BI433" s="246"/>
      <c r="BJ433" s="246"/>
      <c r="BK433" s="246"/>
      <c r="BL433" s="246"/>
      <c r="BM433" s="246"/>
      <c r="BN433" s="246"/>
      <c r="BO433" s="246"/>
      <c r="BP433" s="246"/>
      <c r="BQ433" s="246"/>
      <c r="BR433" s="246"/>
      <c r="BS433" s="246"/>
      <c r="BT433" s="246"/>
      <c r="BU433" s="246"/>
      <c r="BV433" s="246"/>
      <c r="BW433" s="246"/>
      <c r="BX433" s="246"/>
      <c r="BY433" s="246"/>
      <c r="BZ433" s="246"/>
      <c r="CA433" s="246"/>
      <c r="CB433" s="246"/>
      <c r="CC433" s="246"/>
      <c r="CD433" s="246"/>
      <c r="CE433" s="246"/>
      <c r="CF433" s="246"/>
      <c r="CG433" s="246"/>
      <c r="CH433" s="246"/>
      <c r="CI433" s="246"/>
      <c r="CJ433" s="246"/>
      <c r="CK433" s="246"/>
      <c r="CL433" s="246"/>
      <c r="CM433" s="246"/>
      <c r="CN433" s="246"/>
      <c r="CO433" s="246"/>
      <c r="CP433" s="246"/>
      <c r="CQ433" s="246"/>
      <c r="CR433" s="246"/>
      <c r="CS433" s="246"/>
      <c r="CT433" s="246"/>
      <c r="CU433" s="246"/>
      <c r="CV433" s="246"/>
      <c r="CW433" s="246"/>
      <c r="CX433" s="246"/>
      <c r="CY433" s="246"/>
      <c r="CZ433" s="246"/>
      <c r="DA433" s="246"/>
      <c r="DB433" s="246"/>
      <c r="DC433" s="246"/>
      <c r="DD433" s="246"/>
      <c r="DE433" s="246"/>
      <c r="DF433" s="246"/>
      <c r="DG433" s="246"/>
      <c r="DH433" s="246"/>
      <c r="DI433" s="246"/>
      <c r="DJ433" s="246"/>
      <c r="DK433" s="246"/>
      <c r="DL433" s="246"/>
      <c r="DM433" s="246"/>
      <c r="DN433" s="246"/>
      <c r="DO433" s="246"/>
      <c r="DP433" s="246"/>
      <c r="DQ433" s="246"/>
      <c r="DR433" s="246"/>
      <c r="DS433" s="246"/>
      <c r="DT433" s="246"/>
      <c r="DU433" s="246"/>
      <c r="DV433" s="246"/>
      <c r="DW433" s="246"/>
      <c r="DX433" s="246"/>
      <c r="DY433" s="246"/>
      <c r="DZ433" s="246"/>
      <c r="EA433" s="246"/>
      <c r="EB433" s="246"/>
      <c r="EC433" s="246"/>
      <c r="ED433" s="246"/>
      <c r="EE433" s="246"/>
      <c r="EF433" s="246"/>
      <c r="EG433" s="246"/>
      <c r="EH433" s="246"/>
      <c r="EI433" s="246"/>
      <c r="EJ433" s="246"/>
      <c r="EK433" s="246"/>
      <c r="EL433" s="246"/>
      <c r="EM433" s="246"/>
      <c r="EN433" s="246"/>
      <c r="EO433" s="246"/>
      <c r="EP433" s="246"/>
      <c r="EQ433" s="246"/>
      <c r="ER433" s="246"/>
      <c r="ES433" s="246"/>
      <c r="ET433" s="246"/>
      <c r="EU433" s="246"/>
      <c r="EV433" s="246"/>
      <c r="EW433" s="246"/>
      <c r="EX433" s="246"/>
      <c r="EY433" s="246"/>
      <c r="EZ433" s="246"/>
      <c r="FA433" s="246"/>
      <c r="FB433" s="246"/>
      <c r="FC433" s="246"/>
      <c r="FD433" s="246"/>
      <c r="FE433" s="246"/>
      <c r="FF433" s="246"/>
      <c r="FG433" s="246"/>
      <c r="FH433" s="246"/>
      <c r="FI433" s="246"/>
      <c r="FJ433" s="246"/>
      <c r="FK433" s="246"/>
      <c r="FL433" s="246"/>
      <c r="FM433" s="246"/>
      <c r="FN433" s="246"/>
      <c r="FO433" s="246"/>
      <c r="FP433" s="246"/>
      <c r="FQ433" s="246"/>
      <c r="FR433" s="246"/>
      <c r="FS433" s="246"/>
      <c r="FT433" s="246"/>
      <c r="FU433" s="246"/>
      <c r="FV433" s="246"/>
      <c r="FW433" s="246"/>
      <c r="FX433" s="246"/>
      <c r="FY433" s="246"/>
      <c r="FZ433" s="246"/>
      <c r="GA433" s="246"/>
      <c r="GB433" s="246"/>
      <c r="GC433" s="246"/>
      <c r="GD433" s="246"/>
      <c r="GE433" s="246"/>
      <c r="GF433" s="246"/>
      <c r="GG433" s="246"/>
      <c r="GH433" s="246"/>
      <c r="GI433" s="246"/>
      <c r="GJ433" s="246"/>
      <c r="GK433" s="246"/>
      <c r="GL433" s="246"/>
      <c r="GM433" s="246"/>
      <c r="GN433" s="246"/>
      <c r="GO433" s="246"/>
      <c r="GP433" s="246"/>
      <c r="GQ433" s="246"/>
      <c r="GR433" s="246"/>
      <c r="GS433" s="246"/>
      <c r="GT433" s="246"/>
      <c r="GU433" s="246"/>
      <c r="GV433" s="246"/>
      <c r="GW433" s="246"/>
      <c r="GX433" s="246"/>
      <c r="GY433" s="246"/>
      <c r="GZ433" s="246"/>
      <c r="HA433" s="246"/>
      <c r="HB433" s="246"/>
      <c r="HC433" s="246"/>
      <c r="HD433" s="246"/>
      <c r="HE433" s="246"/>
      <c r="HF433" s="246"/>
      <c r="HG433" s="246"/>
      <c r="HH433" s="246"/>
      <c r="HI433" s="246"/>
      <c r="HJ433" s="246"/>
      <c r="HK433" s="246"/>
      <c r="HL433" s="246"/>
      <c r="HM433" s="246"/>
      <c r="HN433" s="246"/>
      <c r="HO433" s="246"/>
      <c r="HP433" s="246"/>
      <c r="HQ433" s="246"/>
      <c r="HR433" s="246"/>
      <c r="HS433" s="246"/>
      <c r="HT433" s="246"/>
      <c r="HU433" s="246"/>
      <c r="HV433" s="246"/>
      <c r="HW433" s="246"/>
      <c r="HX433" s="246"/>
      <c r="HY433" s="246"/>
      <c r="HZ433" s="246"/>
      <c r="IA433" s="246"/>
      <c r="IB433" s="246"/>
      <c r="IC433" s="246"/>
      <c r="ID433" s="246"/>
      <c r="IE433" s="246"/>
      <c r="IF433" s="246"/>
      <c r="IG433" s="246"/>
      <c r="IH433" s="246"/>
      <c r="II433" s="246"/>
      <c r="IJ433" s="246"/>
      <c r="IK433" s="246"/>
      <c r="IL433" s="246"/>
      <c r="IM433" s="246"/>
      <c r="IN433" s="246"/>
      <c r="IO433" s="246"/>
      <c r="IP433" s="246"/>
      <c r="IQ433" s="246"/>
      <c r="IR433" s="246"/>
      <c r="IS433" s="246"/>
      <c r="IT433" s="246"/>
      <c r="IU433" s="246"/>
      <c r="IV433" s="246"/>
      <c r="IW433" s="246"/>
    </row>
    <row r="434" customFormat="false" ht="12.75" hidden="false" customHeight="false" outlineLevel="0" collapsed="false">
      <c r="A434" s="225"/>
      <c r="B434" s="245"/>
      <c r="C434" s="251"/>
      <c r="D434" s="251"/>
      <c r="E434" s="251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  <c r="AJ434" s="246"/>
      <c r="AK434" s="246"/>
      <c r="AL434" s="246"/>
      <c r="AM434" s="246"/>
      <c r="AN434" s="246"/>
      <c r="AO434" s="246"/>
      <c r="AP434" s="246"/>
      <c r="AQ434" s="246"/>
      <c r="AR434" s="246"/>
      <c r="AS434" s="246"/>
      <c r="AT434" s="246"/>
      <c r="AU434" s="246"/>
      <c r="AV434" s="246"/>
      <c r="AW434" s="246"/>
      <c r="AX434" s="246"/>
      <c r="AY434" s="246"/>
      <c r="AZ434" s="246"/>
      <c r="BA434" s="246"/>
      <c r="BB434" s="246"/>
      <c r="BC434" s="246"/>
      <c r="BD434" s="246"/>
      <c r="BE434" s="246"/>
      <c r="BF434" s="246"/>
      <c r="BG434" s="246"/>
      <c r="BH434" s="246"/>
      <c r="BI434" s="246"/>
      <c r="BJ434" s="246"/>
      <c r="BK434" s="246"/>
      <c r="BL434" s="246"/>
      <c r="BM434" s="246"/>
      <c r="BN434" s="246"/>
      <c r="BO434" s="246"/>
      <c r="BP434" s="246"/>
      <c r="BQ434" s="246"/>
      <c r="BR434" s="246"/>
      <c r="BS434" s="246"/>
      <c r="BT434" s="246"/>
      <c r="BU434" s="246"/>
      <c r="BV434" s="246"/>
      <c r="BW434" s="246"/>
      <c r="BX434" s="246"/>
      <c r="BY434" s="246"/>
      <c r="BZ434" s="246"/>
      <c r="CA434" s="246"/>
      <c r="CB434" s="246"/>
      <c r="CC434" s="246"/>
      <c r="CD434" s="246"/>
      <c r="CE434" s="246"/>
      <c r="CF434" s="246"/>
      <c r="CG434" s="246"/>
      <c r="CH434" s="246"/>
      <c r="CI434" s="246"/>
      <c r="CJ434" s="246"/>
      <c r="CK434" s="246"/>
      <c r="CL434" s="246"/>
      <c r="CM434" s="246"/>
      <c r="CN434" s="246"/>
      <c r="CO434" s="246"/>
      <c r="CP434" s="246"/>
      <c r="CQ434" s="246"/>
      <c r="CR434" s="246"/>
      <c r="CS434" s="246"/>
      <c r="CT434" s="246"/>
      <c r="CU434" s="246"/>
      <c r="CV434" s="246"/>
      <c r="CW434" s="246"/>
      <c r="CX434" s="246"/>
      <c r="CY434" s="246"/>
      <c r="CZ434" s="246"/>
      <c r="DA434" s="246"/>
      <c r="DB434" s="246"/>
      <c r="DC434" s="246"/>
      <c r="DD434" s="246"/>
      <c r="DE434" s="246"/>
      <c r="DF434" s="246"/>
      <c r="DG434" s="246"/>
      <c r="DH434" s="246"/>
      <c r="DI434" s="246"/>
      <c r="DJ434" s="246"/>
      <c r="DK434" s="246"/>
      <c r="DL434" s="246"/>
      <c r="DM434" s="246"/>
      <c r="DN434" s="246"/>
      <c r="DO434" s="246"/>
      <c r="DP434" s="246"/>
      <c r="DQ434" s="246"/>
      <c r="DR434" s="246"/>
      <c r="DS434" s="246"/>
      <c r="DT434" s="246"/>
      <c r="DU434" s="246"/>
      <c r="DV434" s="246"/>
      <c r="DW434" s="246"/>
      <c r="DX434" s="246"/>
      <c r="DY434" s="246"/>
      <c r="DZ434" s="246"/>
      <c r="EA434" s="246"/>
      <c r="EB434" s="246"/>
      <c r="EC434" s="246"/>
      <c r="ED434" s="246"/>
      <c r="EE434" s="246"/>
      <c r="EF434" s="246"/>
      <c r="EG434" s="246"/>
      <c r="EH434" s="246"/>
      <c r="EI434" s="246"/>
      <c r="EJ434" s="246"/>
      <c r="EK434" s="246"/>
      <c r="EL434" s="246"/>
      <c r="EM434" s="246"/>
      <c r="EN434" s="246"/>
      <c r="EO434" s="246"/>
      <c r="EP434" s="246"/>
      <c r="EQ434" s="246"/>
      <c r="ER434" s="246"/>
      <c r="ES434" s="246"/>
      <c r="ET434" s="246"/>
      <c r="EU434" s="246"/>
      <c r="EV434" s="246"/>
      <c r="EW434" s="246"/>
      <c r="EX434" s="246"/>
      <c r="EY434" s="246"/>
      <c r="EZ434" s="246"/>
      <c r="FA434" s="246"/>
      <c r="FB434" s="246"/>
      <c r="FC434" s="246"/>
      <c r="FD434" s="246"/>
      <c r="FE434" s="246"/>
      <c r="FF434" s="246"/>
      <c r="FG434" s="246"/>
      <c r="FH434" s="246"/>
      <c r="FI434" s="246"/>
      <c r="FJ434" s="246"/>
      <c r="FK434" s="246"/>
      <c r="FL434" s="246"/>
      <c r="FM434" s="246"/>
      <c r="FN434" s="246"/>
      <c r="FO434" s="246"/>
      <c r="FP434" s="246"/>
      <c r="FQ434" s="246"/>
      <c r="FR434" s="246"/>
      <c r="FS434" s="246"/>
      <c r="FT434" s="246"/>
      <c r="FU434" s="246"/>
      <c r="FV434" s="246"/>
      <c r="FW434" s="246"/>
      <c r="FX434" s="246"/>
      <c r="FY434" s="246"/>
      <c r="FZ434" s="246"/>
      <c r="GA434" s="246"/>
      <c r="GB434" s="246"/>
      <c r="GC434" s="246"/>
      <c r="GD434" s="246"/>
      <c r="GE434" s="246"/>
      <c r="GF434" s="246"/>
      <c r="GG434" s="246"/>
      <c r="GH434" s="246"/>
      <c r="GI434" s="246"/>
      <c r="GJ434" s="246"/>
      <c r="GK434" s="246"/>
      <c r="GL434" s="246"/>
      <c r="GM434" s="246"/>
      <c r="GN434" s="246"/>
      <c r="GO434" s="246"/>
      <c r="GP434" s="246"/>
      <c r="GQ434" s="246"/>
      <c r="GR434" s="246"/>
      <c r="GS434" s="246"/>
      <c r="GT434" s="246"/>
      <c r="GU434" s="246"/>
      <c r="GV434" s="246"/>
      <c r="GW434" s="246"/>
      <c r="GX434" s="246"/>
      <c r="GY434" s="246"/>
      <c r="GZ434" s="246"/>
      <c r="HA434" s="246"/>
      <c r="HB434" s="246"/>
      <c r="HC434" s="246"/>
      <c r="HD434" s="246"/>
      <c r="HE434" s="246"/>
      <c r="HF434" s="246"/>
      <c r="HG434" s="246"/>
      <c r="HH434" s="246"/>
      <c r="HI434" s="246"/>
      <c r="HJ434" s="246"/>
      <c r="HK434" s="246"/>
      <c r="HL434" s="246"/>
      <c r="HM434" s="246"/>
      <c r="HN434" s="246"/>
      <c r="HO434" s="246"/>
      <c r="HP434" s="246"/>
      <c r="HQ434" s="246"/>
      <c r="HR434" s="246"/>
      <c r="HS434" s="246"/>
      <c r="HT434" s="246"/>
      <c r="HU434" s="246"/>
      <c r="HV434" s="246"/>
      <c r="HW434" s="246"/>
      <c r="HX434" s="246"/>
      <c r="HY434" s="246"/>
      <c r="HZ434" s="246"/>
      <c r="IA434" s="246"/>
      <c r="IB434" s="246"/>
      <c r="IC434" s="246"/>
      <c r="ID434" s="246"/>
      <c r="IE434" s="246"/>
      <c r="IF434" s="246"/>
      <c r="IG434" s="246"/>
      <c r="IH434" s="246"/>
      <c r="II434" s="246"/>
      <c r="IJ434" s="246"/>
      <c r="IK434" s="246"/>
      <c r="IL434" s="246"/>
      <c r="IM434" s="246"/>
      <c r="IN434" s="246"/>
      <c r="IO434" s="246"/>
      <c r="IP434" s="246"/>
      <c r="IQ434" s="246"/>
      <c r="IR434" s="246"/>
      <c r="IS434" s="246"/>
      <c r="IT434" s="246"/>
      <c r="IU434" s="246"/>
      <c r="IV434" s="246"/>
      <c r="IW434" s="246"/>
    </row>
    <row r="435" customFormat="false" ht="12.75" hidden="false" customHeight="false" outlineLevel="0" collapsed="false">
      <c r="A435" s="225"/>
      <c r="B435" s="245"/>
      <c r="C435" s="251"/>
      <c r="D435" s="251"/>
      <c r="E435" s="251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  <c r="AJ435" s="246"/>
      <c r="AK435" s="246"/>
      <c r="AL435" s="246"/>
      <c r="AM435" s="246"/>
      <c r="AN435" s="246"/>
      <c r="AO435" s="246"/>
      <c r="AP435" s="246"/>
      <c r="AQ435" s="246"/>
      <c r="AR435" s="246"/>
      <c r="AS435" s="246"/>
      <c r="AT435" s="246"/>
      <c r="AU435" s="246"/>
      <c r="AV435" s="246"/>
      <c r="AW435" s="246"/>
      <c r="AX435" s="246"/>
      <c r="AY435" s="246"/>
      <c r="AZ435" s="246"/>
      <c r="BA435" s="246"/>
      <c r="BB435" s="246"/>
      <c r="BC435" s="246"/>
      <c r="BD435" s="246"/>
      <c r="BE435" s="246"/>
      <c r="BF435" s="246"/>
      <c r="BG435" s="246"/>
      <c r="BH435" s="246"/>
      <c r="BI435" s="246"/>
      <c r="BJ435" s="246"/>
      <c r="BK435" s="246"/>
      <c r="BL435" s="246"/>
      <c r="BM435" s="246"/>
      <c r="BN435" s="246"/>
      <c r="BO435" s="246"/>
      <c r="BP435" s="246"/>
      <c r="BQ435" s="246"/>
      <c r="BR435" s="246"/>
      <c r="BS435" s="246"/>
      <c r="BT435" s="246"/>
      <c r="BU435" s="246"/>
      <c r="BV435" s="246"/>
      <c r="BW435" s="246"/>
      <c r="BX435" s="246"/>
      <c r="BY435" s="246"/>
      <c r="BZ435" s="246"/>
      <c r="CA435" s="246"/>
      <c r="CB435" s="246"/>
      <c r="CC435" s="246"/>
      <c r="CD435" s="246"/>
      <c r="CE435" s="246"/>
      <c r="CF435" s="246"/>
      <c r="CG435" s="246"/>
      <c r="CH435" s="246"/>
      <c r="CI435" s="246"/>
      <c r="CJ435" s="246"/>
      <c r="CK435" s="246"/>
      <c r="CL435" s="246"/>
      <c r="CM435" s="246"/>
      <c r="CN435" s="246"/>
      <c r="CO435" s="246"/>
      <c r="CP435" s="246"/>
      <c r="CQ435" s="246"/>
      <c r="CR435" s="246"/>
      <c r="CS435" s="246"/>
      <c r="CT435" s="246"/>
      <c r="CU435" s="246"/>
      <c r="CV435" s="246"/>
      <c r="CW435" s="246"/>
      <c r="CX435" s="246"/>
      <c r="CY435" s="246"/>
      <c r="CZ435" s="246"/>
      <c r="DA435" s="246"/>
      <c r="DB435" s="246"/>
      <c r="DC435" s="246"/>
      <c r="DD435" s="246"/>
      <c r="DE435" s="246"/>
      <c r="DF435" s="246"/>
      <c r="DG435" s="246"/>
      <c r="DH435" s="246"/>
      <c r="DI435" s="246"/>
      <c r="DJ435" s="246"/>
      <c r="DK435" s="246"/>
      <c r="DL435" s="246"/>
      <c r="DM435" s="246"/>
      <c r="DN435" s="246"/>
      <c r="DO435" s="246"/>
      <c r="DP435" s="246"/>
      <c r="DQ435" s="246"/>
      <c r="DR435" s="246"/>
      <c r="DS435" s="246"/>
      <c r="DT435" s="246"/>
      <c r="DU435" s="246"/>
      <c r="DV435" s="246"/>
      <c r="DW435" s="246"/>
      <c r="DX435" s="246"/>
      <c r="DY435" s="246"/>
      <c r="DZ435" s="246"/>
      <c r="EA435" s="246"/>
      <c r="EB435" s="246"/>
      <c r="EC435" s="246"/>
      <c r="ED435" s="246"/>
      <c r="EE435" s="246"/>
      <c r="EF435" s="246"/>
      <c r="EG435" s="246"/>
      <c r="EH435" s="246"/>
      <c r="EI435" s="246"/>
      <c r="EJ435" s="246"/>
      <c r="EK435" s="246"/>
      <c r="EL435" s="246"/>
      <c r="EM435" s="246"/>
      <c r="EN435" s="246"/>
      <c r="EO435" s="246"/>
      <c r="EP435" s="246"/>
      <c r="EQ435" s="246"/>
      <c r="ER435" s="246"/>
      <c r="ES435" s="246"/>
      <c r="ET435" s="246"/>
      <c r="EU435" s="246"/>
      <c r="EV435" s="246"/>
      <c r="EW435" s="246"/>
      <c r="EX435" s="246"/>
      <c r="EY435" s="246"/>
      <c r="EZ435" s="246"/>
      <c r="FA435" s="246"/>
      <c r="FB435" s="246"/>
      <c r="FC435" s="246"/>
      <c r="FD435" s="246"/>
      <c r="FE435" s="246"/>
      <c r="FF435" s="246"/>
      <c r="FG435" s="246"/>
      <c r="FH435" s="246"/>
      <c r="FI435" s="246"/>
      <c r="FJ435" s="246"/>
      <c r="FK435" s="246"/>
      <c r="FL435" s="246"/>
      <c r="FM435" s="246"/>
      <c r="FN435" s="246"/>
      <c r="FO435" s="246"/>
      <c r="FP435" s="246"/>
      <c r="FQ435" s="246"/>
      <c r="FR435" s="246"/>
      <c r="FS435" s="246"/>
      <c r="FT435" s="246"/>
      <c r="FU435" s="246"/>
      <c r="FV435" s="246"/>
      <c r="FW435" s="246"/>
      <c r="FX435" s="246"/>
      <c r="FY435" s="246"/>
      <c r="FZ435" s="246"/>
      <c r="GA435" s="246"/>
      <c r="GB435" s="246"/>
      <c r="GC435" s="246"/>
      <c r="GD435" s="246"/>
      <c r="GE435" s="246"/>
      <c r="GF435" s="246"/>
      <c r="GG435" s="246"/>
      <c r="GH435" s="246"/>
      <c r="GI435" s="246"/>
      <c r="GJ435" s="246"/>
      <c r="GK435" s="246"/>
      <c r="GL435" s="246"/>
      <c r="GM435" s="246"/>
      <c r="GN435" s="246"/>
      <c r="GO435" s="246"/>
      <c r="GP435" s="246"/>
      <c r="GQ435" s="246"/>
      <c r="GR435" s="246"/>
      <c r="GS435" s="246"/>
      <c r="GT435" s="246"/>
      <c r="GU435" s="246"/>
      <c r="GV435" s="246"/>
      <c r="GW435" s="246"/>
      <c r="GX435" s="246"/>
      <c r="GY435" s="246"/>
      <c r="GZ435" s="246"/>
      <c r="HA435" s="246"/>
      <c r="HB435" s="246"/>
      <c r="HC435" s="246"/>
      <c r="HD435" s="246"/>
      <c r="HE435" s="246"/>
      <c r="HF435" s="246"/>
      <c r="HG435" s="246"/>
      <c r="HH435" s="246"/>
      <c r="HI435" s="246"/>
      <c r="HJ435" s="246"/>
      <c r="HK435" s="246"/>
      <c r="HL435" s="246"/>
      <c r="HM435" s="246"/>
      <c r="HN435" s="246"/>
      <c r="HO435" s="246"/>
      <c r="HP435" s="246"/>
      <c r="HQ435" s="246"/>
      <c r="HR435" s="246"/>
      <c r="HS435" s="246"/>
      <c r="HT435" s="246"/>
      <c r="HU435" s="246"/>
      <c r="HV435" s="246"/>
      <c r="HW435" s="246"/>
      <c r="HX435" s="246"/>
      <c r="HY435" s="246"/>
      <c r="HZ435" s="246"/>
      <c r="IA435" s="246"/>
      <c r="IB435" s="246"/>
      <c r="IC435" s="246"/>
      <c r="ID435" s="246"/>
      <c r="IE435" s="246"/>
      <c r="IF435" s="246"/>
      <c r="IG435" s="246"/>
      <c r="IH435" s="246"/>
      <c r="II435" s="246"/>
      <c r="IJ435" s="246"/>
      <c r="IK435" s="246"/>
      <c r="IL435" s="246"/>
      <c r="IM435" s="246"/>
      <c r="IN435" s="246"/>
      <c r="IO435" s="246"/>
      <c r="IP435" s="246"/>
      <c r="IQ435" s="246"/>
      <c r="IR435" s="246"/>
      <c r="IS435" s="246"/>
      <c r="IT435" s="246"/>
      <c r="IU435" s="246"/>
      <c r="IV435" s="246"/>
      <c r="IW435" s="246"/>
    </row>
    <row r="436" customFormat="false" ht="12.75" hidden="false" customHeight="false" outlineLevel="0" collapsed="false">
      <c r="A436" s="223"/>
      <c r="B436" s="245"/>
      <c r="C436" s="251"/>
      <c r="D436" s="251"/>
      <c r="E436" s="251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  <c r="AJ436" s="246"/>
      <c r="AK436" s="246"/>
      <c r="AL436" s="246"/>
      <c r="AM436" s="246"/>
      <c r="AN436" s="246"/>
      <c r="AO436" s="246"/>
      <c r="AP436" s="246"/>
      <c r="AQ436" s="246"/>
      <c r="AR436" s="246"/>
      <c r="AS436" s="246"/>
      <c r="AT436" s="246"/>
      <c r="AU436" s="246"/>
      <c r="AV436" s="246"/>
      <c r="AW436" s="246"/>
      <c r="AX436" s="246"/>
      <c r="AY436" s="246"/>
      <c r="AZ436" s="246"/>
      <c r="BA436" s="246"/>
      <c r="BB436" s="246"/>
      <c r="BC436" s="246"/>
      <c r="BD436" s="246"/>
      <c r="BE436" s="246"/>
      <c r="BF436" s="246"/>
      <c r="BG436" s="246"/>
      <c r="BH436" s="246"/>
      <c r="BI436" s="246"/>
      <c r="BJ436" s="246"/>
      <c r="BK436" s="246"/>
      <c r="BL436" s="246"/>
      <c r="BM436" s="246"/>
      <c r="BN436" s="246"/>
      <c r="BO436" s="246"/>
      <c r="BP436" s="246"/>
      <c r="BQ436" s="246"/>
      <c r="BR436" s="246"/>
      <c r="BS436" s="246"/>
      <c r="BT436" s="246"/>
      <c r="BU436" s="246"/>
      <c r="BV436" s="246"/>
      <c r="BW436" s="246"/>
      <c r="BX436" s="246"/>
      <c r="BY436" s="246"/>
      <c r="BZ436" s="246"/>
      <c r="CA436" s="246"/>
      <c r="CB436" s="246"/>
      <c r="CC436" s="246"/>
      <c r="CD436" s="246"/>
      <c r="CE436" s="246"/>
      <c r="CF436" s="246"/>
      <c r="CG436" s="246"/>
      <c r="CH436" s="246"/>
      <c r="CI436" s="246"/>
      <c r="CJ436" s="246"/>
      <c r="CK436" s="246"/>
      <c r="CL436" s="246"/>
      <c r="CM436" s="246"/>
      <c r="CN436" s="246"/>
      <c r="CO436" s="246"/>
      <c r="CP436" s="246"/>
      <c r="CQ436" s="246"/>
      <c r="CR436" s="246"/>
      <c r="CS436" s="246"/>
      <c r="CT436" s="246"/>
      <c r="CU436" s="246"/>
      <c r="CV436" s="246"/>
      <c r="CW436" s="246"/>
      <c r="CX436" s="246"/>
      <c r="CY436" s="246"/>
      <c r="CZ436" s="246"/>
      <c r="DA436" s="246"/>
      <c r="DB436" s="246"/>
      <c r="DC436" s="246"/>
      <c r="DD436" s="246"/>
      <c r="DE436" s="246"/>
      <c r="DF436" s="246"/>
      <c r="DG436" s="246"/>
      <c r="DH436" s="246"/>
      <c r="DI436" s="246"/>
      <c r="DJ436" s="246"/>
      <c r="DK436" s="246"/>
      <c r="DL436" s="246"/>
      <c r="DM436" s="246"/>
      <c r="DN436" s="246"/>
      <c r="DO436" s="246"/>
      <c r="DP436" s="246"/>
      <c r="DQ436" s="246"/>
      <c r="DR436" s="246"/>
      <c r="DS436" s="246"/>
      <c r="DT436" s="246"/>
      <c r="DU436" s="246"/>
      <c r="DV436" s="246"/>
      <c r="DW436" s="246"/>
      <c r="DX436" s="246"/>
      <c r="DY436" s="246"/>
      <c r="DZ436" s="246"/>
      <c r="EA436" s="246"/>
      <c r="EB436" s="246"/>
      <c r="EC436" s="246"/>
      <c r="ED436" s="246"/>
      <c r="EE436" s="246"/>
      <c r="EF436" s="246"/>
      <c r="EG436" s="246"/>
      <c r="EH436" s="246"/>
      <c r="EI436" s="246"/>
      <c r="EJ436" s="246"/>
      <c r="EK436" s="246"/>
      <c r="EL436" s="246"/>
      <c r="EM436" s="246"/>
      <c r="EN436" s="246"/>
      <c r="EO436" s="246"/>
      <c r="EP436" s="246"/>
      <c r="EQ436" s="246"/>
      <c r="ER436" s="246"/>
      <c r="ES436" s="246"/>
      <c r="ET436" s="246"/>
      <c r="EU436" s="246"/>
      <c r="EV436" s="246"/>
      <c r="EW436" s="246"/>
      <c r="EX436" s="246"/>
      <c r="EY436" s="246"/>
      <c r="EZ436" s="246"/>
      <c r="FA436" s="246"/>
      <c r="FB436" s="246"/>
      <c r="FC436" s="246"/>
      <c r="FD436" s="246"/>
      <c r="FE436" s="246"/>
      <c r="FF436" s="246"/>
      <c r="FG436" s="246"/>
      <c r="FH436" s="246"/>
      <c r="FI436" s="246"/>
      <c r="FJ436" s="246"/>
      <c r="FK436" s="246"/>
      <c r="FL436" s="246"/>
      <c r="FM436" s="246"/>
      <c r="FN436" s="246"/>
      <c r="FO436" s="246"/>
      <c r="FP436" s="246"/>
      <c r="FQ436" s="246"/>
      <c r="FR436" s="246"/>
      <c r="FS436" s="246"/>
      <c r="FT436" s="246"/>
      <c r="FU436" s="246"/>
      <c r="FV436" s="246"/>
      <c r="FW436" s="246"/>
      <c r="FX436" s="246"/>
      <c r="FY436" s="246"/>
      <c r="FZ436" s="246"/>
      <c r="GA436" s="246"/>
      <c r="GB436" s="246"/>
      <c r="GC436" s="246"/>
      <c r="GD436" s="246"/>
      <c r="GE436" s="246"/>
      <c r="GF436" s="246"/>
      <c r="GG436" s="246"/>
      <c r="GH436" s="246"/>
      <c r="GI436" s="246"/>
      <c r="GJ436" s="246"/>
      <c r="GK436" s="246"/>
      <c r="GL436" s="246"/>
      <c r="GM436" s="246"/>
      <c r="GN436" s="246"/>
      <c r="GO436" s="246"/>
      <c r="GP436" s="246"/>
      <c r="GQ436" s="246"/>
      <c r="GR436" s="246"/>
      <c r="GS436" s="246"/>
      <c r="GT436" s="246"/>
      <c r="GU436" s="246"/>
      <c r="GV436" s="246"/>
      <c r="GW436" s="246"/>
      <c r="GX436" s="246"/>
      <c r="GY436" s="246"/>
      <c r="GZ436" s="246"/>
      <c r="HA436" s="246"/>
      <c r="HB436" s="246"/>
      <c r="HC436" s="246"/>
      <c r="HD436" s="246"/>
      <c r="HE436" s="246"/>
      <c r="HF436" s="246"/>
      <c r="HG436" s="246"/>
      <c r="HH436" s="246"/>
      <c r="HI436" s="246"/>
      <c r="HJ436" s="246"/>
      <c r="HK436" s="246"/>
      <c r="HL436" s="246"/>
      <c r="HM436" s="246"/>
      <c r="HN436" s="246"/>
      <c r="HO436" s="246"/>
      <c r="HP436" s="246"/>
      <c r="HQ436" s="246"/>
      <c r="HR436" s="246"/>
      <c r="HS436" s="246"/>
      <c r="HT436" s="246"/>
      <c r="HU436" s="246"/>
      <c r="HV436" s="246"/>
      <c r="HW436" s="246"/>
      <c r="HX436" s="246"/>
      <c r="HY436" s="246"/>
      <c r="HZ436" s="246"/>
      <c r="IA436" s="246"/>
      <c r="IB436" s="246"/>
      <c r="IC436" s="246"/>
      <c r="ID436" s="246"/>
      <c r="IE436" s="246"/>
      <c r="IF436" s="246"/>
      <c r="IG436" s="246"/>
      <c r="IH436" s="246"/>
      <c r="II436" s="246"/>
      <c r="IJ436" s="246"/>
      <c r="IK436" s="246"/>
      <c r="IL436" s="246"/>
      <c r="IM436" s="246"/>
      <c r="IN436" s="246"/>
      <c r="IO436" s="246"/>
      <c r="IP436" s="246"/>
      <c r="IQ436" s="246"/>
      <c r="IR436" s="246"/>
      <c r="IS436" s="246"/>
      <c r="IT436" s="246"/>
      <c r="IU436" s="246"/>
      <c r="IV436" s="246"/>
      <c r="IW436" s="246"/>
    </row>
    <row r="437" customFormat="false" ht="12.75" hidden="false" customHeight="false" outlineLevel="0" collapsed="false">
      <c r="A437" s="259"/>
      <c r="B437" s="264"/>
      <c r="C437" s="251"/>
      <c r="D437" s="251"/>
      <c r="E437" s="251"/>
      <c r="F437" s="261"/>
      <c r="G437" s="261"/>
      <c r="H437" s="261"/>
      <c r="I437" s="261"/>
      <c r="J437" s="261"/>
      <c r="K437" s="261"/>
      <c r="L437" s="261"/>
      <c r="M437" s="261"/>
      <c r="N437" s="261"/>
      <c r="O437" s="261"/>
      <c r="P437" s="261"/>
      <c r="Q437" s="261"/>
      <c r="R437" s="261"/>
      <c r="S437" s="261"/>
      <c r="T437" s="261"/>
      <c r="U437" s="261"/>
      <c r="V437" s="261"/>
      <c r="W437" s="261"/>
      <c r="X437" s="261"/>
      <c r="Y437" s="261"/>
      <c r="Z437" s="261"/>
      <c r="AA437" s="261"/>
      <c r="AB437" s="261"/>
      <c r="AC437" s="261"/>
      <c r="AD437" s="261"/>
      <c r="AE437" s="261"/>
      <c r="AF437" s="261"/>
      <c r="AG437" s="261"/>
      <c r="AH437" s="261"/>
      <c r="AI437" s="261"/>
      <c r="AJ437" s="261"/>
      <c r="AK437" s="261"/>
      <c r="AL437" s="261"/>
      <c r="AM437" s="261"/>
      <c r="AN437" s="261"/>
      <c r="AO437" s="261"/>
      <c r="AP437" s="261"/>
      <c r="AQ437" s="261"/>
      <c r="AR437" s="261"/>
      <c r="AS437" s="261"/>
      <c r="AT437" s="261"/>
      <c r="AU437" s="261"/>
      <c r="AV437" s="261"/>
      <c r="AW437" s="261"/>
      <c r="AX437" s="261"/>
      <c r="AY437" s="261"/>
      <c r="AZ437" s="261"/>
      <c r="BA437" s="261"/>
      <c r="BB437" s="261"/>
      <c r="BC437" s="261"/>
      <c r="BD437" s="261"/>
      <c r="BE437" s="261"/>
      <c r="BF437" s="261"/>
      <c r="BG437" s="261"/>
      <c r="BH437" s="261"/>
      <c r="BI437" s="261"/>
      <c r="BJ437" s="261"/>
      <c r="BK437" s="261"/>
      <c r="BL437" s="261"/>
      <c r="BM437" s="261"/>
      <c r="BN437" s="261"/>
      <c r="BO437" s="261"/>
      <c r="BP437" s="261"/>
      <c r="BQ437" s="261"/>
      <c r="BR437" s="261"/>
      <c r="BS437" s="261"/>
      <c r="BT437" s="261"/>
      <c r="BU437" s="261"/>
      <c r="BV437" s="261"/>
      <c r="BW437" s="261"/>
      <c r="BX437" s="261"/>
      <c r="BY437" s="261"/>
      <c r="BZ437" s="261"/>
      <c r="CA437" s="261"/>
      <c r="CB437" s="261"/>
      <c r="CC437" s="261"/>
      <c r="CD437" s="261"/>
      <c r="CE437" s="261"/>
      <c r="CF437" s="261"/>
      <c r="CG437" s="261"/>
      <c r="CH437" s="261"/>
      <c r="CI437" s="261"/>
      <c r="CJ437" s="261"/>
      <c r="CK437" s="261"/>
      <c r="CL437" s="261"/>
      <c r="CM437" s="261"/>
      <c r="CN437" s="261"/>
      <c r="CO437" s="261"/>
      <c r="CP437" s="261"/>
      <c r="CQ437" s="261"/>
      <c r="CR437" s="261"/>
      <c r="CS437" s="261"/>
      <c r="CT437" s="261"/>
      <c r="CU437" s="261"/>
      <c r="CV437" s="261"/>
      <c r="CW437" s="261"/>
      <c r="CX437" s="261"/>
      <c r="CY437" s="261"/>
      <c r="CZ437" s="261"/>
      <c r="DA437" s="261"/>
      <c r="DB437" s="261"/>
      <c r="DC437" s="261"/>
      <c r="DD437" s="261"/>
      <c r="DE437" s="261"/>
      <c r="DF437" s="261"/>
      <c r="DG437" s="261"/>
      <c r="DH437" s="261"/>
      <c r="DI437" s="261"/>
      <c r="DJ437" s="261"/>
      <c r="DK437" s="261"/>
      <c r="DL437" s="261"/>
      <c r="DM437" s="261"/>
      <c r="DN437" s="261"/>
      <c r="DO437" s="261"/>
      <c r="DP437" s="261"/>
      <c r="DQ437" s="261"/>
      <c r="DR437" s="261"/>
      <c r="DS437" s="261"/>
      <c r="DT437" s="261"/>
      <c r="DU437" s="261"/>
      <c r="DV437" s="261"/>
      <c r="DW437" s="261"/>
      <c r="DX437" s="261"/>
      <c r="DY437" s="261"/>
      <c r="DZ437" s="261"/>
      <c r="EA437" s="261"/>
      <c r="EB437" s="261"/>
      <c r="EC437" s="261"/>
      <c r="ED437" s="261"/>
      <c r="EE437" s="261"/>
      <c r="EF437" s="261"/>
      <c r="EG437" s="261"/>
      <c r="EH437" s="261"/>
      <c r="EI437" s="261"/>
      <c r="EJ437" s="261"/>
      <c r="EK437" s="261"/>
      <c r="EL437" s="261"/>
      <c r="EM437" s="261"/>
      <c r="EN437" s="261"/>
      <c r="EO437" s="261"/>
      <c r="EP437" s="261"/>
      <c r="EQ437" s="261"/>
      <c r="ER437" s="261"/>
      <c r="ES437" s="261"/>
      <c r="ET437" s="261"/>
      <c r="EU437" s="261"/>
      <c r="EV437" s="261"/>
      <c r="EW437" s="261"/>
      <c r="EX437" s="261"/>
      <c r="EY437" s="261"/>
      <c r="EZ437" s="261"/>
      <c r="FA437" s="261"/>
      <c r="FB437" s="261"/>
      <c r="FC437" s="261"/>
      <c r="FD437" s="261"/>
      <c r="FE437" s="261"/>
      <c r="FF437" s="261"/>
      <c r="FG437" s="261"/>
      <c r="FH437" s="261"/>
      <c r="FI437" s="261"/>
      <c r="FJ437" s="261"/>
      <c r="FK437" s="261"/>
      <c r="FL437" s="261"/>
      <c r="FM437" s="261"/>
      <c r="FN437" s="261"/>
      <c r="FO437" s="261"/>
      <c r="FP437" s="261"/>
      <c r="FQ437" s="261"/>
      <c r="FR437" s="261"/>
      <c r="FS437" s="261"/>
      <c r="FT437" s="261"/>
      <c r="FU437" s="261"/>
      <c r="FV437" s="261"/>
      <c r="FW437" s="261"/>
      <c r="FX437" s="261"/>
      <c r="FY437" s="261"/>
      <c r="FZ437" s="261"/>
      <c r="GA437" s="261"/>
      <c r="GB437" s="261"/>
      <c r="GC437" s="261"/>
      <c r="GD437" s="261"/>
      <c r="GE437" s="261"/>
      <c r="GF437" s="261"/>
      <c r="GG437" s="261"/>
      <c r="GH437" s="261"/>
      <c r="GI437" s="261"/>
      <c r="GJ437" s="261"/>
      <c r="GK437" s="261"/>
      <c r="GL437" s="261"/>
      <c r="GM437" s="261"/>
      <c r="GN437" s="261"/>
      <c r="GO437" s="261"/>
      <c r="GP437" s="261"/>
      <c r="GQ437" s="261"/>
      <c r="GR437" s="261"/>
      <c r="GS437" s="261"/>
      <c r="GT437" s="261"/>
      <c r="GU437" s="261"/>
      <c r="GV437" s="261"/>
      <c r="GW437" s="261"/>
      <c r="GX437" s="261"/>
      <c r="GY437" s="261"/>
      <c r="GZ437" s="261"/>
      <c r="HA437" s="261"/>
      <c r="HB437" s="261"/>
      <c r="HC437" s="261"/>
      <c r="HD437" s="261"/>
      <c r="HE437" s="261"/>
      <c r="HF437" s="261"/>
      <c r="HG437" s="261"/>
      <c r="HH437" s="261"/>
      <c r="HI437" s="261"/>
      <c r="HJ437" s="261"/>
      <c r="HK437" s="261"/>
      <c r="HL437" s="261"/>
      <c r="HM437" s="261"/>
      <c r="HN437" s="261"/>
      <c r="HO437" s="261"/>
      <c r="HP437" s="261"/>
      <c r="HQ437" s="261"/>
      <c r="HR437" s="261"/>
      <c r="HS437" s="261"/>
      <c r="HT437" s="261"/>
      <c r="HU437" s="261"/>
      <c r="HV437" s="261"/>
      <c r="HW437" s="261"/>
      <c r="HX437" s="261"/>
      <c r="HY437" s="261"/>
      <c r="HZ437" s="261"/>
      <c r="IA437" s="261"/>
      <c r="IB437" s="261"/>
      <c r="IC437" s="261"/>
      <c r="ID437" s="261"/>
      <c r="IE437" s="261"/>
      <c r="IF437" s="261"/>
      <c r="IG437" s="261"/>
      <c r="IH437" s="261"/>
      <c r="II437" s="261"/>
      <c r="IJ437" s="261"/>
      <c r="IK437" s="261"/>
      <c r="IL437" s="261"/>
      <c r="IM437" s="261"/>
      <c r="IN437" s="261"/>
      <c r="IO437" s="261"/>
      <c r="IP437" s="261"/>
      <c r="IQ437" s="261"/>
      <c r="IR437" s="261"/>
      <c r="IS437" s="261"/>
      <c r="IT437" s="261"/>
      <c r="IU437" s="261"/>
      <c r="IV437" s="261"/>
      <c r="IW437" s="261"/>
    </row>
    <row r="438" customFormat="false" ht="12.75" hidden="false" customHeight="false" outlineLevel="0" collapsed="false">
      <c r="A438" s="223"/>
      <c r="B438" s="265"/>
      <c r="C438" s="251"/>
      <c r="D438" s="251"/>
      <c r="E438" s="251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  <c r="AJ438" s="246"/>
      <c r="AK438" s="246"/>
      <c r="AL438" s="246"/>
      <c r="AM438" s="246"/>
      <c r="AN438" s="246"/>
      <c r="AO438" s="246"/>
      <c r="AP438" s="246"/>
      <c r="AQ438" s="246"/>
      <c r="AR438" s="246"/>
      <c r="AS438" s="246"/>
      <c r="AT438" s="246"/>
      <c r="AU438" s="246"/>
      <c r="AV438" s="246"/>
      <c r="AW438" s="246"/>
      <c r="AX438" s="246"/>
      <c r="AY438" s="246"/>
      <c r="AZ438" s="246"/>
      <c r="BA438" s="246"/>
      <c r="BB438" s="246"/>
      <c r="BC438" s="246"/>
      <c r="BD438" s="246"/>
      <c r="BE438" s="246"/>
      <c r="BF438" s="246"/>
      <c r="BG438" s="246"/>
      <c r="BH438" s="246"/>
      <c r="BI438" s="246"/>
      <c r="BJ438" s="246"/>
      <c r="BK438" s="246"/>
      <c r="BL438" s="246"/>
      <c r="BM438" s="246"/>
      <c r="BN438" s="246"/>
      <c r="BO438" s="246"/>
      <c r="BP438" s="246"/>
      <c r="BQ438" s="246"/>
      <c r="BR438" s="246"/>
      <c r="BS438" s="246"/>
      <c r="BT438" s="246"/>
      <c r="BU438" s="246"/>
      <c r="BV438" s="246"/>
      <c r="BW438" s="246"/>
      <c r="BX438" s="246"/>
      <c r="BY438" s="246"/>
      <c r="BZ438" s="246"/>
      <c r="CA438" s="246"/>
      <c r="CB438" s="246"/>
      <c r="CC438" s="246"/>
      <c r="CD438" s="246"/>
      <c r="CE438" s="246"/>
      <c r="CF438" s="246"/>
      <c r="CG438" s="246"/>
      <c r="CH438" s="246"/>
      <c r="CI438" s="246"/>
      <c r="CJ438" s="246"/>
      <c r="CK438" s="246"/>
      <c r="CL438" s="246"/>
      <c r="CM438" s="246"/>
      <c r="CN438" s="246"/>
      <c r="CO438" s="246"/>
      <c r="CP438" s="246"/>
      <c r="CQ438" s="246"/>
      <c r="CR438" s="246"/>
      <c r="CS438" s="246"/>
      <c r="CT438" s="246"/>
      <c r="CU438" s="246"/>
      <c r="CV438" s="246"/>
      <c r="CW438" s="246"/>
      <c r="CX438" s="246"/>
      <c r="CY438" s="246"/>
      <c r="CZ438" s="246"/>
      <c r="DA438" s="246"/>
      <c r="DB438" s="246"/>
      <c r="DC438" s="246"/>
      <c r="DD438" s="246"/>
      <c r="DE438" s="246"/>
      <c r="DF438" s="246"/>
      <c r="DG438" s="246"/>
      <c r="DH438" s="246"/>
      <c r="DI438" s="246"/>
      <c r="DJ438" s="246"/>
      <c r="DK438" s="246"/>
      <c r="DL438" s="246"/>
      <c r="DM438" s="246"/>
      <c r="DN438" s="246"/>
      <c r="DO438" s="246"/>
      <c r="DP438" s="246"/>
      <c r="DQ438" s="246"/>
      <c r="DR438" s="246"/>
      <c r="DS438" s="246"/>
      <c r="DT438" s="246"/>
      <c r="DU438" s="246"/>
      <c r="DV438" s="246"/>
      <c r="DW438" s="246"/>
      <c r="DX438" s="246"/>
      <c r="DY438" s="246"/>
      <c r="DZ438" s="246"/>
      <c r="EA438" s="246"/>
      <c r="EB438" s="246"/>
      <c r="EC438" s="246"/>
      <c r="ED438" s="246"/>
      <c r="EE438" s="246"/>
      <c r="EF438" s="246"/>
      <c r="EG438" s="246"/>
      <c r="EH438" s="246"/>
      <c r="EI438" s="246"/>
      <c r="EJ438" s="246"/>
      <c r="EK438" s="246"/>
      <c r="EL438" s="246"/>
      <c r="EM438" s="246"/>
      <c r="EN438" s="246"/>
      <c r="EO438" s="246"/>
      <c r="EP438" s="246"/>
      <c r="EQ438" s="246"/>
      <c r="ER438" s="246"/>
      <c r="ES438" s="246"/>
      <c r="ET438" s="246"/>
      <c r="EU438" s="246"/>
      <c r="EV438" s="246"/>
      <c r="EW438" s="246"/>
      <c r="EX438" s="246"/>
      <c r="EY438" s="246"/>
      <c r="EZ438" s="246"/>
      <c r="FA438" s="246"/>
      <c r="FB438" s="246"/>
      <c r="FC438" s="246"/>
      <c r="FD438" s="246"/>
      <c r="FE438" s="246"/>
      <c r="FF438" s="246"/>
      <c r="FG438" s="246"/>
      <c r="FH438" s="246"/>
      <c r="FI438" s="246"/>
      <c r="FJ438" s="246"/>
      <c r="FK438" s="246"/>
      <c r="FL438" s="246"/>
      <c r="FM438" s="246"/>
      <c r="FN438" s="246"/>
      <c r="FO438" s="246"/>
      <c r="FP438" s="246"/>
      <c r="FQ438" s="246"/>
      <c r="FR438" s="246"/>
      <c r="FS438" s="246"/>
      <c r="FT438" s="246"/>
      <c r="FU438" s="246"/>
      <c r="FV438" s="246"/>
      <c r="FW438" s="246"/>
      <c r="FX438" s="246"/>
      <c r="FY438" s="246"/>
      <c r="FZ438" s="246"/>
      <c r="GA438" s="246"/>
      <c r="GB438" s="246"/>
      <c r="GC438" s="246"/>
      <c r="GD438" s="246"/>
      <c r="GE438" s="246"/>
      <c r="GF438" s="246"/>
      <c r="GG438" s="246"/>
      <c r="GH438" s="246"/>
      <c r="GI438" s="246"/>
      <c r="GJ438" s="246"/>
      <c r="GK438" s="246"/>
      <c r="GL438" s="246"/>
      <c r="GM438" s="246"/>
      <c r="GN438" s="246"/>
      <c r="GO438" s="246"/>
      <c r="GP438" s="246"/>
      <c r="GQ438" s="246"/>
      <c r="GR438" s="246"/>
      <c r="GS438" s="246"/>
      <c r="GT438" s="246"/>
      <c r="GU438" s="246"/>
      <c r="GV438" s="246"/>
      <c r="GW438" s="246"/>
      <c r="GX438" s="246"/>
      <c r="GY438" s="246"/>
      <c r="GZ438" s="246"/>
      <c r="HA438" s="246"/>
      <c r="HB438" s="246"/>
      <c r="HC438" s="246"/>
      <c r="HD438" s="246"/>
      <c r="HE438" s="246"/>
      <c r="HF438" s="246"/>
      <c r="HG438" s="246"/>
      <c r="HH438" s="246"/>
      <c r="HI438" s="246"/>
      <c r="HJ438" s="246"/>
      <c r="HK438" s="246"/>
      <c r="HL438" s="246"/>
      <c r="HM438" s="246"/>
      <c r="HN438" s="246"/>
      <c r="HO438" s="246"/>
      <c r="HP438" s="246"/>
      <c r="HQ438" s="246"/>
      <c r="HR438" s="246"/>
      <c r="HS438" s="246"/>
      <c r="HT438" s="246"/>
      <c r="HU438" s="246"/>
      <c r="HV438" s="246"/>
      <c r="HW438" s="246"/>
      <c r="HX438" s="246"/>
      <c r="HY438" s="246"/>
      <c r="HZ438" s="246"/>
      <c r="IA438" s="246"/>
      <c r="IB438" s="246"/>
      <c r="IC438" s="246"/>
      <c r="ID438" s="246"/>
      <c r="IE438" s="246"/>
      <c r="IF438" s="246"/>
      <c r="IG438" s="246"/>
      <c r="IH438" s="246"/>
      <c r="II438" s="246"/>
      <c r="IJ438" s="246"/>
      <c r="IK438" s="246"/>
      <c r="IL438" s="246"/>
      <c r="IM438" s="246"/>
      <c r="IN438" s="246"/>
      <c r="IO438" s="246"/>
      <c r="IP438" s="246"/>
      <c r="IQ438" s="246"/>
      <c r="IR438" s="246"/>
      <c r="IS438" s="246"/>
      <c r="IT438" s="246"/>
      <c r="IU438" s="246"/>
      <c r="IV438" s="246"/>
      <c r="IW438" s="246"/>
    </row>
    <row r="439" customFormat="false" ht="12.75" hidden="false" customHeight="false" outlineLevel="0" collapsed="false">
      <c r="A439" s="225"/>
      <c r="B439" s="265"/>
      <c r="C439" s="251"/>
      <c r="D439" s="251"/>
      <c r="E439" s="251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  <c r="AJ439" s="246"/>
      <c r="AK439" s="246"/>
      <c r="AL439" s="246"/>
      <c r="AM439" s="246"/>
      <c r="AN439" s="246"/>
      <c r="AO439" s="246"/>
      <c r="AP439" s="246"/>
      <c r="AQ439" s="246"/>
      <c r="AR439" s="246"/>
      <c r="AS439" s="246"/>
      <c r="AT439" s="246"/>
      <c r="AU439" s="246"/>
      <c r="AV439" s="246"/>
      <c r="AW439" s="246"/>
      <c r="AX439" s="246"/>
      <c r="AY439" s="246"/>
      <c r="AZ439" s="246"/>
      <c r="BA439" s="246"/>
      <c r="BB439" s="246"/>
      <c r="BC439" s="246"/>
      <c r="BD439" s="246"/>
      <c r="BE439" s="246"/>
      <c r="BF439" s="246"/>
      <c r="BG439" s="246"/>
      <c r="BH439" s="246"/>
      <c r="BI439" s="246"/>
      <c r="BJ439" s="246"/>
      <c r="BK439" s="246"/>
      <c r="BL439" s="246"/>
      <c r="BM439" s="246"/>
      <c r="BN439" s="246"/>
      <c r="BO439" s="246"/>
      <c r="BP439" s="246"/>
      <c r="BQ439" s="246"/>
      <c r="BR439" s="246"/>
      <c r="BS439" s="246"/>
      <c r="BT439" s="246"/>
      <c r="BU439" s="246"/>
      <c r="BV439" s="246"/>
      <c r="BW439" s="246"/>
      <c r="BX439" s="246"/>
      <c r="BY439" s="246"/>
      <c r="BZ439" s="246"/>
      <c r="CA439" s="246"/>
      <c r="CB439" s="246"/>
      <c r="CC439" s="246"/>
      <c r="CD439" s="246"/>
      <c r="CE439" s="246"/>
      <c r="CF439" s="246"/>
      <c r="CG439" s="246"/>
      <c r="CH439" s="246"/>
      <c r="CI439" s="246"/>
      <c r="CJ439" s="246"/>
      <c r="CK439" s="246"/>
      <c r="CL439" s="246"/>
      <c r="CM439" s="246"/>
      <c r="CN439" s="246"/>
      <c r="CO439" s="246"/>
      <c r="CP439" s="246"/>
      <c r="CQ439" s="246"/>
      <c r="CR439" s="246"/>
      <c r="CS439" s="246"/>
      <c r="CT439" s="246"/>
      <c r="CU439" s="246"/>
      <c r="CV439" s="246"/>
      <c r="CW439" s="246"/>
      <c r="CX439" s="246"/>
      <c r="CY439" s="246"/>
      <c r="CZ439" s="246"/>
      <c r="DA439" s="246"/>
      <c r="DB439" s="246"/>
      <c r="DC439" s="246"/>
      <c r="DD439" s="246"/>
      <c r="DE439" s="246"/>
      <c r="DF439" s="246"/>
      <c r="DG439" s="246"/>
      <c r="DH439" s="246"/>
      <c r="DI439" s="246"/>
      <c r="DJ439" s="246"/>
      <c r="DK439" s="246"/>
      <c r="DL439" s="246"/>
      <c r="DM439" s="246"/>
      <c r="DN439" s="246"/>
      <c r="DO439" s="246"/>
      <c r="DP439" s="246"/>
      <c r="DQ439" s="246"/>
      <c r="DR439" s="246"/>
      <c r="DS439" s="246"/>
      <c r="DT439" s="246"/>
      <c r="DU439" s="246"/>
      <c r="DV439" s="246"/>
      <c r="DW439" s="246"/>
      <c r="DX439" s="246"/>
      <c r="DY439" s="246"/>
      <c r="DZ439" s="246"/>
      <c r="EA439" s="246"/>
      <c r="EB439" s="246"/>
      <c r="EC439" s="246"/>
      <c r="ED439" s="246"/>
      <c r="EE439" s="246"/>
      <c r="EF439" s="246"/>
      <c r="EG439" s="246"/>
      <c r="EH439" s="246"/>
      <c r="EI439" s="246"/>
      <c r="EJ439" s="246"/>
      <c r="EK439" s="246"/>
      <c r="EL439" s="246"/>
      <c r="EM439" s="246"/>
      <c r="EN439" s="246"/>
      <c r="EO439" s="246"/>
      <c r="EP439" s="246"/>
      <c r="EQ439" s="246"/>
      <c r="ER439" s="246"/>
      <c r="ES439" s="246"/>
      <c r="ET439" s="246"/>
      <c r="EU439" s="246"/>
      <c r="EV439" s="246"/>
      <c r="EW439" s="246"/>
      <c r="EX439" s="246"/>
      <c r="EY439" s="246"/>
      <c r="EZ439" s="246"/>
      <c r="FA439" s="246"/>
      <c r="FB439" s="246"/>
      <c r="FC439" s="246"/>
      <c r="FD439" s="246"/>
      <c r="FE439" s="246"/>
      <c r="FF439" s="246"/>
      <c r="FG439" s="246"/>
      <c r="FH439" s="246"/>
      <c r="FI439" s="246"/>
      <c r="FJ439" s="246"/>
      <c r="FK439" s="246"/>
      <c r="FL439" s="246"/>
      <c r="FM439" s="246"/>
      <c r="FN439" s="246"/>
      <c r="FO439" s="246"/>
      <c r="FP439" s="246"/>
      <c r="FQ439" s="246"/>
      <c r="FR439" s="246"/>
      <c r="FS439" s="246"/>
      <c r="FT439" s="246"/>
      <c r="FU439" s="246"/>
      <c r="FV439" s="246"/>
      <c r="FW439" s="246"/>
      <c r="FX439" s="246"/>
      <c r="FY439" s="246"/>
      <c r="FZ439" s="246"/>
      <c r="GA439" s="246"/>
      <c r="GB439" s="246"/>
      <c r="GC439" s="246"/>
      <c r="GD439" s="246"/>
      <c r="GE439" s="246"/>
      <c r="GF439" s="246"/>
      <c r="GG439" s="246"/>
      <c r="GH439" s="246"/>
      <c r="GI439" s="246"/>
      <c r="GJ439" s="246"/>
      <c r="GK439" s="246"/>
      <c r="GL439" s="246"/>
      <c r="GM439" s="246"/>
      <c r="GN439" s="246"/>
      <c r="GO439" s="246"/>
      <c r="GP439" s="246"/>
      <c r="GQ439" s="246"/>
      <c r="GR439" s="246"/>
      <c r="GS439" s="246"/>
      <c r="GT439" s="246"/>
      <c r="GU439" s="246"/>
      <c r="GV439" s="246"/>
      <c r="GW439" s="246"/>
      <c r="GX439" s="246"/>
      <c r="GY439" s="246"/>
      <c r="GZ439" s="246"/>
      <c r="HA439" s="246"/>
      <c r="HB439" s="246"/>
      <c r="HC439" s="246"/>
      <c r="HD439" s="246"/>
      <c r="HE439" s="246"/>
      <c r="HF439" s="246"/>
      <c r="HG439" s="246"/>
      <c r="HH439" s="246"/>
      <c r="HI439" s="246"/>
      <c r="HJ439" s="246"/>
      <c r="HK439" s="246"/>
      <c r="HL439" s="246"/>
      <c r="HM439" s="246"/>
      <c r="HN439" s="246"/>
      <c r="HO439" s="246"/>
      <c r="HP439" s="246"/>
      <c r="HQ439" s="246"/>
      <c r="HR439" s="246"/>
      <c r="HS439" s="246"/>
      <c r="HT439" s="246"/>
      <c r="HU439" s="246"/>
      <c r="HV439" s="246"/>
      <c r="HW439" s="246"/>
      <c r="HX439" s="246"/>
      <c r="HY439" s="246"/>
      <c r="HZ439" s="246"/>
      <c r="IA439" s="246"/>
      <c r="IB439" s="246"/>
      <c r="IC439" s="246"/>
      <c r="ID439" s="246"/>
      <c r="IE439" s="246"/>
      <c r="IF439" s="246"/>
      <c r="IG439" s="246"/>
      <c r="IH439" s="246"/>
      <c r="II439" s="246"/>
      <c r="IJ439" s="246"/>
      <c r="IK439" s="246"/>
      <c r="IL439" s="246"/>
      <c r="IM439" s="246"/>
      <c r="IN439" s="246"/>
      <c r="IO439" s="246"/>
      <c r="IP439" s="246"/>
      <c r="IQ439" s="246"/>
      <c r="IR439" s="246"/>
      <c r="IS439" s="246"/>
      <c r="IT439" s="246"/>
      <c r="IU439" s="246"/>
      <c r="IV439" s="246"/>
      <c r="IW439" s="246"/>
    </row>
    <row r="440" customFormat="false" ht="12.75" hidden="false" customHeight="false" outlineLevel="0" collapsed="false">
      <c r="A440" s="224"/>
      <c r="B440" s="258"/>
      <c r="C440" s="251"/>
      <c r="D440" s="251"/>
      <c r="E440" s="251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  <c r="AJ440" s="246"/>
      <c r="AK440" s="246"/>
      <c r="AL440" s="246"/>
      <c r="AM440" s="246"/>
      <c r="AN440" s="246"/>
      <c r="AO440" s="246"/>
      <c r="AP440" s="246"/>
      <c r="AQ440" s="246"/>
      <c r="AR440" s="246"/>
      <c r="AS440" s="246"/>
      <c r="AT440" s="246"/>
      <c r="AU440" s="246"/>
      <c r="AV440" s="246"/>
      <c r="AW440" s="246"/>
      <c r="AX440" s="246"/>
      <c r="AY440" s="246"/>
      <c r="AZ440" s="246"/>
      <c r="BA440" s="246"/>
      <c r="BB440" s="246"/>
      <c r="BC440" s="246"/>
      <c r="BD440" s="246"/>
      <c r="BE440" s="246"/>
      <c r="BF440" s="246"/>
      <c r="BG440" s="246"/>
      <c r="BH440" s="246"/>
      <c r="BI440" s="246"/>
      <c r="BJ440" s="246"/>
      <c r="BK440" s="246"/>
      <c r="BL440" s="246"/>
      <c r="BM440" s="246"/>
      <c r="BN440" s="246"/>
      <c r="BO440" s="246"/>
      <c r="BP440" s="246"/>
      <c r="BQ440" s="246"/>
      <c r="BR440" s="246"/>
      <c r="BS440" s="246"/>
      <c r="BT440" s="246"/>
      <c r="BU440" s="246"/>
      <c r="BV440" s="246"/>
      <c r="BW440" s="246"/>
      <c r="BX440" s="246"/>
      <c r="BY440" s="246"/>
      <c r="BZ440" s="246"/>
      <c r="CA440" s="246"/>
      <c r="CB440" s="246"/>
      <c r="CC440" s="246"/>
      <c r="CD440" s="246"/>
      <c r="CE440" s="246"/>
      <c r="CF440" s="246"/>
      <c r="CG440" s="246"/>
      <c r="CH440" s="246"/>
      <c r="CI440" s="246"/>
      <c r="CJ440" s="246"/>
      <c r="CK440" s="246"/>
      <c r="CL440" s="246"/>
      <c r="CM440" s="246"/>
      <c r="CN440" s="246"/>
      <c r="CO440" s="246"/>
      <c r="CP440" s="246"/>
      <c r="CQ440" s="246"/>
      <c r="CR440" s="246"/>
      <c r="CS440" s="246"/>
      <c r="CT440" s="246"/>
      <c r="CU440" s="246"/>
      <c r="CV440" s="246"/>
      <c r="CW440" s="246"/>
      <c r="CX440" s="246"/>
      <c r="CY440" s="246"/>
      <c r="CZ440" s="246"/>
      <c r="DA440" s="246"/>
      <c r="DB440" s="246"/>
      <c r="DC440" s="246"/>
      <c r="DD440" s="246"/>
      <c r="DE440" s="246"/>
      <c r="DF440" s="246"/>
      <c r="DG440" s="246"/>
      <c r="DH440" s="246"/>
      <c r="DI440" s="246"/>
      <c r="DJ440" s="246"/>
      <c r="DK440" s="246"/>
      <c r="DL440" s="246"/>
      <c r="DM440" s="246"/>
      <c r="DN440" s="246"/>
      <c r="DO440" s="246"/>
      <c r="DP440" s="246"/>
      <c r="DQ440" s="246"/>
      <c r="DR440" s="246"/>
      <c r="DS440" s="246"/>
      <c r="DT440" s="246"/>
      <c r="DU440" s="246"/>
      <c r="DV440" s="246"/>
      <c r="DW440" s="246"/>
      <c r="DX440" s="246"/>
      <c r="DY440" s="246"/>
      <c r="DZ440" s="246"/>
      <c r="EA440" s="246"/>
      <c r="EB440" s="246"/>
      <c r="EC440" s="246"/>
      <c r="ED440" s="246"/>
      <c r="EE440" s="246"/>
      <c r="EF440" s="246"/>
      <c r="EG440" s="246"/>
      <c r="EH440" s="246"/>
      <c r="EI440" s="246"/>
      <c r="EJ440" s="246"/>
      <c r="EK440" s="246"/>
      <c r="EL440" s="246"/>
      <c r="EM440" s="246"/>
      <c r="EN440" s="246"/>
      <c r="EO440" s="246"/>
      <c r="EP440" s="246"/>
      <c r="EQ440" s="246"/>
      <c r="ER440" s="246"/>
      <c r="ES440" s="246"/>
      <c r="ET440" s="246"/>
      <c r="EU440" s="246"/>
      <c r="EV440" s="246"/>
      <c r="EW440" s="246"/>
      <c r="EX440" s="246"/>
      <c r="EY440" s="246"/>
      <c r="EZ440" s="246"/>
      <c r="FA440" s="246"/>
      <c r="FB440" s="246"/>
      <c r="FC440" s="246"/>
      <c r="FD440" s="246"/>
      <c r="FE440" s="246"/>
      <c r="FF440" s="246"/>
      <c r="FG440" s="246"/>
      <c r="FH440" s="246"/>
      <c r="FI440" s="246"/>
      <c r="FJ440" s="246"/>
      <c r="FK440" s="246"/>
      <c r="FL440" s="246"/>
      <c r="FM440" s="246"/>
      <c r="FN440" s="246"/>
      <c r="FO440" s="246"/>
      <c r="FP440" s="246"/>
      <c r="FQ440" s="246"/>
      <c r="FR440" s="246"/>
      <c r="FS440" s="246"/>
      <c r="FT440" s="246"/>
      <c r="FU440" s="246"/>
      <c r="FV440" s="246"/>
      <c r="FW440" s="246"/>
      <c r="FX440" s="246"/>
      <c r="FY440" s="246"/>
      <c r="FZ440" s="246"/>
      <c r="GA440" s="246"/>
      <c r="GB440" s="246"/>
      <c r="GC440" s="246"/>
      <c r="GD440" s="246"/>
      <c r="GE440" s="246"/>
      <c r="GF440" s="246"/>
      <c r="GG440" s="246"/>
      <c r="GH440" s="246"/>
      <c r="GI440" s="246"/>
      <c r="GJ440" s="246"/>
      <c r="GK440" s="246"/>
      <c r="GL440" s="246"/>
      <c r="GM440" s="246"/>
      <c r="GN440" s="246"/>
      <c r="GO440" s="246"/>
      <c r="GP440" s="246"/>
      <c r="GQ440" s="246"/>
      <c r="GR440" s="246"/>
      <c r="GS440" s="246"/>
      <c r="GT440" s="246"/>
      <c r="GU440" s="246"/>
      <c r="GV440" s="246"/>
      <c r="GW440" s="246"/>
      <c r="GX440" s="246"/>
      <c r="GY440" s="246"/>
      <c r="GZ440" s="246"/>
      <c r="HA440" s="246"/>
      <c r="HB440" s="246"/>
      <c r="HC440" s="246"/>
      <c r="HD440" s="246"/>
      <c r="HE440" s="246"/>
      <c r="HF440" s="246"/>
      <c r="HG440" s="246"/>
      <c r="HH440" s="246"/>
      <c r="HI440" s="246"/>
      <c r="HJ440" s="246"/>
      <c r="HK440" s="246"/>
      <c r="HL440" s="246"/>
      <c r="HM440" s="246"/>
      <c r="HN440" s="246"/>
      <c r="HO440" s="246"/>
      <c r="HP440" s="246"/>
      <c r="HQ440" s="246"/>
      <c r="HR440" s="246"/>
      <c r="HS440" s="246"/>
      <c r="HT440" s="246"/>
      <c r="HU440" s="246"/>
      <c r="HV440" s="246"/>
      <c r="HW440" s="246"/>
      <c r="HX440" s="246"/>
      <c r="HY440" s="246"/>
      <c r="HZ440" s="246"/>
      <c r="IA440" s="246"/>
      <c r="IB440" s="246"/>
      <c r="IC440" s="246"/>
      <c r="ID440" s="246"/>
      <c r="IE440" s="246"/>
      <c r="IF440" s="246"/>
      <c r="IG440" s="246"/>
      <c r="IH440" s="246"/>
      <c r="II440" s="246"/>
      <c r="IJ440" s="246"/>
      <c r="IK440" s="246"/>
      <c r="IL440" s="246"/>
      <c r="IM440" s="246"/>
      <c r="IN440" s="246"/>
      <c r="IO440" s="246"/>
      <c r="IP440" s="246"/>
      <c r="IQ440" s="246"/>
      <c r="IR440" s="246"/>
      <c r="IS440" s="246"/>
      <c r="IT440" s="246"/>
      <c r="IU440" s="246"/>
      <c r="IV440" s="246"/>
      <c r="IW440" s="246"/>
    </row>
    <row r="441" customFormat="false" ht="12.75" hidden="false" customHeight="false" outlineLevel="0" collapsed="false">
      <c r="A441" s="263"/>
      <c r="B441" s="264"/>
      <c r="C441" s="251"/>
      <c r="D441" s="251"/>
      <c r="E441" s="251"/>
      <c r="F441" s="261"/>
      <c r="G441" s="261"/>
      <c r="H441" s="261"/>
      <c r="I441" s="261"/>
      <c r="J441" s="261"/>
      <c r="K441" s="261"/>
      <c r="L441" s="261"/>
      <c r="M441" s="261"/>
      <c r="N441" s="261"/>
      <c r="O441" s="261"/>
      <c r="P441" s="261"/>
      <c r="Q441" s="261"/>
      <c r="R441" s="261"/>
      <c r="S441" s="261"/>
      <c r="T441" s="261"/>
      <c r="U441" s="261"/>
      <c r="V441" s="261"/>
      <c r="W441" s="261"/>
      <c r="X441" s="261"/>
      <c r="Y441" s="261"/>
      <c r="Z441" s="261"/>
      <c r="AA441" s="261"/>
      <c r="AB441" s="261"/>
      <c r="AC441" s="261"/>
      <c r="AD441" s="261"/>
      <c r="AE441" s="261"/>
      <c r="AF441" s="261"/>
      <c r="AG441" s="261"/>
      <c r="AH441" s="261"/>
      <c r="AI441" s="261"/>
      <c r="AJ441" s="261"/>
      <c r="AK441" s="261"/>
      <c r="AL441" s="261"/>
      <c r="AM441" s="261"/>
      <c r="AN441" s="261"/>
      <c r="AO441" s="261"/>
      <c r="AP441" s="261"/>
      <c r="AQ441" s="261"/>
      <c r="AR441" s="261"/>
      <c r="AS441" s="261"/>
      <c r="AT441" s="261"/>
      <c r="AU441" s="261"/>
      <c r="AV441" s="261"/>
      <c r="AW441" s="261"/>
      <c r="AX441" s="261"/>
      <c r="AY441" s="261"/>
      <c r="AZ441" s="261"/>
      <c r="BA441" s="261"/>
      <c r="BB441" s="261"/>
      <c r="BC441" s="261"/>
      <c r="BD441" s="261"/>
      <c r="BE441" s="261"/>
      <c r="BF441" s="261"/>
      <c r="BG441" s="261"/>
      <c r="BH441" s="261"/>
      <c r="BI441" s="261"/>
      <c r="BJ441" s="261"/>
      <c r="BK441" s="261"/>
      <c r="BL441" s="261"/>
      <c r="BM441" s="261"/>
      <c r="BN441" s="261"/>
      <c r="BO441" s="261"/>
      <c r="BP441" s="261"/>
      <c r="BQ441" s="261"/>
      <c r="BR441" s="261"/>
      <c r="BS441" s="261"/>
      <c r="BT441" s="261"/>
      <c r="BU441" s="261"/>
      <c r="BV441" s="261"/>
      <c r="BW441" s="261"/>
      <c r="BX441" s="261"/>
      <c r="BY441" s="261"/>
      <c r="BZ441" s="261"/>
      <c r="CA441" s="261"/>
      <c r="CB441" s="261"/>
      <c r="CC441" s="261"/>
      <c r="CD441" s="261"/>
      <c r="CE441" s="261"/>
      <c r="CF441" s="261"/>
      <c r="CG441" s="261"/>
      <c r="CH441" s="261"/>
      <c r="CI441" s="261"/>
      <c r="CJ441" s="261"/>
      <c r="CK441" s="261"/>
      <c r="CL441" s="261"/>
      <c r="CM441" s="261"/>
      <c r="CN441" s="261"/>
      <c r="CO441" s="261"/>
      <c r="CP441" s="261"/>
      <c r="CQ441" s="261"/>
      <c r="CR441" s="261"/>
      <c r="CS441" s="261"/>
      <c r="CT441" s="261"/>
      <c r="CU441" s="261"/>
      <c r="CV441" s="261"/>
      <c r="CW441" s="261"/>
      <c r="CX441" s="261"/>
      <c r="CY441" s="261"/>
      <c r="CZ441" s="261"/>
      <c r="DA441" s="261"/>
      <c r="DB441" s="261"/>
      <c r="DC441" s="261"/>
      <c r="DD441" s="261"/>
      <c r="DE441" s="261"/>
      <c r="DF441" s="261"/>
      <c r="DG441" s="261"/>
      <c r="DH441" s="261"/>
      <c r="DI441" s="261"/>
      <c r="DJ441" s="261"/>
      <c r="DK441" s="261"/>
      <c r="DL441" s="261"/>
      <c r="DM441" s="261"/>
      <c r="DN441" s="261"/>
      <c r="DO441" s="261"/>
      <c r="DP441" s="261"/>
      <c r="DQ441" s="261"/>
      <c r="DR441" s="261"/>
      <c r="DS441" s="261"/>
      <c r="DT441" s="261"/>
      <c r="DU441" s="261"/>
      <c r="DV441" s="261"/>
      <c r="DW441" s="261"/>
      <c r="DX441" s="261"/>
      <c r="DY441" s="261"/>
      <c r="DZ441" s="261"/>
      <c r="EA441" s="261"/>
      <c r="EB441" s="261"/>
      <c r="EC441" s="261"/>
      <c r="ED441" s="261"/>
      <c r="EE441" s="261"/>
      <c r="EF441" s="261"/>
      <c r="EG441" s="261"/>
      <c r="EH441" s="261"/>
      <c r="EI441" s="261"/>
      <c r="EJ441" s="261"/>
      <c r="EK441" s="261"/>
      <c r="EL441" s="261"/>
      <c r="EM441" s="261"/>
      <c r="EN441" s="261"/>
      <c r="EO441" s="261"/>
      <c r="EP441" s="261"/>
      <c r="EQ441" s="261"/>
      <c r="ER441" s="261"/>
      <c r="ES441" s="261"/>
      <c r="ET441" s="261"/>
      <c r="EU441" s="261"/>
      <c r="EV441" s="261"/>
      <c r="EW441" s="261"/>
      <c r="EX441" s="261"/>
      <c r="EY441" s="261"/>
      <c r="EZ441" s="261"/>
      <c r="FA441" s="261"/>
      <c r="FB441" s="261"/>
      <c r="FC441" s="261"/>
      <c r="FD441" s="261"/>
      <c r="FE441" s="261"/>
      <c r="FF441" s="261"/>
      <c r="FG441" s="261"/>
      <c r="FH441" s="261"/>
      <c r="FI441" s="261"/>
      <c r="FJ441" s="261"/>
      <c r="FK441" s="261"/>
      <c r="FL441" s="261"/>
      <c r="FM441" s="261"/>
      <c r="FN441" s="261"/>
      <c r="FO441" s="261"/>
      <c r="FP441" s="261"/>
      <c r="FQ441" s="261"/>
      <c r="FR441" s="261"/>
      <c r="FS441" s="261"/>
      <c r="FT441" s="261"/>
      <c r="FU441" s="261"/>
      <c r="FV441" s="261"/>
      <c r="FW441" s="261"/>
      <c r="FX441" s="261"/>
      <c r="FY441" s="261"/>
      <c r="FZ441" s="261"/>
      <c r="GA441" s="261"/>
      <c r="GB441" s="261"/>
      <c r="GC441" s="261"/>
      <c r="GD441" s="261"/>
      <c r="GE441" s="261"/>
      <c r="GF441" s="261"/>
      <c r="GG441" s="261"/>
      <c r="GH441" s="261"/>
      <c r="GI441" s="261"/>
      <c r="GJ441" s="261"/>
      <c r="GK441" s="261"/>
      <c r="GL441" s="261"/>
      <c r="GM441" s="261"/>
      <c r="GN441" s="261"/>
      <c r="GO441" s="261"/>
      <c r="GP441" s="261"/>
      <c r="GQ441" s="261"/>
      <c r="GR441" s="261"/>
      <c r="GS441" s="261"/>
      <c r="GT441" s="261"/>
      <c r="GU441" s="261"/>
      <c r="GV441" s="261"/>
      <c r="GW441" s="261"/>
      <c r="GX441" s="261"/>
      <c r="GY441" s="261"/>
      <c r="GZ441" s="261"/>
      <c r="HA441" s="261"/>
      <c r="HB441" s="261"/>
      <c r="HC441" s="261"/>
      <c r="HD441" s="261"/>
      <c r="HE441" s="261"/>
      <c r="HF441" s="261"/>
      <c r="HG441" s="261"/>
      <c r="HH441" s="261"/>
      <c r="HI441" s="261"/>
      <c r="HJ441" s="261"/>
      <c r="HK441" s="261"/>
      <c r="HL441" s="261"/>
      <c r="HM441" s="261"/>
      <c r="HN441" s="261"/>
      <c r="HO441" s="261"/>
      <c r="HP441" s="261"/>
      <c r="HQ441" s="261"/>
      <c r="HR441" s="261"/>
      <c r="HS441" s="261"/>
      <c r="HT441" s="261"/>
      <c r="HU441" s="261"/>
      <c r="HV441" s="261"/>
      <c r="HW441" s="261"/>
      <c r="HX441" s="261"/>
      <c r="HY441" s="261"/>
      <c r="HZ441" s="261"/>
      <c r="IA441" s="261"/>
      <c r="IB441" s="261"/>
      <c r="IC441" s="261"/>
      <c r="ID441" s="261"/>
      <c r="IE441" s="261"/>
      <c r="IF441" s="261"/>
      <c r="IG441" s="261"/>
      <c r="IH441" s="261"/>
      <c r="II441" s="261"/>
      <c r="IJ441" s="261"/>
      <c r="IK441" s="261"/>
      <c r="IL441" s="261"/>
      <c r="IM441" s="261"/>
      <c r="IN441" s="261"/>
      <c r="IO441" s="261"/>
      <c r="IP441" s="261"/>
      <c r="IQ441" s="261"/>
      <c r="IR441" s="261"/>
      <c r="IS441" s="261"/>
      <c r="IT441" s="261"/>
      <c r="IU441" s="261"/>
      <c r="IV441" s="261"/>
      <c r="IW441" s="261"/>
    </row>
    <row r="442" customFormat="false" ht="12.75" hidden="false" customHeight="false" outlineLevel="0" collapsed="false">
      <c r="A442" s="217"/>
      <c r="B442" s="245"/>
      <c r="C442" s="251"/>
      <c r="D442" s="251"/>
      <c r="E442" s="251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  <c r="AJ442" s="246"/>
      <c r="AK442" s="246"/>
      <c r="AL442" s="246"/>
      <c r="AM442" s="246"/>
      <c r="AN442" s="246"/>
      <c r="AO442" s="246"/>
      <c r="AP442" s="246"/>
      <c r="AQ442" s="246"/>
      <c r="AR442" s="246"/>
      <c r="AS442" s="246"/>
      <c r="AT442" s="246"/>
      <c r="AU442" s="246"/>
      <c r="AV442" s="246"/>
      <c r="AW442" s="246"/>
      <c r="AX442" s="246"/>
      <c r="AY442" s="246"/>
      <c r="AZ442" s="246"/>
      <c r="BA442" s="246"/>
      <c r="BB442" s="246"/>
      <c r="BC442" s="246"/>
      <c r="BD442" s="246"/>
      <c r="BE442" s="246"/>
      <c r="BF442" s="246"/>
      <c r="BG442" s="246"/>
      <c r="BH442" s="246"/>
      <c r="BI442" s="246"/>
      <c r="BJ442" s="246"/>
      <c r="BK442" s="246"/>
      <c r="BL442" s="246"/>
      <c r="BM442" s="246"/>
      <c r="BN442" s="246"/>
      <c r="BO442" s="246"/>
      <c r="BP442" s="246"/>
      <c r="BQ442" s="246"/>
      <c r="BR442" s="246"/>
      <c r="BS442" s="246"/>
      <c r="BT442" s="246"/>
      <c r="BU442" s="246"/>
      <c r="BV442" s="246"/>
      <c r="BW442" s="246"/>
      <c r="BX442" s="246"/>
      <c r="BY442" s="246"/>
      <c r="BZ442" s="246"/>
      <c r="CA442" s="246"/>
      <c r="CB442" s="246"/>
      <c r="CC442" s="246"/>
      <c r="CD442" s="246"/>
      <c r="CE442" s="246"/>
      <c r="CF442" s="246"/>
      <c r="CG442" s="246"/>
      <c r="CH442" s="246"/>
      <c r="CI442" s="246"/>
      <c r="CJ442" s="246"/>
      <c r="CK442" s="246"/>
      <c r="CL442" s="246"/>
      <c r="CM442" s="246"/>
      <c r="CN442" s="246"/>
      <c r="CO442" s="246"/>
      <c r="CP442" s="246"/>
      <c r="CQ442" s="246"/>
      <c r="CR442" s="246"/>
      <c r="CS442" s="246"/>
      <c r="CT442" s="246"/>
      <c r="CU442" s="246"/>
      <c r="CV442" s="246"/>
      <c r="CW442" s="246"/>
      <c r="CX442" s="246"/>
      <c r="CY442" s="246"/>
      <c r="CZ442" s="246"/>
      <c r="DA442" s="246"/>
      <c r="DB442" s="246"/>
      <c r="DC442" s="246"/>
      <c r="DD442" s="246"/>
      <c r="DE442" s="246"/>
      <c r="DF442" s="246"/>
      <c r="DG442" s="246"/>
      <c r="DH442" s="246"/>
      <c r="DI442" s="246"/>
      <c r="DJ442" s="246"/>
      <c r="DK442" s="246"/>
      <c r="DL442" s="246"/>
      <c r="DM442" s="246"/>
      <c r="DN442" s="246"/>
      <c r="DO442" s="246"/>
      <c r="DP442" s="246"/>
      <c r="DQ442" s="246"/>
      <c r="DR442" s="246"/>
      <c r="DS442" s="246"/>
      <c r="DT442" s="246"/>
      <c r="DU442" s="246"/>
      <c r="DV442" s="246"/>
      <c r="DW442" s="246"/>
      <c r="DX442" s="246"/>
      <c r="DY442" s="246"/>
      <c r="DZ442" s="246"/>
      <c r="EA442" s="246"/>
      <c r="EB442" s="246"/>
      <c r="EC442" s="246"/>
      <c r="ED442" s="246"/>
      <c r="EE442" s="246"/>
      <c r="EF442" s="246"/>
      <c r="EG442" s="246"/>
      <c r="EH442" s="246"/>
      <c r="EI442" s="246"/>
      <c r="EJ442" s="246"/>
      <c r="EK442" s="246"/>
      <c r="EL442" s="246"/>
      <c r="EM442" s="246"/>
      <c r="EN442" s="246"/>
      <c r="EO442" s="246"/>
      <c r="EP442" s="246"/>
      <c r="EQ442" s="246"/>
      <c r="ER442" s="246"/>
      <c r="ES442" s="246"/>
      <c r="ET442" s="246"/>
      <c r="EU442" s="246"/>
      <c r="EV442" s="246"/>
      <c r="EW442" s="246"/>
      <c r="EX442" s="246"/>
      <c r="EY442" s="246"/>
      <c r="EZ442" s="246"/>
      <c r="FA442" s="246"/>
      <c r="FB442" s="246"/>
      <c r="FC442" s="246"/>
      <c r="FD442" s="246"/>
      <c r="FE442" s="246"/>
      <c r="FF442" s="246"/>
      <c r="FG442" s="246"/>
      <c r="FH442" s="246"/>
      <c r="FI442" s="246"/>
      <c r="FJ442" s="246"/>
      <c r="FK442" s="246"/>
      <c r="FL442" s="246"/>
      <c r="FM442" s="246"/>
      <c r="FN442" s="246"/>
      <c r="FO442" s="246"/>
      <c r="FP442" s="246"/>
      <c r="FQ442" s="246"/>
      <c r="FR442" s="246"/>
      <c r="FS442" s="246"/>
      <c r="FT442" s="246"/>
      <c r="FU442" s="246"/>
      <c r="FV442" s="246"/>
      <c r="FW442" s="246"/>
      <c r="FX442" s="246"/>
      <c r="FY442" s="246"/>
      <c r="FZ442" s="246"/>
      <c r="GA442" s="246"/>
      <c r="GB442" s="246"/>
      <c r="GC442" s="246"/>
      <c r="GD442" s="246"/>
      <c r="GE442" s="246"/>
      <c r="GF442" s="246"/>
      <c r="GG442" s="246"/>
      <c r="GH442" s="246"/>
      <c r="GI442" s="246"/>
      <c r="GJ442" s="246"/>
      <c r="GK442" s="246"/>
      <c r="GL442" s="246"/>
      <c r="GM442" s="246"/>
      <c r="GN442" s="246"/>
      <c r="GO442" s="246"/>
      <c r="GP442" s="246"/>
      <c r="GQ442" s="246"/>
      <c r="GR442" s="246"/>
      <c r="GS442" s="246"/>
      <c r="GT442" s="246"/>
      <c r="GU442" s="246"/>
      <c r="GV442" s="246"/>
      <c r="GW442" s="246"/>
      <c r="GX442" s="246"/>
      <c r="GY442" s="246"/>
      <c r="GZ442" s="246"/>
      <c r="HA442" s="246"/>
      <c r="HB442" s="246"/>
      <c r="HC442" s="246"/>
      <c r="HD442" s="246"/>
      <c r="HE442" s="246"/>
      <c r="HF442" s="246"/>
      <c r="HG442" s="246"/>
      <c r="HH442" s="246"/>
      <c r="HI442" s="246"/>
      <c r="HJ442" s="246"/>
      <c r="HK442" s="246"/>
      <c r="HL442" s="246"/>
      <c r="HM442" s="246"/>
      <c r="HN442" s="246"/>
      <c r="HO442" s="246"/>
      <c r="HP442" s="246"/>
      <c r="HQ442" s="246"/>
      <c r="HR442" s="246"/>
      <c r="HS442" s="246"/>
      <c r="HT442" s="246"/>
      <c r="HU442" s="246"/>
      <c r="HV442" s="246"/>
      <c r="HW442" s="246"/>
      <c r="HX442" s="246"/>
      <c r="HY442" s="246"/>
      <c r="HZ442" s="246"/>
      <c r="IA442" s="246"/>
      <c r="IB442" s="246"/>
      <c r="IC442" s="246"/>
      <c r="ID442" s="246"/>
      <c r="IE442" s="246"/>
      <c r="IF442" s="246"/>
      <c r="IG442" s="246"/>
      <c r="IH442" s="246"/>
      <c r="II442" s="246"/>
      <c r="IJ442" s="246"/>
      <c r="IK442" s="246"/>
      <c r="IL442" s="246"/>
      <c r="IM442" s="246"/>
      <c r="IN442" s="246"/>
      <c r="IO442" s="246"/>
      <c r="IP442" s="246"/>
      <c r="IQ442" s="246"/>
      <c r="IR442" s="246"/>
      <c r="IS442" s="246"/>
      <c r="IT442" s="246"/>
      <c r="IU442" s="246"/>
      <c r="IV442" s="246"/>
      <c r="IW442" s="246"/>
    </row>
    <row r="443" customFormat="false" ht="12.75" hidden="false" customHeight="false" outlineLevel="0" collapsed="false">
      <c r="A443" s="263"/>
      <c r="B443" s="264"/>
      <c r="C443" s="251"/>
      <c r="D443" s="251"/>
      <c r="E443" s="251"/>
      <c r="F443" s="261"/>
      <c r="G443" s="261"/>
      <c r="H443" s="261"/>
      <c r="I443" s="261"/>
      <c r="J443" s="261"/>
      <c r="K443" s="261"/>
      <c r="L443" s="261"/>
      <c r="M443" s="261"/>
      <c r="N443" s="261"/>
      <c r="O443" s="261"/>
      <c r="P443" s="261"/>
      <c r="Q443" s="261"/>
      <c r="R443" s="261"/>
      <c r="S443" s="261"/>
      <c r="T443" s="261"/>
      <c r="U443" s="261"/>
      <c r="V443" s="261"/>
      <c r="W443" s="261"/>
      <c r="X443" s="261"/>
      <c r="Y443" s="261"/>
      <c r="Z443" s="261"/>
      <c r="AA443" s="261"/>
      <c r="AB443" s="261"/>
      <c r="AC443" s="261"/>
      <c r="AD443" s="261"/>
      <c r="AE443" s="261"/>
      <c r="AF443" s="261"/>
      <c r="AG443" s="261"/>
      <c r="AH443" s="261"/>
      <c r="AI443" s="261"/>
      <c r="AJ443" s="261"/>
      <c r="AK443" s="261"/>
      <c r="AL443" s="261"/>
      <c r="AM443" s="261"/>
      <c r="AN443" s="261"/>
      <c r="AO443" s="261"/>
      <c r="AP443" s="261"/>
      <c r="AQ443" s="261"/>
      <c r="AR443" s="261"/>
      <c r="AS443" s="261"/>
      <c r="AT443" s="261"/>
      <c r="AU443" s="261"/>
      <c r="AV443" s="261"/>
      <c r="AW443" s="261"/>
      <c r="AX443" s="261"/>
      <c r="AY443" s="261"/>
      <c r="AZ443" s="261"/>
      <c r="BA443" s="261"/>
      <c r="BB443" s="261"/>
      <c r="BC443" s="261"/>
      <c r="BD443" s="261"/>
      <c r="BE443" s="261"/>
      <c r="BF443" s="261"/>
      <c r="BG443" s="261"/>
      <c r="BH443" s="261"/>
      <c r="BI443" s="261"/>
      <c r="BJ443" s="261"/>
      <c r="BK443" s="261"/>
      <c r="BL443" s="261"/>
      <c r="BM443" s="261"/>
      <c r="BN443" s="261"/>
      <c r="BO443" s="261"/>
      <c r="BP443" s="261"/>
      <c r="BQ443" s="261"/>
      <c r="BR443" s="261"/>
      <c r="BS443" s="261"/>
      <c r="BT443" s="261"/>
      <c r="BU443" s="261"/>
      <c r="BV443" s="261"/>
      <c r="BW443" s="261"/>
      <c r="BX443" s="261"/>
      <c r="BY443" s="261"/>
      <c r="BZ443" s="261"/>
      <c r="CA443" s="261"/>
      <c r="CB443" s="261"/>
      <c r="CC443" s="261"/>
      <c r="CD443" s="261"/>
      <c r="CE443" s="261"/>
      <c r="CF443" s="261"/>
      <c r="CG443" s="261"/>
      <c r="CH443" s="261"/>
      <c r="CI443" s="261"/>
      <c r="CJ443" s="261"/>
      <c r="CK443" s="261"/>
      <c r="CL443" s="261"/>
      <c r="CM443" s="261"/>
      <c r="CN443" s="261"/>
      <c r="CO443" s="261"/>
      <c r="CP443" s="261"/>
      <c r="CQ443" s="261"/>
      <c r="CR443" s="261"/>
      <c r="CS443" s="261"/>
      <c r="CT443" s="261"/>
      <c r="CU443" s="261"/>
      <c r="CV443" s="261"/>
      <c r="CW443" s="261"/>
      <c r="CX443" s="261"/>
      <c r="CY443" s="261"/>
      <c r="CZ443" s="261"/>
      <c r="DA443" s="261"/>
      <c r="DB443" s="261"/>
      <c r="DC443" s="261"/>
      <c r="DD443" s="261"/>
      <c r="DE443" s="261"/>
      <c r="DF443" s="261"/>
      <c r="DG443" s="261"/>
      <c r="DH443" s="261"/>
      <c r="DI443" s="261"/>
      <c r="DJ443" s="261"/>
      <c r="DK443" s="261"/>
      <c r="DL443" s="261"/>
      <c r="DM443" s="261"/>
      <c r="DN443" s="261"/>
      <c r="DO443" s="261"/>
      <c r="DP443" s="261"/>
      <c r="DQ443" s="261"/>
      <c r="DR443" s="261"/>
      <c r="DS443" s="261"/>
      <c r="DT443" s="261"/>
      <c r="DU443" s="261"/>
      <c r="DV443" s="261"/>
      <c r="DW443" s="261"/>
      <c r="DX443" s="261"/>
      <c r="DY443" s="261"/>
      <c r="DZ443" s="261"/>
      <c r="EA443" s="261"/>
      <c r="EB443" s="261"/>
      <c r="EC443" s="261"/>
      <c r="ED443" s="261"/>
      <c r="EE443" s="261"/>
      <c r="EF443" s="261"/>
      <c r="EG443" s="261"/>
      <c r="EH443" s="261"/>
      <c r="EI443" s="261"/>
      <c r="EJ443" s="261"/>
      <c r="EK443" s="261"/>
      <c r="EL443" s="261"/>
      <c r="EM443" s="261"/>
      <c r="EN443" s="261"/>
      <c r="EO443" s="261"/>
      <c r="EP443" s="261"/>
      <c r="EQ443" s="261"/>
      <c r="ER443" s="261"/>
      <c r="ES443" s="261"/>
      <c r="ET443" s="261"/>
      <c r="EU443" s="261"/>
      <c r="EV443" s="261"/>
      <c r="EW443" s="261"/>
      <c r="EX443" s="261"/>
      <c r="EY443" s="261"/>
      <c r="EZ443" s="261"/>
      <c r="FA443" s="261"/>
      <c r="FB443" s="261"/>
      <c r="FC443" s="261"/>
      <c r="FD443" s="261"/>
      <c r="FE443" s="261"/>
      <c r="FF443" s="261"/>
      <c r="FG443" s="261"/>
      <c r="FH443" s="261"/>
      <c r="FI443" s="261"/>
      <c r="FJ443" s="261"/>
      <c r="FK443" s="261"/>
      <c r="FL443" s="261"/>
      <c r="FM443" s="261"/>
      <c r="FN443" s="261"/>
      <c r="FO443" s="261"/>
      <c r="FP443" s="261"/>
      <c r="FQ443" s="261"/>
      <c r="FR443" s="261"/>
      <c r="FS443" s="261"/>
      <c r="FT443" s="261"/>
      <c r="FU443" s="261"/>
      <c r="FV443" s="261"/>
      <c r="FW443" s="261"/>
      <c r="FX443" s="261"/>
      <c r="FY443" s="261"/>
      <c r="FZ443" s="261"/>
      <c r="GA443" s="261"/>
      <c r="GB443" s="261"/>
      <c r="GC443" s="261"/>
      <c r="GD443" s="261"/>
      <c r="GE443" s="261"/>
      <c r="GF443" s="261"/>
      <c r="GG443" s="261"/>
      <c r="GH443" s="261"/>
      <c r="GI443" s="261"/>
      <c r="GJ443" s="261"/>
      <c r="GK443" s="261"/>
      <c r="GL443" s="261"/>
      <c r="GM443" s="261"/>
      <c r="GN443" s="261"/>
      <c r="GO443" s="261"/>
      <c r="GP443" s="261"/>
      <c r="GQ443" s="261"/>
      <c r="GR443" s="261"/>
      <c r="GS443" s="261"/>
      <c r="GT443" s="261"/>
      <c r="GU443" s="261"/>
      <c r="GV443" s="261"/>
      <c r="GW443" s="261"/>
      <c r="GX443" s="261"/>
      <c r="GY443" s="261"/>
      <c r="GZ443" s="261"/>
      <c r="HA443" s="261"/>
      <c r="HB443" s="261"/>
      <c r="HC443" s="261"/>
      <c r="HD443" s="261"/>
      <c r="HE443" s="261"/>
      <c r="HF443" s="261"/>
      <c r="HG443" s="261"/>
      <c r="HH443" s="261"/>
      <c r="HI443" s="261"/>
      <c r="HJ443" s="261"/>
      <c r="HK443" s="261"/>
      <c r="HL443" s="261"/>
      <c r="HM443" s="261"/>
      <c r="HN443" s="261"/>
      <c r="HO443" s="261"/>
      <c r="HP443" s="261"/>
      <c r="HQ443" s="261"/>
      <c r="HR443" s="261"/>
      <c r="HS443" s="261"/>
      <c r="HT443" s="261"/>
      <c r="HU443" s="261"/>
      <c r="HV443" s="261"/>
      <c r="HW443" s="261"/>
      <c r="HX443" s="261"/>
      <c r="HY443" s="261"/>
      <c r="HZ443" s="261"/>
      <c r="IA443" s="261"/>
      <c r="IB443" s="261"/>
      <c r="IC443" s="261"/>
      <c r="ID443" s="261"/>
      <c r="IE443" s="261"/>
      <c r="IF443" s="261"/>
      <c r="IG443" s="261"/>
      <c r="IH443" s="261"/>
      <c r="II443" s="261"/>
      <c r="IJ443" s="261"/>
      <c r="IK443" s="261"/>
      <c r="IL443" s="261"/>
      <c r="IM443" s="261"/>
      <c r="IN443" s="261"/>
      <c r="IO443" s="261"/>
      <c r="IP443" s="261"/>
      <c r="IQ443" s="261"/>
      <c r="IR443" s="261"/>
      <c r="IS443" s="261"/>
      <c r="IT443" s="261"/>
      <c r="IU443" s="261"/>
      <c r="IV443" s="261"/>
      <c r="IW443" s="261"/>
    </row>
    <row r="444" customFormat="false" ht="12.75" hidden="false" customHeight="false" outlineLevel="0" collapsed="false">
      <c r="A444" s="217"/>
      <c r="B444" s="258"/>
      <c r="C444" s="251"/>
      <c r="D444" s="251"/>
      <c r="E444" s="251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  <c r="AJ444" s="246"/>
      <c r="AK444" s="246"/>
      <c r="AL444" s="246"/>
      <c r="AM444" s="246"/>
      <c r="AN444" s="246"/>
      <c r="AO444" s="246"/>
      <c r="AP444" s="246"/>
      <c r="AQ444" s="246"/>
      <c r="AR444" s="246"/>
      <c r="AS444" s="246"/>
      <c r="AT444" s="246"/>
      <c r="AU444" s="246"/>
      <c r="AV444" s="246"/>
      <c r="AW444" s="246"/>
      <c r="AX444" s="246"/>
      <c r="AY444" s="246"/>
      <c r="AZ444" s="246"/>
      <c r="BA444" s="246"/>
      <c r="BB444" s="246"/>
      <c r="BC444" s="246"/>
      <c r="BD444" s="246"/>
      <c r="BE444" s="246"/>
      <c r="BF444" s="246"/>
      <c r="BG444" s="246"/>
      <c r="BH444" s="246"/>
      <c r="BI444" s="246"/>
      <c r="BJ444" s="246"/>
      <c r="BK444" s="246"/>
      <c r="BL444" s="246"/>
      <c r="BM444" s="246"/>
      <c r="BN444" s="246"/>
      <c r="BO444" s="246"/>
      <c r="BP444" s="246"/>
      <c r="BQ444" s="246"/>
      <c r="BR444" s="246"/>
      <c r="BS444" s="246"/>
      <c r="BT444" s="246"/>
      <c r="BU444" s="246"/>
      <c r="BV444" s="246"/>
      <c r="BW444" s="246"/>
      <c r="BX444" s="246"/>
      <c r="BY444" s="246"/>
      <c r="BZ444" s="246"/>
      <c r="CA444" s="246"/>
      <c r="CB444" s="246"/>
      <c r="CC444" s="246"/>
      <c r="CD444" s="246"/>
      <c r="CE444" s="246"/>
      <c r="CF444" s="246"/>
      <c r="CG444" s="246"/>
      <c r="CH444" s="246"/>
      <c r="CI444" s="246"/>
      <c r="CJ444" s="246"/>
      <c r="CK444" s="246"/>
      <c r="CL444" s="246"/>
      <c r="CM444" s="246"/>
      <c r="CN444" s="246"/>
      <c r="CO444" s="246"/>
      <c r="CP444" s="246"/>
      <c r="CQ444" s="246"/>
      <c r="CR444" s="246"/>
      <c r="CS444" s="246"/>
      <c r="CT444" s="246"/>
      <c r="CU444" s="246"/>
      <c r="CV444" s="246"/>
      <c r="CW444" s="246"/>
      <c r="CX444" s="246"/>
      <c r="CY444" s="246"/>
      <c r="CZ444" s="246"/>
      <c r="DA444" s="246"/>
      <c r="DB444" s="246"/>
      <c r="DC444" s="246"/>
      <c r="DD444" s="246"/>
      <c r="DE444" s="246"/>
      <c r="DF444" s="246"/>
      <c r="DG444" s="246"/>
      <c r="DH444" s="246"/>
      <c r="DI444" s="246"/>
      <c r="DJ444" s="246"/>
      <c r="DK444" s="246"/>
      <c r="DL444" s="246"/>
      <c r="DM444" s="246"/>
      <c r="DN444" s="246"/>
      <c r="DO444" s="246"/>
      <c r="DP444" s="246"/>
      <c r="DQ444" s="246"/>
      <c r="DR444" s="246"/>
      <c r="DS444" s="246"/>
      <c r="DT444" s="246"/>
      <c r="DU444" s="246"/>
      <c r="DV444" s="246"/>
      <c r="DW444" s="246"/>
      <c r="DX444" s="246"/>
      <c r="DY444" s="246"/>
      <c r="DZ444" s="246"/>
      <c r="EA444" s="246"/>
      <c r="EB444" s="246"/>
      <c r="EC444" s="246"/>
      <c r="ED444" s="246"/>
      <c r="EE444" s="246"/>
      <c r="EF444" s="246"/>
      <c r="EG444" s="246"/>
      <c r="EH444" s="246"/>
      <c r="EI444" s="246"/>
      <c r="EJ444" s="246"/>
      <c r="EK444" s="246"/>
      <c r="EL444" s="246"/>
      <c r="EM444" s="246"/>
      <c r="EN444" s="246"/>
      <c r="EO444" s="246"/>
      <c r="EP444" s="246"/>
      <c r="EQ444" s="246"/>
      <c r="ER444" s="246"/>
      <c r="ES444" s="246"/>
      <c r="ET444" s="246"/>
      <c r="EU444" s="246"/>
      <c r="EV444" s="246"/>
      <c r="EW444" s="246"/>
      <c r="EX444" s="246"/>
      <c r="EY444" s="246"/>
      <c r="EZ444" s="246"/>
      <c r="FA444" s="246"/>
      <c r="FB444" s="246"/>
      <c r="FC444" s="246"/>
      <c r="FD444" s="246"/>
      <c r="FE444" s="246"/>
      <c r="FF444" s="246"/>
      <c r="FG444" s="246"/>
      <c r="FH444" s="246"/>
      <c r="FI444" s="246"/>
      <c r="FJ444" s="246"/>
      <c r="FK444" s="246"/>
      <c r="FL444" s="246"/>
      <c r="FM444" s="246"/>
      <c r="FN444" s="246"/>
      <c r="FO444" s="246"/>
      <c r="FP444" s="246"/>
      <c r="FQ444" s="246"/>
      <c r="FR444" s="246"/>
      <c r="FS444" s="246"/>
      <c r="FT444" s="246"/>
      <c r="FU444" s="246"/>
      <c r="FV444" s="246"/>
      <c r="FW444" s="246"/>
      <c r="FX444" s="246"/>
      <c r="FY444" s="246"/>
      <c r="FZ444" s="246"/>
      <c r="GA444" s="246"/>
      <c r="GB444" s="246"/>
      <c r="GC444" s="246"/>
      <c r="GD444" s="246"/>
      <c r="GE444" s="246"/>
      <c r="GF444" s="246"/>
      <c r="GG444" s="246"/>
      <c r="GH444" s="246"/>
      <c r="GI444" s="246"/>
      <c r="GJ444" s="246"/>
      <c r="GK444" s="246"/>
      <c r="GL444" s="246"/>
      <c r="GM444" s="246"/>
      <c r="GN444" s="246"/>
      <c r="GO444" s="246"/>
      <c r="GP444" s="246"/>
      <c r="GQ444" s="246"/>
      <c r="GR444" s="246"/>
      <c r="GS444" s="246"/>
      <c r="GT444" s="246"/>
      <c r="GU444" s="246"/>
      <c r="GV444" s="246"/>
      <c r="GW444" s="246"/>
      <c r="GX444" s="246"/>
      <c r="GY444" s="246"/>
      <c r="GZ444" s="246"/>
      <c r="HA444" s="246"/>
      <c r="HB444" s="246"/>
      <c r="HC444" s="246"/>
      <c r="HD444" s="246"/>
      <c r="HE444" s="246"/>
      <c r="HF444" s="246"/>
      <c r="HG444" s="246"/>
      <c r="HH444" s="246"/>
      <c r="HI444" s="246"/>
      <c r="HJ444" s="246"/>
      <c r="HK444" s="246"/>
      <c r="HL444" s="246"/>
      <c r="HM444" s="246"/>
      <c r="HN444" s="246"/>
      <c r="HO444" s="246"/>
      <c r="HP444" s="246"/>
      <c r="HQ444" s="246"/>
      <c r="HR444" s="246"/>
      <c r="HS444" s="246"/>
      <c r="HT444" s="246"/>
      <c r="HU444" s="246"/>
      <c r="HV444" s="246"/>
      <c r="HW444" s="246"/>
      <c r="HX444" s="246"/>
      <c r="HY444" s="246"/>
      <c r="HZ444" s="246"/>
      <c r="IA444" s="246"/>
      <c r="IB444" s="246"/>
      <c r="IC444" s="246"/>
      <c r="ID444" s="246"/>
      <c r="IE444" s="246"/>
      <c r="IF444" s="246"/>
      <c r="IG444" s="246"/>
      <c r="IH444" s="246"/>
      <c r="II444" s="246"/>
      <c r="IJ444" s="246"/>
      <c r="IK444" s="246"/>
      <c r="IL444" s="246"/>
      <c r="IM444" s="246"/>
      <c r="IN444" s="246"/>
      <c r="IO444" s="246"/>
      <c r="IP444" s="246"/>
      <c r="IQ444" s="246"/>
      <c r="IR444" s="246"/>
      <c r="IS444" s="246"/>
      <c r="IT444" s="246"/>
      <c r="IU444" s="246"/>
      <c r="IV444" s="246"/>
      <c r="IW444" s="246"/>
    </row>
    <row r="445" customFormat="false" ht="12.75" hidden="false" customHeight="false" outlineLevel="0" collapsed="false">
      <c r="A445" s="217"/>
      <c r="B445" s="258"/>
      <c r="C445" s="251"/>
      <c r="D445" s="251"/>
      <c r="E445" s="251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  <c r="AJ445" s="246"/>
      <c r="AK445" s="246"/>
      <c r="AL445" s="246"/>
      <c r="AM445" s="246"/>
      <c r="AN445" s="246"/>
      <c r="AO445" s="246"/>
      <c r="AP445" s="246"/>
      <c r="AQ445" s="246"/>
      <c r="AR445" s="246"/>
      <c r="AS445" s="246"/>
      <c r="AT445" s="246"/>
      <c r="AU445" s="246"/>
      <c r="AV445" s="246"/>
      <c r="AW445" s="246"/>
      <c r="AX445" s="246"/>
      <c r="AY445" s="246"/>
      <c r="AZ445" s="246"/>
      <c r="BA445" s="246"/>
      <c r="BB445" s="246"/>
      <c r="BC445" s="246"/>
      <c r="BD445" s="246"/>
      <c r="BE445" s="246"/>
      <c r="BF445" s="246"/>
      <c r="BG445" s="246"/>
      <c r="BH445" s="246"/>
      <c r="BI445" s="246"/>
      <c r="BJ445" s="246"/>
      <c r="BK445" s="246"/>
      <c r="BL445" s="246"/>
      <c r="BM445" s="246"/>
      <c r="BN445" s="246"/>
      <c r="BO445" s="246"/>
      <c r="BP445" s="246"/>
      <c r="BQ445" s="246"/>
      <c r="BR445" s="246"/>
      <c r="BS445" s="246"/>
      <c r="BT445" s="246"/>
      <c r="BU445" s="246"/>
      <c r="BV445" s="246"/>
      <c r="BW445" s="246"/>
      <c r="BX445" s="246"/>
      <c r="BY445" s="246"/>
      <c r="BZ445" s="246"/>
      <c r="CA445" s="246"/>
      <c r="CB445" s="246"/>
      <c r="CC445" s="246"/>
      <c r="CD445" s="246"/>
      <c r="CE445" s="246"/>
      <c r="CF445" s="246"/>
      <c r="CG445" s="246"/>
      <c r="CH445" s="246"/>
      <c r="CI445" s="246"/>
      <c r="CJ445" s="246"/>
      <c r="CK445" s="246"/>
      <c r="CL445" s="246"/>
      <c r="CM445" s="246"/>
      <c r="CN445" s="246"/>
      <c r="CO445" s="246"/>
      <c r="CP445" s="246"/>
      <c r="CQ445" s="246"/>
      <c r="CR445" s="246"/>
      <c r="CS445" s="246"/>
      <c r="CT445" s="246"/>
      <c r="CU445" s="246"/>
      <c r="CV445" s="246"/>
      <c r="CW445" s="246"/>
      <c r="CX445" s="246"/>
      <c r="CY445" s="246"/>
      <c r="CZ445" s="246"/>
      <c r="DA445" s="246"/>
      <c r="DB445" s="246"/>
      <c r="DC445" s="246"/>
      <c r="DD445" s="246"/>
      <c r="DE445" s="246"/>
      <c r="DF445" s="246"/>
      <c r="DG445" s="246"/>
      <c r="DH445" s="246"/>
      <c r="DI445" s="246"/>
      <c r="DJ445" s="246"/>
      <c r="DK445" s="246"/>
      <c r="DL445" s="246"/>
      <c r="DM445" s="246"/>
      <c r="DN445" s="246"/>
      <c r="DO445" s="246"/>
      <c r="DP445" s="246"/>
      <c r="DQ445" s="246"/>
      <c r="DR445" s="246"/>
      <c r="DS445" s="246"/>
      <c r="DT445" s="246"/>
      <c r="DU445" s="246"/>
      <c r="DV445" s="246"/>
      <c r="DW445" s="246"/>
      <c r="DX445" s="246"/>
      <c r="DY445" s="246"/>
      <c r="DZ445" s="246"/>
      <c r="EA445" s="246"/>
      <c r="EB445" s="246"/>
      <c r="EC445" s="246"/>
      <c r="ED445" s="246"/>
      <c r="EE445" s="246"/>
      <c r="EF445" s="246"/>
      <c r="EG445" s="246"/>
      <c r="EH445" s="246"/>
      <c r="EI445" s="246"/>
      <c r="EJ445" s="246"/>
      <c r="EK445" s="246"/>
      <c r="EL445" s="246"/>
      <c r="EM445" s="246"/>
      <c r="EN445" s="246"/>
      <c r="EO445" s="246"/>
      <c r="EP445" s="246"/>
      <c r="EQ445" s="246"/>
      <c r="ER445" s="246"/>
      <c r="ES445" s="246"/>
      <c r="ET445" s="246"/>
      <c r="EU445" s="246"/>
      <c r="EV445" s="246"/>
      <c r="EW445" s="246"/>
      <c r="EX445" s="246"/>
      <c r="EY445" s="246"/>
      <c r="EZ445" s="246"/>
      <c r="FA445" s="246"/>
      <c r="FB445" s="246"/>
      <c r="FC445" s="246"/>
      <c r="FD445" s="246"/>
      <c r="FE445" s="246"/>
      <c r="FF445" s="246"/>
      <c r="FG445" s="246"/>
      <c r="FH445" s="246"/>
      <c r="FI445" s="246"/>
      <c r="FJ445" s="246"/>
      <c r="FK445" s="246"/>
      <c r="FL445" s="246"/>
      <c r="FM445" s="246"/>
      <c r="FN445" s="246"/>
      <c r="FO445" s="246"/>
      <c r="FP445" s="246"/>
      <c r="FQ445" s="246"/>
      <c r="FR445" s="246"/>
      <c r="FS445" s="246"/>
      <c r="FT445" s="246"/>
      <c r="FU445" s="246"/>
      <c r="FV445" s="246"/>
      <c r="FW445" s="246"/>
      <c r="FX445" s="246"/>
      <c r="FY445" s="246"/>
      <c r="FZ445" s="246"/>
      <c r="GA445" s="246"/>
      <c r="GB445" s="246"/>
      <c r="GC445" s="246"/>
      <c r="GD445" s="246"/>
      <c r="GE445" s="246"/>
      <c r="GF445" s="246"/>
      <c r="GG445" s="246"/>
      <c r="GH445" s="246"/>
      <c r="GI445" s="246"/>
      <c r="GJ445" s="246"/>
      <c r="GK445" s="246"/>
      <c r="GL445" s="246"/>
      <c r="GM445" s="246"/>
      <c r="GN445" s="246"/>
      <c r="GO445" s="246"/>
      <c r="GP445" s="246"/>
      <c r="GQ445" s="246"/>
      <c r="GR445" s="246"/>
      <c r="GS445" s="246"/>
      <c r="GT445" s="246"/>
      <c r="GU445" s="246"/>
      <c r="GV445" s="246"/>
      <c r="GW445" s="246"/>
      <c r="GX445" s="246"/>
      <c r="GY445" s="246"/>
      <c r="GZ445" s="246"/>
      <c r="HA445" s="246"/>
      <c r="HB445" s="246"/>
      <c r="HC445" s="246"/>
      <c r="HD445" s="246"/>
      <c r="HE445" s="246"/>
      <c r="HF445" s="246"/>
      <c r="HG445" s="246"/>
      <c r="HH445" s="246"/>
      <c r="HI445" s="246"/>
      <c r="HJ445" s="246"/>
      <c r="HK445" s="246"/>
      <c r="HL445" s="246"/>
      <c r="HM445" s="246"/>
      <c r="HN445" s="246"/>
      <c r="HO445" s="246"/>
      <c r="HP445" s="246"/>
      <c r="HQ445" s="246"/>
      <c r="HR445" s="246"/>
      <c r="HS445" s="246"/>
      <c r="HT445" s="246"/>
      <c r="HU445" s="246"/>
      <c r="HV445" s="246"/>
      <c r="HW445" s="246"/>
      <c r="HX445" s="246"/>
      <c r="HY445" s="246"/>
      <c r="HZ445" s="246"/>
      <c r="IA445" s="246"/>
      <c r="IB445" s="246"/>
      <c r="IC445" s="246"/>
      <c r="ID445" s="246"/>
      <c r="IE445" s="246"/>
      <c r="IF445" s="246"/>
      <c r="IG445" s="246"/>
      <c r="IH445" s="246"/>
      <c r="II445" s="246"/>
      <c r="IJ445" s="246"/>
      <c r="IK445" s="246"/>
      <c r="IL445" s="246"/>
      <c r="IM445" s="246"/>
      <c r="IN445" s="246"/>
      <c r="IO445" s="246"/>
      <c r="IP445" s="246"/>
      <c r="IQ445" s="246"/>
      <c r="IR445" s="246"/>
      <c r="IS445" s="246"/>
      <c r="IT445" s="246"/>
      <c r="IU445" s="246"/>
      <c r="IV445" s="246"/>
      <c r="IW445" s="246"/>
    </row>
    <row r="446" customFormat="false" ht="12.75" hidden="false" customHeight="false" outlineLevel="0" collapsed="false">
      <c r="A446" s="217"/>
      <c r="B446" s="258"/>
      <c r="C446" s="251"/>
      <c r="D446" s="251"/>
      <c r="E446" s="251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  <c r="AJ446" s="246"/>
      <c r="AK446" s="246"/>
      <c r="AL446" s="246"/>
      <c r="AM446" s="246"/>
      <c r="AN446" s="246"/>
      <c r="AO446" s="246"/>
      <c r="AP446" s="246"/>
      <c r="AQ446" s="246"/>
      <c r="AR446" s="246"/>
      <c r="AS446" s="246"/>
      <c r="AT446" s="246"/>
      <c r="AU446" s="246"/>
      <c r="AV446" s="246"/>
      <c r="AW446" s="246"/>
      <c r="AX446" s="246"/>
      <c r="AY446" s="246"/>
      <c r="AZ446" s="246"/>
      <c r="BA446" s="246"/>
      <c r="BB446" s="246"/>
      <c r="BC446" s="246"/>
      <c r="BD446" s="246"/>
      <c r="BE446" s="246"/>
      <c r="BF446" s="246"/>
      <c r="BG446" s="246"/>
      <c r="BH446" s="246"/>
      <c r="BI446" s="246"/>
      <c r="BJ446" s="246"/>
      <c r="BK446" s="246"/>
      <c r="BL446" s="246"/>
      <c r="BM446" s="246"/>
      <c r="BN446" s="246"/>
      <c r="BO446" s="246"/>
      <c r="BP446" s="246"/>
      <c r="BQ446" s="246"/>
      <c r="BR446" s="246"/>
      <c r="BS446" s="246"/>
      <c r="BT446" s="246"/>
      <c r="BU446" s="246"/>
      <c r="BV446" s="246"/>
      <c r="BW446" s="246"/>
      <c r="BX446" s="246"/>
      <c r="BY446" s="246"/>
      <c r="BZ446" s="246"/>
      <c r="CA446" s="246"/>
      <c r="CB446" s="246"/>
      <c r="CC446" s="246"/>
      <c r="CD446" s="246"/>
      <c r="CE446" s="246"/>
      <c r="CF446" s="246"/>
      <c r="CG446" s="246"/>
      <c r="CH446" s="246"/>
      <c r="CI446" s="246"/>
      <c r="CJ446" s="246"/>
      <c r="CK446" s="246"/>
      <c r="CL446" s="246"/>
      <c r="CM446" s="246"/>
      <c r="CN446" s="246"/>
      <c r="CO446" s="246"/>
      <c r="CP446" s="246"/>
      <c r="CQ446" s="246"/>
      <c r="CR446" s="246"/>
      <c r="CS446" s="246"/>
      <c r="CT446" s="246"/>
      <c r="CU446" s="246"/>
      <c r="CV446" s="246"/>
      <c r="CW446" s="246"/>
      <c r="CX446" s="246"/>
      <c r="CY446" s="246"/>
      <c r="CZ446" s="246"/>
      <c r="DA446" s="246"/>
      <c r="DB446" s="246"/>
      <c r="DC446" s="246"/>
      <c r="DD446" s="246"/>
      <c r="DE446" s="246"/>
      <c r="DF446" s="246"/>
      <c r="DG446" s="246"/>
      <c r="DH446" s="246"/>
      <c r="DI446" s="246"/>
      <c r="DJ446" s="246"/>
      <c r="DK446" s="246"/>
      <c r="DL446" s="246"/>
      <c r="DM446" s="246"/>
      <c r="DN446" s="246"/>
      <c r="DO446" s="246"/>
      <c r="DP446" s="246"/>
      <c r="DQ446" s="246"/>
      <c r="DR446" s="246"/>
      <c r="DS446" s="246"/>
      <c r="DT446" s="246"/>
      <c r="DU446" s="246"/>
      <c r="DV446" s="246"/>
      <c r="DW446" s="246"/>
      <c r="DX446" s="246"/>
      <c r="DY446" s="246"/>
      <c r="DZ446" s="246"/>
      <c r="EA446" s="246"/>
      <c r="EB446" s="246"/>
      <c r="EC446" s="246"/>
      <c r="ED446" s="246"/>
      <c r="EE446" s="246"/>
      <c r="EF446" s="246"/>
      <c r="EG446" s="246"/>
      <c r="EH446" s="246"/>
      <c r="EI446" s="246"/>
      <c r="EJ446" s="246"/>
      <c r="EK446" s="246"/>
      <c r="EL446" s="246"/>
      <c r="EM446" s="246"/>
      <c r="EN446" s="246"/>
      <c r="EO446" s="246"/>
      <c r="EP446" s="246"/>
      <c r="EQ446" s="246"/>
      <c r="ER446" s="246"/>
      <c r="ES446" s="246"/>
      <c r="ET446" s="246"/>
      <c r="EU446" s="246"/>
      <c r="EV446" s="246"/>
      <c r="EW446" s="246"/>
      <c r="EX446" s="246"/>
      <c r="EY446" s="246"/>
      <c r="EZ446" s="246"/>
      <c r="FA446" s="246"/>
      <c r="FB446" s="246"/>
      <c r="FC446" s="246"/>
      <c r="FD446" s="246"/>
      <c r="FE446" s="246"/>
      <c r="FF446" s="246"/>
      <c r="FG446" s="246"/>
      <c r="FH446" s="246"/>
      <c r="FI446" s="246"/>
      <c r="FJ446" s="246"/>
      <c r="FK446" s="246"/>
      <c r="FL446" s="246"/>
      <c r="FM446" s="246"/>
      <c r="FN446" s="246"/>
      <c r="FO446" s="246"/>
      <c r="FP446" s="246"/>
      <c r="FQ446" s="246"/>
      <c r="FR446" s="246"/>
      <c r="FS446" s="246"/>
      <c r="FT446" s="246"/>
      <c r="FU446" s="246"/>
      <c r="FV446" s="246"/>
      <c r="FW446" s="246"/>
      <c r="FX446" s="246"/>
      <c r="FY446" s="246"/>
      <c r="FZ446" s="246"/>
      <c r="GA446" s="246"/>
      <c r="GB446" s="246"/>
      <c r="GC446" s="246"/>
      <c r="GD446" s="246"/>
      <c r="GE446" s="246"/>
      <c r="GF446" s="246"/>
      <c r="GG446" s="246"/>
      <c r="GH446" s="246"/>
      <c r="GI446" s="246"/>
      <c r="GJ446" s="246"/>
      <c r="GK446" s="246"/>
      <c r="GL446" s="246"/>
      <c r="GM446" s="246"/>
      <c r="GN446" s="246"/>
      <c r="GO446" s="246"/>
      <c r="GP446" s="246"/>
      <c r="GQ446" s="246"/>
      <c r="GR446" s="246"/>
      <c r="GS446" s="246"/>
      <c r="GT446" s="246"/>
      <c r="GU446" s="246"/>
      <c r="GV446" s="246"/>
      <c r="GW446" s="246"/>
      <c r="GX446" s="246"/>
      <c r="GY446" s="246"/>
      <c r="GZ446" s="246"/>
      <c r="HA446" s="246"/>
      <c r="HB446" s="246"/>
      <c r="HC446" s="246"/>
      <c r="HD446" s="246"/>
      <c r="HE446" s="246"/>
      <c r="HF446" s="246"/>
      <c r="HG446" s="246"/>
      <c r="HH446" s="246"/>
      <c r="HI446" s="246"/>
      <c r="HJ446" s="246"/>
      <c r="HK446" s="246"/>
      <c r="HL446" s="246"/>
      <c r="HM446" s="246"/>
      <c r="HN446" s="246"/>
      <c r="HO446" s="246"/>
      <c r="HP446" s="246"/>
      <c r="HQ446" s="246"/>
      <c r="HR446" s="246"/>
      <c r="HS446" s="246"/>
      <c r="HT446" s="246"/>
      <c r="HU446" s="246"/>
      <c r="HV446" s="246"/>
      <c r="HW446" s="246"/>
      <c r="HX446" s="246"/>
      <c r="HY446" s="246"/>
      <c r="HZ446" s="246"/>
      <c r="IA446" s="246"/>
      <c r="IB446" s="246"/>
      <c r="IC446" s="246"/>
      <c r="ID446" s="246"/>
      <c r="IE446" s="246"/>
      <c r="IF446" s="246"/>
      <c r="IG446" s="246"/>
      <c r="IH446" s="246"/>
      <c r="II446" s="246"/>
      <c r="IJ446" s="246"/>
      <c r="IK446" s="246"/>
      <c r="IL446" s="246"/>
      <c r="IM446" s="246"/>
      <c r="IN446" s="246"/>
      <c r="IO446" s="246"/>
      <c r="IP446" s="246"/>
      <c r="IQ446" s="246"/>
      <c r="IR446" s="246"/>
      <c r="IS446" s="246"/>
      <c r="IT446" s="246"/>
      <c r="IU446" s="246"/>
      <c r="IV446" s="246"/>
      <c r="IW446" s="246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2.75" hidden="false" customHeight="false" outlineLevel="0" collapsed="false">
      <c r="A449" s="2"/>
      <c r="B449" s="2"/>
      <c r="C449" s="2"/>
      <c r="D449" s="2"/>
      <c r="E449" s="2"/>
    </row>
    <row r="450" customFormat="false" ht="18.75" hidden="false" customHeight="false" outlineLevel="0" collapsed="false">
      <c r="A450" s="227"/>
      <c r="B450" s="2"/>
      <c r="C450" s="2"/>
      <c r="D450" s="2"/>
      <c r="E450" s="2"/>
    </row>
    <row r="451" customFormat="false" ht="12.75" hidden="false" customHeight="false" outlineLevel="0" collapsed="false">
      <c r="A451" s="220"/>
      <c r="B451" s="2"/>
      <c r="C451" s="2"/>
      <c r="D451" s="2"/>
      <c r="E451" s="2"/>
    </row>
    <row r="452" customFormat="false" ht="12.75" hidden="false" customHeight="false" outlineLevel="0" collapsed="false">
      <c r="A452" s="266"/>
      <c r="B452" s="2"/>
      <c r="C452" s="2"/>
      <c r="D452" s="236"/>
      <c r="E452" s="236"/>
    </row>
    <row r="453" customFormat="false" ht="12.75" hidden="false" customHeight="false" outlineLevel="0" collapsed="false">
      <c r="A453" s="2"/>
      <c r="B453" s="2"/>
      <c r="C453" s="2"/>
      <c r="D453" s="2"/>
      <c r="E453" s="2"/>
    </row>
    <row r="454" customFormat="false" ht="12.75" hidden="false" customHeight="false" outlineLevel="0" collapsed="false">
      <c r="A454" s="221"/>
      <c r="B454" s="221"/>
      <c r="C454" s="222"/>
      <c r="D454" s="222"/>
      <c r="E454" s="222"/>
    </row>
    <row r="455" customFormat="false" ht="12.75" hidden="false" customHeight="false" outlineLevel="0" collapsed="false">
      <c r="A455" s="220"/>
      <c r="B455" s="2"/>
      <c r="C455" s="2"/>
      <c r="D455" s="2"/>
      <c r="E455" s="2"/>
    </row>
    <row r="456" customFormat="false" ht="12.75" hidden="false" customHeight="false" outlineLevel="0" collapsed="false">
      <c r="A456" s="229"/>
      <c r="B456" s="2"/>
      <c r="C456" s="2"/>
      <c r="D456" s="230"/>
      <c r="E456" s="230"/>
    </row>
    <row r="457" customFormat="false" ht="12.75" hidden="false" customHeight="false" outlineLevel="0" collapsed="false">
      <c r="A457" s="229"/>
      <c r="B457" s="2"/>
      <c r="C457" s="2"/>
      <c r="D457" s="230"/>
      <c r="E457" s="230"/>
    </row>
    <row r="458" customFormat="false" ht="12.75" hidden="false" customHeight="false" outlineLevel="0" collapsed="false">
      <c r="A458" s="267"/>
      <c r="B458" s="2"/>
      <c r="C458" s="2"/>
      <c r="D458" s="230"/>
      <c r="E458" s="230"/>
    </row>
    <row r="459" customFormat="false" ht="12.75" hidden="false" customHeight="false" outlineLevel="0" collapsed="false">
      <c r="A459" s="229"/>
      <c r="B459" s="2"/>
      <c r="C459" s="2"/>
      <c r="D459" s="230"/>
      <c r="E459" s="230"/>
    </row>
    <row r="460" customFormat="false" ht="12.75" hidden="false" customHeight="false" outlineLevel="0" collapsed="false">
      <c r="A460" s="2"/>
      <c r="B460" s="2"/>
      <c r="C460" s="2"/>
      <c r="D460" s="230"/>
      <c r="E460" s="230"/>
    </row>
    <row r="461" customFormat="false" ht="12.75" hidden="false" customHeight="false" outlineLevel="0" collapsed="false">
      <c r="A461" s="220"/>
      <c r="B461" s="2"/>
      <c r="C461" s="2"/>
      <c r="D461" s="230"/>
      <c r="E461" s="230"/>
    </row>
    <row r="462" customFormat="false" ht="12.75" hidden="false" customHeight="false" outlineLevel="0" collapsed="false">
      <c r="A462" s="229"/>
      <c r="B462" s="2"/>
      <c r="C462" s="2"/>
      <c r="D462" s="230"/>
      <c r="E462" s="230"/>
    </row>
    <row r="463" customFormat="false" ht="12.75" hidden="false" customHeight="false" outlineLevel="0" collapsed="false">
      <c r="A463" s="229"/>
      <c r="B463" s="2"/>
      <c r="C463" s="2"/>
      <c r="D463" s="230"/>
      <c r="E463" s="230"/>
    </row>
    <row r="464" customFormat="false" ht="12.75" hidden="false" customHeight="false" outlineLevel="0" collapsed="false">
      <c r="A464" s="229"/>
      <c r="B464" s="2"/>
      <c r="C464" s="2"/>
      <c r="D464" s="230"/>
      <c r="E464" s="230"/>
    </row>
    <row r="465" customFormat="false" ht="12.75" hidden="false" customHeight="false" outlineLevel="0" collapsed="false">
      <c r="A465" s="229"/>
      <c r="B465" s="2"/>
      <c r="C465" s="2"/>
      <c r="D465" s="230"/>
      <c r="E465" s="230"/>
    </row>
    <row r="466" customFormat="false" ht="12.75" hidden="false" customHeight="false" outlineLevel="0" collapsed="false">
      <c r="A466" s="229"/>
      <c r="B466" s="2"/>
      <c r="C466" s="2"/>
      <c r="D466" s="230"/>
      <c r="E466" s="230"/>
    </row>
    <row r="467" customFormat="false" ht="12.75" hidden="false" customHeight="false" outlineLevel="0" collapsed="false">
      <c r="A467" s="229"/>
      <c r="B467" s="2"/>
      <c r="C467" s="2"/>
      <c r="D467" s="230"/>
      <c r="E467" s="230"/>
    </row>
    <row r="468" customFormat="false" ht="12.75" hidden="false" customHeight="false" outlineLevel="0" collapsed="false">
      <c r="A468" s="229"/>
      <c r="B468" s="2"/>
      <c r="C468" s="2"/>
      <c r="D468" s="230"/>
      <c r="E468" s="230"/>
    </row>
    <row r="469" customFormat="false" ht="12.75" hidden="false" customHeight="false" outlineLevel="0" collapsed="false">
      <c r="A469" s="229"/>
      <c r="B469" s="2"/>
      <c r="C469" s="2"/>
      <c r="D469" s="230"/>
      <c r="E469" s="230"/>
    </row>
    <row r="470" customFormat="false" ht="12.75" hidden="false" customHeight="false" outlineLevel="0" collapsed="false">
      <c r="A470" s="229"/>
      <c r="B470" s="2"/>
      <c r="C470" s="2"/>
      <c r="D470" s="230"/>
      <c r="E470" s="230"/>
    </row>
    <row r="471" customFormat="false" ht="12.75" hidden="false" customHeight="false" outlineLevel="0" collapsed="false">
      <c r="A471" s="229"/>
      <c r="B471" s="2"/>
      <c r="C471" s="2"/>
      <c r="D471" s="230"/>
      <c r="E471" s="230"/>
    </row>
    <row r="472" customFormat="false" ht="12.75" hidden="false" customHeight="false" outlineLevel="0" collapsed="false">
      <c r="A472" s="2"/>
      <c r="B472" s="2"/>
      <c r="C472" s="2"/>
      <c r="D472" s="230"/>
      <c r="E472" s="230"/>
    </row>
    <row r="473" customFormat="false" ht="12.75" hidden="false" customHeight="false" outlineLevel="0" collapsed="false">
      <c r="A473" s="2"/>
      <c r="B473" s="2"/>
      <c r="C473" s="2"/>
      <c r="D473" s="230"/>
      <c r="E473" s="230"/>
    </row>
    <row r="474" customFormat="false" ht="12.75" hidden="false" customHeight="false" outlineLevel="0" collapsed="false">
      <c r="A474" s="2"/>
      <c r="B474" s="2"/>
      <c r="C474" s="2"/>
      <c r="D474" s="230"/>
      <c r="E474" s="230"/>
    </row>
    <row r="475" customFormat="false" ht="12.75" hidden="false" customHeight="false" outlineLevel="0" collapsed="false">
      <c r="A475" s="229"/>
      <c r="B475" s="2"/>
      <c r="C475" s="2"/>
      <c r="D475" s="230"/>
      <c r="E475" s="230"/>
    </row>
    <row r="476" customFormat="false" ht="12.75" hidden="false" customHeight="false" outlineLevel="0" collapsed="false">
      <c r="A476" s="2"/>
      <c r="B476" s="2"/>
      <c r="C476" s="2"/>
      <c r="D476" s="230"/>
      <c r="E476" s="230"/>
    </row>
    <row r="477" customFormat="false" ht="12.75" hidden="false" customHeight="false" outlineLevel="0" collapsed="false">
      <c r="A477" s="2"/>
      <c r="B477" s="2"/>
      <c r="C477" s="2"/>
      <c r="D477" s="230"/>
      <c r="E477" s="230"/>
    </row>
    <row r="478" customFormat="false" ht="12.75" hidden="false" customHeight="false" outlineLevel="0" collapsed="false">
      <c r="A478" s="220"/>
      <c r="B478" s="2"/>
      <c r="C478" s="2"/>
      <c r="D478" s="230"/>
      <c r="E478" s="230"/>
    </row>
    <row r="479" customFormat="false" ht="12.75" hidden="false" customHeight="false" outlineLevel="0" collapsed="false">
      <c r="A479" s="229"/>
      <c r="B479" s="2"/>
      <c r="C479" s="2"/>
      <c r="D479" s="230"/>
      <c r="E479" s="230"/>
    </row>
    <row r="480" customFormat="false" ht="12.75" hidden="false" customHeight="false" outlineLevel="0" collapsed="false">
      <c r="A480" s="220"/>
      <c r="B480" s="2"/>
      <c r="C480" s="2"/>
      <c r="D480" s="230"/>
      <c r="E480" s="230"/>
    </row>
    <row r="481" customFormat="false" ht="12.75" hidden="false" customHeight="false" outlineLevel="0" collapsed="false">
      <c r="A481" s="220"/>
      <c r="B481" s="2"/>
      <c r="C481" s="2"/>
      <c r="D481" s="230"/>
      <c r="E481" s="230"/>
    </row>
    <row r="482" customFormat="false" ht="12.75" hidden="false" customHeight="false" outlineLevel="0" collapsed="false">
      <c r="A482" s="220"/>
      <c r="B482" s="2"/>
      <c r="C482" s="2"/>
      <c r="D482" s="230"/>
      <c r="E482" s="230"/>
    </row>
    <row r="483" customFormat="false" ht="12.75" hidden="false" customHeight="false" outlineLevel="0" collapsed="false">
      <c r="A483" s="2"/>
      <c r="B483" s="2"/>
      <c r="C483" s="2"/>
      <c r="D483" s="230"/>
      <c r="E483" s="230"/>
    </row>
    <row r="484" customFormat="false" ht="12.75" hidden="false" customHeight="false" outlineLevel="0" collapsed="false">
      <c r="A484" s="2"/>
      <c r="B484" s="2"/>
      <c r="C484" s="2"/>
      <c r="D484" s="230"/>
      <c r="E484" s="230"/>
    </row>
    <row r="485" customFormat="false" ht="12.75" hidden="false" customHeight="false" outlineLevel="0" collapsed="false">
      <c r="A485" s="220"/>
      <c r="B485" s="2"/>
      <c r="C485" s="2"/>
      <c r="D485" s="230"/>
      <c r="E485" s="230"/>
    </row>
    <row r="486" customFormat="false" ht="12.75" hidden="false" customHeight="false" outlineLevel="0" collapsed="false">
      <c r="A486" s="220"/>
      <c r="B486" s="2"/>
      <c r="C486" s="2"/>
      <c r="D486" s="230"/>
      <c r="E486" s="230"/>
    </row>
    <row r="487" customFormat="false" ht="12.75" hidden="false" customHeight="false" outlineLevel="0" collapsed="false">
      <c r="A487" s="220"/>
      <c r="B487" s="2"/>
      <c r="C487" s="2"/>
      <c r="D487" s="230"/>
      <c r="E487" s="230"/>
    </row>
    <row r="488" customFormat="false" ht="12.75" hidden="false" customHeight="false" outlineLevel="0" collapsed="false">
      <c r="A488" s="220"/>
      <c r="B488" s="2"/>
      <c r="C488" s="2"/>
      <c r="D488" s="230"/>
      <c r="E488" s="230"/>
    </row>
    <row r="489" customFormat="false" ht="12.75" hidden="false" customHeight="false" outlineLevel="0" collapsed="false">
      <c r="A489" s="2"/>
      <c r="B489" s="2"/>
      <c r="C489" s="2"/>
      <c r="D489" s="2"/>
      <c r="E489" s="2"/>
    </row>
    <row r="490" customFormat="false" ht="12.75" hidden="false" customHeight="false" outlineLevel="0" collapsed="false">
      <c r="A490" s="2"/>
      <c r="B490" s="2"/>
      <c r="C490" s="2"/>
      <c r="D490" s="2"/>
      <c r="E490" s="2"/>
    </row>
    <row r="491" customFormat="false" ht="12.75" hidden="false" customHeight="false" outlineLevel="0" collapsed="false">
      <c r="A491" s="2"/>
      <c r="B491" s="2"/>
      <c r="C491" s="2"/>
      <c r="D491" s="2"/>
      <c r="E491" s="2"/>
    </row>
    <row r="492" customFormat="false" ht="12.75" hidden="false" customHeight="false" outlineLevel="0" collapsed="false">
      <c r="A492" s="2"/>
      <c r="B492" s="2"/>
      <c r="C492" s="2"/>
      <c r="D492" s="2"/>
      <c r="E492" s="2"/>
    </row>
    <row r="493" customFormat="false" ht="12.75" hidden="false" customHeight="false" outlineLevel="0" collapsed="false">
      <c r="A493" s="2"/>
      <c r="B493" s="2"/>
      <c r="C493" s="2"/>
      <c r="D493" s="2"/>
      <c r="E493" s="2"/>
    </row>
    <row r="494" customFormat="false" ht="12.75" hidden="false" customHeight="false" outlineLevel="0" collapsed="false">
      <c r="A494" s="2"/>
      <c r="B494" s="2"/>
      <c r="C494" s="2"/>
      <c r="D494" s="2"/>
      <c r="E494" s="2"/>
    </row>
    <row r="495" customFormat="false" ht="12.75" hidden="false" customHeight="false" outlineLevel="0" collapsed="false">
      <c r="A495" s="2"/>
      <c r="B495" s="2"/>
      <c r="C495" s="2"/>
      <c r="D495" s="2"/>
      <c r="E495" s="2"/>
    </row>
    <row r="496" customFormat="false" ht="12.75" hidden="false" customHeight="false" outlineLevel="0" collapsed="false">
      <c r="A496" s="2"/>
      <c r="B496" s="2"/>
      <c r="C496" s="2"/>
      <c r="D496" s="2"/>
      <c r="E496" s="2"/>
    </row>
    <row r="497" customFormat="false" ht="12.75" hidden="false" customHeight="false" outlineLevel="0" collapsed="false">
      <c r="A497" s="2"/>
      <c r="B497" s="2"/>
      <c r="C497" s="2"/>
      <c r="D497" s="2"/>
      <c r="E497" s="2"/>
    </row>
    <row r="498" customFormat="false" ht="12.75" hidden="false" customHeight="false" outlineLevel="0" collapsed="false">
      <c r="A498" s="2"/>
      <c r="B498" s="2"/>
      <c r="C498" s="2"/>
      <c r="D498" s="2"/>
      <c r="E498" s="2"/>
    </row>
    <row r="499" customFormat="false" ht="12.75" hidden="false" customHeight="false" outlineLevel="0" collapsed="false">
      <c r="A499" s="2"/>
      <c r="B499" s="2"/>
      <c r="C499" s="2"/>
      <c r="D499" s="2"/>
      <c r="E499" s="2"/>
    </row>
    <row r="500" customFormat="false" ht="12.75" hidden="false" customHeight="false" outlineLevel="0" collapsed="false">
      <c r="A500" s="2"/>
      <c r="B500" s="2"/>
      <c r="C500" s="2"/>
      <c r="D500" s="2"/>
      <c r="E500" s="2"/>
    </row>
    <row r="501" customFormat="false" ht="12.75" hidden="false" customHeight="false" outlineLevel="0" collapsed="false">
      <c r="A501" s="2"/>
      <c r="B501" s="2"/>
      <c r="C501" s="2"/>
      <c r="D501" s="2"/>
      <c r="E501" s="2"/>
    </row>
    <row r="502" customFormat="false" ht="12.75" hidden="false" customHeight="false" outlineLevel="0" collapsed="false">
      <c r="A502" s="2"/>
      <c r="B502" s="2"/>
      <c r="C502" s="2"/>
      <c r="D502" s="2"/>
      <c r="E502" s="2"/>
    </row>
    <row r="503" customFormat="false" ht="12.75" hidden="false" customHeight="false" outlineLevel="0" collapsed="false">
      <c r="A503" s="2"/>
      <c r="B503" s="2"/>
      <c r="C503" s="2"/>
      <c r="D503" s="2"/>
      <c r="E503" s="2"/>
    </row>
    <row r="504" customFormat="false" ht="12.75" hidden="false" customHeight="false" outlineLevel="0" collapsed="false">
      <c r="A504" s="2"/>
      <c r="B504" s="2"/>
      <c r="C504" s="2"/>
      <c r="D504" s="2"/>
      <c r="E504" s="2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2.75" hidden="false" customHeight="false" outlineLevel="0" collapsed="false">
      <c r="A508" s="2"/>
      <c r="B508" s="2"/>
      <c r="C508" s="2"/>
      <c r="D508" s="2"/>
      <c r="E508" s="2"/>
    </row>
    <row r="509" customFormat="false" ht="12.75" hidden="false" customHeight="false" outlineLevel="0" collapsed="false">
      <c r="A509" s="2"/>
      <c r="B509" s="2"/>
      <c r="C509" s="2"/>
      <c r="D509" s="2"/>
      <c r="E509" s="2"/>
    </row>
    <row r="510" customFormat="false" ht="12.75" hidden="false" customHeight="false" outlineLevel="0" collapsed="false">
      <c r="A510" s="2"/>
      <c r="B510" s="2"/>
      <c r="C510" s="2"/>
      <c r="D510" s="2"/>
      <c r="E510" s="2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"/>
      <c r="B512" s="2"/>
      <c r="C512" s="2"/>
      <c r="D512" s="2"/>
      <c r="E512" s="2"/>
    </row>
    <row r="513" customFormat="false" ht="12.75" hidden="false" customHeight="false" outlineLevel="0" collapsed="false">
      <c r="A513" s="2"/>
      <c r="B513" s="2"/>
      <c r="C513" s="2"/>
      <c r="D513" s="2"/>
      <c r="E513" s="2"/>
    </row>
    <row r="514" customFormat="false" ht="12.75" hidden="false" customHeight="false" outlineLevel="0" collapsed="false">
      <c r="A514" s="2"/>
      <c r="B514" s="2"/>
      <c r="C514" s="2"/>
      <c r="D514" s="2"/>
      <c r="E514" s="2"/>
    </row>
    <row r="515" customFormat="false" ht="12.75" hidden="false" customHeight="false" outlineLevel="0" collapsed="false">
      <c r="A515" s="2"/>
      <c r="B515" s="2"/>
      <c r="C515" s="2"/>
      <c r="D515" s="2"/>
      <c r="E515" s="2"/>
    </row>
    <row r="516" customFormat="false" ht="12.75" hidden="false" customHeight="false" outlineLevel="0" collapsed="false">
      <c r="A516" s="2"/>
      <c r="B516" s="2"/>
      <c r="C516" s="2"/>
      <c r="D516" s="2"/>
      <c r="E516" s="2"/>
    </row>
    <row r="517" customFormat="false" ht="12.75" hidden="false" customHeight="false" outlineLevel="0" collapsed="false">
      <c r="A517" s="2"/>
      <c r="B517" s="2"/>
      <c r="C517" s="2"/>
      <c r="D517" s="2"/>
      <c r="E517" s="2"/>
    </row>
    <row r="518" customFormat="false" ht="12.75" hidden="false" customHeight="false" outlineLevel="0" collapsed="false">
      <c r="A518" s="2"/>
      <c r="B518" s="2"/>
      <c r="C518" s="2"/>
      <c r="D518" s="2"/>
      <c r="E518" s="2"/>
    </row>
    <row r="519" customFormat="false" ht="12.75" hidden="false" customHeight="false" outlineLevel="0" collapsed="false">
      <c r="A519" s="2"/>
      <c r="B519" s="2"/>
      <c r="C519" s="2"/>
      <c r="D519" s="2"/>
      <c r="E519" s="2"/>
    </row>
    <row r="520" customFormat="false" ht="12.75" hidden="false" customHeight="false" outlineLevel="0" collapsed="false">
      <c r="A520" s="2"/>
      <c r="B520" s="2"/>
      <c r="C520" s="2"/>
      <c r="D520" s="2"/>
      <c r="E520" s="2"/>
    </row>
    <row r="521" customFormat="false" ht="12.75" hidden="false" customHeight="false" outlineLevel="0" collapsed="false">
      <c r="A521" s="2"/>
      <c r="B521" s="2"/>
      <c r="C521" s="2"/>
      <c r="D521" s="2"/>
      <c r="E521" s="2"/>
    </row>
    <row r="522" customFormat="false" ht="12.75" hidden="false" customHeight="false" outlineLevel="0" collapsed="false">
      <c r="A522" s="2"/>
      <c r="B522" s="2"/>
      <c r="C522" s="2"/>
      <c r="D522" s="2"/>
      <c r="E522" s="2"/>
    </row>
    <row r="523" customFormat="false" ht="12.75" hidden="false" customHeight="false" outlineLevel="0" collapsed="false">
      <c r="A523" s="2"/>
      <c r="B523" s="2"/>
      <c r="C523" s="2"/>
      <c r="D523" s="2"/>
      <c r="E523" s="2"/>
    </row>
    <row r="524" customFormat="false" ht="12.75" hidden="false" customHeight="false" outlineLevel="0" collapsed="false">
      <c r="A524" s="2"/>
      <c r="B524" s="2"/>
      <c r="C524" s="2"/>
      <c r="D524" s="2"/>
      <c r="E524" s="2"/>
    </row>
    <row r="525" customFormat="false" ht="12.75" hidden="false" customHeight="false" outlineLevel="0" collapsed="false">
      <c r="A525" s="2"/>
      <c r="B525" s="2"/>
      <c r="C525" s="2"/>
      <c r="D525" s="2"/>
      <c r="E525" s="2"/>
    </row>
    <row r="526" customFormat="false" ht="12.75" hidden="false" customHeight="false" outlineLevel="0" collapsed="false">
      <c r="A526" s="2"/>
      <c r="B526" s="2"/>
      <c r="C526" s="2"/>
      <c r="D526" s="2"/>
      <c r="E526" s="2"/>
    </row>
    <row r="527" customFormat="false" ht="12.75" hidden="false" customHeight="false" outlineLevel="0" collapsed="false">
      <c r="A527" s="2"/>
      <c r="B527" s="2"/>
      <c r="C527" s="2"/>
      <c r="D527" s="2"/>
      <c r="E527" s="2"/>
    </row>
    <row r="528" customFormat="false" ht="12.75" hidden="false" customHeight="false" outlineLevel="0" collapsed="false">
      <c r="A528" s="2"/>
      <c r="B528" s="2"/>
      <c r="C528" s="2"/>
      <c r="D528" s="2"/>
      <c r="E528" s="2"/>
    </row>
    <row r="529" customFormat="false" ht="12.75" hidden="false" customHeight="false" outlineLevel="0" collapsed="false">
      <c r="A529" s="2"/>
      <c r="B529" s="2"/>
      <c r="C529" s="2"/>
      <c r="D529" s="2"/>
      <c r="E529" s="2"/>
    </row>
    <row r="530" customFormat="false" ht="12.75" hidden="false" customHeight="false" outlineLevel="0" collapsed="false">
      <c r="A530" s="2"/>
      <c r="B530" s="2"/>
      <c r="C530" s="2"/>
      <c r="D530" s="2"/>
      <c r="E530" s="2"/>
    </row>
    <row r="531" customFormat="false" ht="12.75" hidden="false" customHeight="false" outlineLevel="0" collapsed="false">
      <c r="A531" s="2"/>
      <c r="B531" s="2"/>
      <c r="C531" s="2"/>
      <c r="D531" s="2"/>
      <c r="E531" s="2"/>
    </row>
    <row r="532" customFormat="false" ht="12.75" hidden="false" customHeight="false" outlineLevel="0" collapsed="false">
      <c r="A532" s="2"/>
      <c r="B532" s="2"/>
      <c r="C532" s="2"/>
      <c r="D532" s="2"/>
      <c r="E532" s="2"/>
    </row>
    <row r="533" customFormat="false" ht="12.75" hidden="false" customHeight="false" outlineLevel="0" collapsed="false">
      <c r="A533" s="2"/>
      <c r="B533" s="2"/>
      <c r="C533" s="2"/>
      <c r="D533" s="2"/>
      <c r="E533" s="2"/>
    </row>
    <row r="534" customFormat="false" ht="12.75" hidden="false" customHeight="false" outlineLevel="0" collapsed="false">
      <c r="A534" s="2"/>
      <c r="B534" s="2"/>
      <c r="C534" s="2"/>
      <c r="D534" s="2"/>
      <c r="E534" s="2"/>
    </row>
    <row r="535" customFormat="false" ht="12.75" hidden="false" customHeight="false" outlineLevel="0" collapsed="false">
      <c r="A535" s="2"/>
      <c r="B535" s="2"/>
      <c r="C535" s="2"/>
      <c r="D535" s="2"/>
      <c r="E535" s="2"/>
    </row>
    <row r="536" customFormat="false" ht="12.75" hidden="false" customHeight="false" outlineLevel="0" collapsed="false">
      <c r="A536" s="2"/>
      <c r="B536" s="2"/>
      <c r="C536" s="2"/>
      <c r="D536" s="2"/>
      <c r="E536" s="2"/>
    </row>
    <row r="537" customFormat="false" ht="12.75" hidden="false" customHeight="false" outlineLevel="0" collapsed="false">
      <c r="A537" s="2"/>
      <c r="B537" s="2"/>
      <c r="C537" s="2"/>
      <c r="D537" s="2"/>
      <c r="E537" s="2"/>
    </row>
    <row r="538" customFormat="false" ht="12.75" hidden="false" customHeight="false" outlineLevel="0" collapsed="false">
      <c r="A538" s="2"/>
      <c r="B538" s="2"/>
      <c r="C538" s="2"/>
      <c r="D538" s="2"/>
      <c r="E538" s="2"/>
    </row>
    <row r="539" customFormat="false" ht="12.75" hidden="false" customHeight="false" outlineLevel="0" collapsed="false">
      <c r="A539" s="2"/>
      <c r="B539" s="2"/>
      <c r="C539" s="2"/>
      <c r="D539" s="2"/>
      <c r="E539" s="2"/>
    </row>
    <row r="540" customFormat="false" ht="12.75" hidden="false" customHeight="false" outlineLevel="0" collapsed="false">
      <c r="A540" s="2"/>
      <c r="B540" s="2"/>
      <c r="C540" s="2"/>
      <c r="D540" s="2"/>
      <c r="E540" s="2"/>
    </row>
    <row r="541" customFormat="false" ht="12.75" hidden="false" customHeight="false" outlineLevel="0" collapsed="false">
      <c r="A541" s="2"/>
      <c r="B541" s="2"/>
      <c r="C541" s="2"/>
      <c r="D541" s="2"/>
      <c r="E541" s="2"/>
    </row>
    <row r="542" customFormat="false" ht="12.75" hidden="false" customHeight="false" outlineLevel="0" collapsed="false">
      <c r="A542" s="2"/>
      <c r="B542" s="2"/>
      <c r="C542" s="2"/>
      <c r="D542" s="2"/>
      <c r="E542" s="2"/>
    </row>
    <row r="543" customFormat="false" ht="12.75" hidden="false" customHeight="false" outlineLevel="0" collapsed="false">
      <c r="A543" s="2"/>
      <c r="B543" s="2"/>
      <c r="C543" s="2"/>
      <c r="D543" s="2"/>
      <c r="E543" s="2"/>
    </row>
    <row r="544" customFormat="false" ht="12.75" hidden="false" customHeight="false" outlineLevel="0" collapsed="false">
      <c r="A544" s="2"/>
      <c r="B544" s="2"/>
      <c r="C544" s="2"/>
      <c r="D544" s="2"/>
      <c r="E544" s="2"/>
    </row>
    <row r="545" customFormat="false" ht="12.75" hidden="false" customHeight="false" outlineLevel="0" collapsed="false">
      <c r="A545" s="2"/>
      <c r="B545" s="2"/>
      <c r="C545" s="2"/>
      <c r="D545" s="2"/>
      <c r="E545" s="2"/>
    </row>
    <row r="546" customFormat="false" ht="12.75" hidden="false" customHeight="false" outlineLevel="0" collapsed="false">
      <c r="A546" s="2"/>
      <c r="B546" s="2"/>
      <c r="C546" s="2"/>
      <c r="D546" s="2"/>
      <c r="E546" s="2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58.41"/>
    <col collapsed="false" customWidth="true" hidden="false" outlineLevel="0" max="5" min="2" style="6" width="15.7"/>
    <col collapsed="false" customWidth="true" hidden="false" outlineLevel="0" max="37" min="6" style="2" width="15.7"/>
    <col collapsed="false" customWidth="true" hidden="false" outlineLevel="0" max="38" min="38" style="2" width="15.85"/>
    <col collapsed="false" customWidth="false" hidden="false" outlineLevel="0" max="257" min="39" style="2" width="9.14"/>
  </cols>
  <sheetData>
    <row r="2" customFormat="false" ht="20.25" hidden="false" customHeight="false" outlineLevel="0" collapsed="false">
      <c r="A2" s="311" t="s">
        <v>192</v>
      </c>
      <c r="C2" s="312"/>
      <c r="D2" s="312"/>
      <c r="E2" s="312"/>
    </row>
    <row r="3" customFormat="false" ht="12.75" hidden="false" customHeight="false" outlineLevel="0" collapsed="false">
      <c r="A3" s="118"/>
    </row>
    <row r="4" customFormat="false" ht="13.5" hidden="false" customHeight="false" outlineLevel="0" collapsed="false">
      <c r="A4" s="313" t="s">
        <v>174</v>
      </c>
      <c r="B4" s="314" t="n">
        <v>36526</v>
      </c>
      <c r="C4" s="314" t="n">
        <v>36891</v>
      </c>
      <c r="D4" s="314" t="n">
        <v>37256</v>
      </c>
      <c r="E4" s="314" t="n">
        <v>37621</v>
      </c>
      <c r="G4" s="334" t="s">
        <v>170</v>
      </c>
    </row>
    <row r="5" customFormat="false" ht="12.75" hidden="false" customHeight="false" outlineLevel="0" collapsed="false">
      <c r="A5" s="221"/>
      <c r="B5" s="222"/>
      <c r="C5" s="222"/>
      <c r="D5" s="222"/>
      <c r="E5" s="222"/>
    </row>
    <row r="6" customFormat="false" ht="12.75" hidden="false" customHeight="false" outlineLevel="0" collapsed="false">
      <c r="A6" s="221" t="s">
        <v>175</v>
      </c>
      <c r="B6" s="222"/>
      <c r="C6" s="63" t="n">
        <f aca="false">'Spark-Spread'!B86</f>
        <v>5.80064135123541</v>
      </c>
      <c r="D6" s="63" t="n">
        <f aca="false">'Spark-Spread'!C86</f>
        <v>6.95780675798201</v>
      </c>
      <c r="E6" s="63" t="n">
        <f aca="false">'Spark-Spread'!D86</f>
        <v>5.44525867708081</v>
      </c>
    </row>
    <row r="7" customFormat="false" ht="12.75" hidden="false" customHeight="false" outlineLevel="0" collapsed="false">
      <c r="A7" s="221"/>
      <c r="B7" s="222"/>
      <c r="C7" s="222"/>
      <c r="D7" s="222"/>
      <c r="E7" s="222"/>
    </row>
    <row r="8" customFormat="false" ht="12.75" hidden="false" customHeight="false" outlineLevel="0" collapsed="false">
      <c r="A8" s="221" t="s">
        <v>109</v>
      </c>
      <c r="B8" s="1"/>
      <c r="C8" s="90" t="n">
        <f aca="false">'Spark-Spread'!B64</f>
        <v>26698.6399508016</v>
      </c>
      <c r="D8" s="90" t="n">
        <f aca="false">'Spark-Spread'!C64</f>
        <v>29955.6810095593</v>
      </c>
      <c r="E8" s="90" t="n">
        <f aca="false">'Spark-Spread'!D64</f>
        <v>21864.8623101581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2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221" t="s">
        <v>117</v>
      </c>
      <c r="B10" s="1"/>
      <c r="C10" s="99" t="n">
        <f aca="false">'Spark-Spread'!B75</f>
        <v>26885.9726629761</v>
      </c>
      <c r="D10" s="99" t="n">
        <f aca="false">'Spark-Spread'!C75</f>
        <v>32249.4343232466</v>
      </c>
      <c r="E10" s="99" t="n">
        <f aca="false">'Spark-Spread'!D75</f>
        <v>25238.7739682695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21"/>
      <c r="B11" s="90"/>
      <c r="C11" s="90"/>
      <c r="D11" s="90"/>
      <c r="E11" s="90"/>
    </row>
    <row r="12" customFormat="false" ht="12.75" hidden="false" customHeight="false" outlineLevel="0" collapsed="false">
      <c r="A12" s="118" t="s">
        <v>176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7" t="s">
        <v>177</v>
      </c>
      <c r="B13" s="1"/>
      <c r="C13" s="90" t="n">
        <f aca="false">Assumptions!B35</f>
        <v>0</v>
      </c>
      <c r="D13" s="90" t="n">
        <f aca="false">C13*(1+Assumptions!$B$33)</f>
        <v>0</v>
      </c>
      <c r="E13" s="90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29" t="s">
        <v>178</v>
      </c>
      <c r="B14" s="1"/>
      <c r="C14" s="90" t="n">
        <f aca="false">Assumptions!B36</f>
        <v>1563.63147</v>
      </c>
      <c r="D14" s="90" t="n">
        <f aca="false">C14*(1+Assumptions!$B$33)</f>
        <v>1610.5404141</v>
      </c>
      <c r="E14" s="90" t="n">
        <f aca="false">D14*(1+Assumptions!$B$33)</f>
        <v>1658.856626523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29" t="s">
        <v>179</v>
      </c>
      <c r="B15" s="1"/>
      <c r="C15" s="90" t="n">
        <f aca="false">Assumptions!B37</f>
        <v>426.36309</v>
      </c>
      <c r="D15" s="90" t="n">
        <f aca="false">C15*(1+Assumptions!$B$33)</f>
        <v>439.1539827</v>
      </c>
      <c r="E15" s="90" t="n">
        <f aca="false">D15*(1+Assumptions!$B$33)</f>
        <v>452.328602181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7" t="s">
        <v>180</v>
      </c>
      <c r="B16" s="1"/>
      <c r="C16" s="90" t="n">
        <f aca="false">Assumptions!B38</f>
        <v>1000</v>
      </c>
      <c r="D16" s="90" t="n">
        <f aca="false">C16*(1+Assumptions!$B$33)</f>
        <v>1030</v>
      </c>
      <c r="E16" s="90" t="n">
        <f aca="false">D16*(1+Assumptions!$B$33)</f>
        <v>1060.9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7" t="s">
        <v>181</v>
      </c>
      <c r="B17" s="1"/>
      <c r="C17" s="90" t="n">
        <f aca="false">Assumptions!B39</f>
        <v>207.019</v>
      </c>
      <c r="D17" s="90" t="n">
        <f aca="false">C17*(1+Assumptions!$B$33)</f>
        <v>213.22957</v>
      </c>
      <c r="E17" s="90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7" t="s">
        <v>182</v>
      </c>
      <c r="B18" s="1"/>
      <c r="C18" s="90" t="n">
        <f aca="false">Assumptions!B40</f>
        <v>431.785166666667</v>
      </c>
      <c r="D18" s="90" t="n">
        <f aca="false">C18*(1+Assumptions!$B$33)</f>
        <v>444.738721666667</v>
      </c>
      <c r="E18" s="90" t="n">
        <f aca="false">D18*(1+Assumptions!$B$33)</f>
        <v>458.080883316667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7" t="s">
        <v>183</v>
      </c>
      <c r="B19" s="1"/>
      <c r="C19" s="90" t="n">
        <f aca="false">Assumptions!B41</f>
        <v>250</v>
      </c>
      <c r="D19" s="90" t="n">
        <f aca="false">C19</f>
        <v>250</v>
      </c>
      <c r="E19" s="90" t="n">
        <f aca="false">D19</f>
        <v>250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18" t="s">
        <v>184</v>
      </c>
      <c r="B20" s="319"/>
      <c r="C20" s="319" t="n">
        <f aca="false">SUM(C13:C19)</f>
        <v>3878.79872666667</v>
      </c>
      <c r="D20" s="319" t="n">
        <f aca="false">SUM(D13:D19)</f>
        <v>3987.66268846667</v>
      </c>
      <c r="E20" s="319" t="n">
        <f aca="false">SUM(E13:E19)</f>
        <v>4099.79256912067</v>
      </c>
      <c r="F20" s="1"/>
      <c r="G20" s="317" t="n">
        <f aca="false">'99 Acct Sumry'!C55/1000</f>
        <v>3878.79872666667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20"/>
      <c r="B21" s="321"/>
      <c r="C21" s="321"/>
      <c r="D21" s="322"/>
      <c r="E21" s="32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323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323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323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323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</row>
    <row r="22" customFormat="false" ht="12.75" hidden="false" customHeight="false" outlineLevel="0" collapsed="false">
      <c r="A22" s="118" t="s">
        <v>185</v>
      </c>
      <c r="B22" s="324"/>
      <c r="C22" s="324" t="n">
        <f aca="false">C10-C20</f>
        <v>23007.1739363095</v>
      </c>
      <c r="D22" s="324" t="n">
        <f aca="false">D10-D20</f>
        <v>28261.7716347799</v>
      </c>
      <c r="E22" s="324" t="n">
        <f aca="false">E10-E20</f>
        <v>21138.9813991489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12.75" hidden="false" customHeight="false" outlineLevel="0" collapsed="false">
      <c r="A23" s="325"/>
      <c r="B23" s="326"/>
      <c r="C23" s="326"/>
      <c r="D23" s="326"/>
      <c r="E23" s="326"/>
    </row>
    <row r="24" customFormat="false" ht="12.75" hidden="false" customHeight="false" outlineLevel="0" collapsed="false">
      <c r="A24" s="64"/>
      <c r="B24" s="90"/>
      <c r="C24" s="90"/>
      <c r="D24" s="90"/>
      <c r="E24" s="90"/>
    </row>
    <row r="25" customFormat="false" ht="12.75" hidden="false" customHeight="false" outlineLevel="0" collapsed="false">
      <c r="A25" s="1" t="s">
        <v>186</v>
      </c>
      <c r="B25" s="1"/>
      <c r="C25" s="90" t="n">
        <v>0</v>
      </c>
      <c r="D25" s="90" t="n">
        <v>0</v>
      </c>
      <c r="E25" s="90" t="n">
        <f aca="false">Summary!$B$28*Assumptions!$B$9</f>
        <v>152591.266813578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90"/>
      <c r="D26" s="90"/>
      <c r="E26" s="9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27" t="s">
        <v>187</v>
      </c>
      <c r="B27" s="1"/>
      <c r="C27" s="328"/>
      <c r="D27" s="328"/>
      <c r="E27" s="32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188</v>
      </c>
      <c r="B28" s="90" t="n">
        <v>0</v>
      </c>
      <c r="C28" s="329" t="n">
        <f aca="false">C22</f>
        <v>23007.1739363095</v>
      </c>
      <c r="D28" s="329" t="n">
        <f aca="false">D22</f>
        <v>28261.7716347799</v>
      </c>
      <c r="E28" s="329" t="n">
        <f aca="false">E22</f>
        <v>21138.9813991489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28"/>
      <c r="D29" s="328"/>
      <c r="E29" s="328"/>
    </row>
    <row r="30" customFormat="false" ht="12.75" hidden="false" customHeight="false" outlineLevel="0" collapsed="false">
      <c r="A30" s="1" t="s">
        <v>189</v>
      </c>
      <c r="B30" s="120" t="n">
        <f aca="false">Summary!$F$25</f>
        <v>0.144985</v>
      </c>
      <c r="C30" s="2"/>
      <c r="D30" s="2"/>
      <c r="E30" s="2"/>
    </row>
    <row r="31" customFormat="false" ht="13.5" hidden="false" customHeight="false" outlineLevel="0" collapsed="false">
      <c r="A31" s="1"/>
      <c r="B31" s="1"/>
      <c r="C31" s="328"/>
      <c r="D31" s="328"/>
      <c r="E31" s="328"/>
    </row>
    <row r="32" customFormat="false" ht="16.5" hidden="false" customHeight="false" outlineLevel="0" collapsed="false">
      <c r="A32" s="330" t="s">
        <v>190</v>
      </c>
      <c r="B32" s="331" t="n">
        <f aca="false">XNPV(B30,B28:E28,B$4:E$4)</f>
        <v>55734.093163347</v>
      </c>
      <c r="C32" s="328"/>
      <c r="D32" s="328"/>
      <c r="E32" s="328"/>
    </row>
    <row r="33" customFormat="false" ht="12.75" hidden="false" customHeight="false" outlineLevel="0" collapsed="false">
      <c r="A33" s="1"/>
      <c r="B33" s="1"/>
      <c r="C33" s="328"/>
      <c r="D33" s="328"/>
      <c r="E33" s="328"/>
    </row>
    <row r="34" customFormat="false" ht="12.75" hidden="false" customHeight="false" outlineLevel="0" collapsed="false">
      <c r="A34" s="1"/>
      <c r="B34" s="332"/>
      <c r="C34" s="328"/>
      <c r="D34" s="328"/>
      <c r="E34" s="328"/>
    </row>
    <row r="35" customFormat="false" ht="12.75" hidden="false" customHeight="false" outlineLevel="0" collapsed="false">
      <c r="A35" s="327" t="s">
        <v>191</v>
      </c>
      <c r="B35" s="332"/>
      <c r="C35" s="328"/>
      <c r="D35" s="328"/>
      <c r="E35" s="328"/>
    </row>
    <row r="36" customFormat="false" ht="12.75" hidden="false" customHeight="false" outlineLevel="0" collapsed="false">
      <c r="A36" s="1" t="s">
        <v>188</v>
      </c>
      <c r="B36" s="90" t="n">
        <v>0</v>
      </c>
      <c r="C36" s="329" t="n">
        <f aca="false">C28+C25</f>
        <v>23007.1739363095</v>
      </c>
      <c r="D36" s="329" t="n">
        <f aca="false">D28+D25</f>
        <v>28261.7716347799</v>
      </c>
      <c r="E36" s="329" t="n">
        <f aca="false">E28+E25</f>
        <v>173730.248212727</v>
      </c>
    </row>
    <row r="37" customFormat="false" ht="12.75" hidden="false" customHeight="false" outlineLevel="0" collapsed="false">
      <c r="A37" s="1"/>
      <c r="B37" s="1"/>
      <c r="C37" s="328"/>
      <c r="D37" s="328"/>
      <c r="E37" s="328"/>
    </row>
    <row r="38" customFormat="false" ht="12.75" hidden="false" customHeight="false" outlineLevel="0" collapsed="false">
      <c r="A38" s="1" t="s">
        <v>189</v>
      </c>
      <c r="B38" s="120" t="n">
        <f aca="false">Summary!$F$25</f>
        <v>0.144985</v>
      </c>
      <c r="C38" s="2"/>
      <c r="D38" s="2"/>
      <c r="E38" s="2"/>
    </row>
    <row r="39" customFormat="false" ht="13.5" hidden="false" customHeight="false" outlineLevel="0" collapsed="false">
      <c r="A39" s="1"/>
      <c r="B39" s="1"/>
      <c r="C39" s="328"/>
      <c r="D39" s="328"/>
      <c r="E39" s="328"/>
    </row>
    <row r="40" customFormat="false" ht="16.5" hidden="false" customHeight="false" outlineLevel="0" collapsed="false">
      <c r="A40" s="330" t="s">
        <v>190</v>
      </c>
      <c r="B40" s="331" t="n">
        <f aca="false">XNPV(B38,B36:E36,B$4:E$4)</f>
        <v>157389.454164941</v>
      </c>
      <c r="C40" s="328"/>
      <c r="D40" s="328"/>
      <c r="E40" s="328"/>
    </row>
    <row r="41" customFormat="false" ht="12.75" hidden="false" customHeight="false" outlineLevel="0" collapsed="false">
      <c r="A41" s="1"/>
      <c r="B41" s="1"/>
      <c r="C41" s="333"/>
      <c r="D41" s="2"/>
      <c r="E41" s="2"/>
    </row>
    <row r="42" customFormat="false" ht="12.75" hidden="false" customHeight="false" outlineLevel="0" collapsed="false">
      <c r="A42" s="1"/>
      <c r="B42" s="1"/>
      <c r="C42" s="2"/>
      <c r="D42" s="2"/>
      <c r="E42" s="2"/>
    </row>
    <row r="43" customFormat="false" ht="12.75" hidden="false" customHeight="false" outlineLevel="0" collapsed="false">
      <c r="A43" s="223"/>
      <c r="B43" s="2"/>
      <c r="C43" s="90"/>
      <c r="D43" s="90"/>
      <c r="E43" s="90"/>
    </row>
    <row r="44" customFormat="false" ht="12.75" hidden="false" customHeight="false" outlineLevel="0" collapsed="false">
      <c r="A44" s="223"/>
      <c r="B44" s="2"/>
      <c r="C44" s="90"/>
      <c r="D44" s="90"/>
      <c r="E44" s="90"/>
    </row>
    <row r="45" customFormat="false" ht="12.75" hidden="false" customHeight="false" outlineLevel="0" collapsed="false">
      <c r="A45" s="223"/>
      <c r="B45" s="2"/>
      <c r="C45" s="90"/>
      <c r="D45" s="90"/>
      <c r="E45" s="90"/>
    </row>
    <row r="46" customFormat="false" ht="12.75" hidden="false" customHeight="false" outlineLevel="0" collapsed="false">
      <c r="A46" s="223"/>
      <c r="B46" s="2"/>
      <c r="C46" s="90"/>
      <c r="D46" s="90"/>
      <c r="E46" s="90"/>
    </row>
    <row r="47" customFormat="false" ht="12.75" hidden="false" customHeight="false" outlineLevel="0" collapsed="false">
      <c r="A47" s="223"/>
      <c r="B47" s="2"/>
      <c r="C47" s="90"/>
      <c r="D47" s="90"/>
      <c r="E47" s="90"/>
    </row>
    <row r="48" customFormat="false" ht="12.75" hidden="false" customHeight="false" outlineLevel="0" collapsed="false">
      <c r="A48" s="223"/>
      <c r="B48" s="2"/>
      <c r="C48" s="90"/>
      <c r="D48" s="90"/>
      <c r="E48" s="90"/>
    </row>
    <row r="49" customFormat="false" ht="12.75" hidden="false" customHeight="false" outlineLevel="0" collapsed="false">
      <c r="A49" s="223"/>
      <c r="B49" s="2"/>
      <c r="C49" s="90"/>
      <c r="D49" s="90"/>
      <c r="E49" s="90"/>
    </row>
    <row r="50" customFormat="false" ht="12.75" hidden="false" customHeight="false" outlineLevel="0" collapsed="false">
      <c r="A50" s="217"/>
      <c r="B50" s="2"/>
      <c r="C50" s="90"/>
      <c r="D50" s="90"/>
      <c r="E50" s="90"/>
    </row>
    <row r="51" customFormat="false" ht="12.75" hidden="false" customHeight="false" outlineLevel="0" collapsed="false">
      <c r="A51" s="226"/>
      <c r="B51" s="2"/>
      <c r="C51" s="90"/>
      <c r="D51" s="90"/>
      <c r="E51" s="90"/>
    </row>
    <row r="52" customFormat="false" ht="12.75" hidden="false" customHeight="false" outlineLevel="0" collapsed="false">
      <c r="A52" s="223"/>
      <c r="B52" s="2"/>
      <c r="C52" s="90"/>
      <c r="D52" s="90"/>
      <c r="E52" s="90"/>
    </row>
    <row r="53" customFormat="false" ht="12.75" hidden="false" customHeight="false" outlineLevel="0" collapsed="false">
      <c r="A53" s="223"/>
      <c r="B53" s="2"/>
      <c r="C53" s="90"/>
      <c r="D53" s="90"/>
      <c r="E53" s="90"/>
    </row>
    <row r="54" customFormat="false" ht="12.75" hidden="false" customHeight="false" outlineLevel="0" collapsed="false">
      <c r="A54" s="225"/>
      <c r="B54" s="2"/>
      <c r="C54" s="90"/>
      <c r="D54" s="90"/>
      <c r="E54" s="90"/>
    </row>
    <row r="55" customFormat="false" ht="12.75" hidden="false" customHeight="false" outlineLevel="0" collapsed="false">
      <c r="A55" s="225"/>
      <c r="B55" s="2"/>
      <c r="C55" s="90"/>
      <c r="D55" s="90"/>
      <c r="E55" s="90"/>
    </row>
    <row r="56" customFormat="false" ht="12.75" hidden="false" customHeight="false" outlineLevel="0" collapsed="false">
      <c r="A56" s="223"/>
      <c r="B56" s="2"/>
      <c r="C56" s="90"/>
      <c r="D56" s="90"/>
      <c r="E56" s="90"/>
    </row>
    <row r="57" customFormat="false" ht="12.75" hidden="false" customHeight="false" outlineLevel="0" collapsed="false">
      <c r="A57" s="225"/>
      <c r="B57" s="2"/>
      <c r="C57" s="90"/>
      <c r="D57" s="90"/>
      <c r="E57" s="90"/>
    </row>
    <row r="58" customFormat="false" ht="12.75" hidden="false" customHeight="false" outlineLevel="0" collapsed="false">
      <c r="A58" s="223"/>
      <c r="B58" s="2"/>
      <c r="C58" s="90"/>
      <c r="D58" s="90"/>
      <c r="E58" s="90"/>
    </row>
    <row r="59" customFormat="false" ht="12.75" hidden="false" customHeight="false" outlineLevel="0" collapsed="false">
      <c r="A59" s="223"/>
      <c r="B59" s="2"/>
      <c r="C59" s="90"/>
      <c r="D59" s="90"/>
      <c r="E59" s="90"/>
    </row>
    <row r="60" customFormat="false" ht="12.75" hidden="false" customHeight="false" outlineLevel="0" collapsed="false">
      <c r="A60" s="223"/>
      <c r="B60" s="2"/>
      <c r="C60" s="90"/>
      <c r="D60" s="90"/>
      <c r="E60" s="90"/>
    </row>
    <row r="61" customFormat="false" ht="12.75" hidden="false" customHeight="false" outlineLevel="0" collapsed="false">
      <c r="A61" s="225"/>
      <c r="B61" s="2"/>
      <c r="C61" s="90"/>
      <c r="D61" s="90"/>
      <c r="E61" s="90"/>
    </row>
    <row r="62" customFormat="false" ht="12.75" hidden="false" customHeight="false" outlineLevel="0" collapsed="false">
      <c r="A62" s="224"/>
      <c r="B62" s="2"/>
      <c r="C62" s="90"/>
      <c r="D62" s="90"/>
      <c r="E62" s="90"/>
    </row>
    <row r="63" customFormat="false" ht="12.75" hidden="false" customHeight="false" outlineLevel="0" collapsed="false">
      <c r="A63" s="217"/>
      <c r="B63" s="2"/>
      <c r="C63" s="90"/>
      <c r="D63" s="90"/>
      <c r="E63" s="90"/>
    </row>
    <row r="64" customFormat="false" ht="12.75" hidden="false" customHeight="false" outlineLevel="0" collapsed="false">
      <c r="A64" s="217"/>
      <c r="B64" s="2"/>
      <c r="C64" s="90"/>
      <c r="D64" s="90"/>
      <c r="E64" s="90"/>
    </row>
    <row r="65" customFormat="false" ht="15" hidden="false" customHeight="true" outlineLevel="0" collapsed="false">
      <c r="A65" s="217"/>
      <c r="B65" s="2"/>
      <c r="C65" s="2"/>
      <c r="D65" s="64"/>
      <c r="E65" s="64"/>
    </row>
    <row r="66" customFormat="false" ht="12.75" hidden="false" customHeight="false" outlineLevel="0" collapsed="false">
      <c r="A66" s="217"/>
      <c r="B66" s="2"/>
      <c r="C66" s="2"/>
      <c r="D66" s="64"/>
      <c r="E66" s="64"/>
    </row>
    <row r="67" customFormat="false" ht="14.25" hidden="false" customHeight="true" outlineLevel="0" collapsed="false">
      <c r="A67" s="217"/>
      <c r="B67" s="2"/>
      <c r="C67" s="2"/>
      <c r="D67" s="64"/>
      <c r="E67" s="64"/>
    </row>
    <row r="68" customFormat="false" ht="12.75" hidden="false" customHeight="false" outlineLevel="0" collapsed="false">
      <c r="A68" s="217"/>
      <c r="B68" s="2"/>
      <c r="C68" s="2"/>
      <c r="D68" s="64"/>
      <c r="E68" s="64"/>
    </row>
    <row r="69" customFormat="false" ht="12.75" hidden="false" customHeight="false" outlineLevel="0" collapsed="false">
      <c r="A69" s="217"/>
      <c r="B69" s="2"/>
      <c r="C69" s="2"/>
      <c r="D69" s="64"/>
      <c r="E69" s="64"/>
    </row>
    <row r="70" customFormat="false" ht="12.75" hidden="false" customHeight="false" outlineLevel="0" collapsed="false">
      <c r="A70" s="218"/>
      <c r="B70" s="2"/>
      <c r="C70" s="2"/>
      <c r="D70" s="64"/>
      <c r="E70" s="64"/>
    </row>
    <row r="71" customFormat="false" ht="12.75" hidden="false" customHeight="false" outlineLevel="0" collapsed="false">
      <c r="A71" s="218"/>
      <c r="B71" s="2"/>
      <c r="C71" s="2"/>
      <c r="D71" s="64"/>
      <c r="E71" s="64"/>
    </row>
    <row r="72" customFormat="false" ht="12.75" hidden="false" customHeight="false" outlineLevel="0" collapsed="false">
      <c r="A72" s="218"/>
      <c r="B72" s="2"/>
      <c r="C72" s="2"/>
      <c r="D72" s="64"/>
      <c r="E72" s="64"/>
    </row>
    <row r="73" customFormat="false" ht="12.75" hidden="false" customHeight="false" outlineLevel="0" collapsed="false">
      <c r="A73" s="64"/>
      <c r="B73" s="2"/>
      <c r="C73" s="2"/>
      <c r="D73" s="64"/>
      <c r="E73" s="64"/>
    </row>
    <row r="74" customFormat="false" ht="12.75" hidden="false" customHeight="false" outlineLevel="0" collapsed="false">
      <c r="A74" s="2"/>
      <c r="B74" s="2"/>
      <c r="C74" s="2"/>
      <c r="D74" s="64"/>
      <c r="E74" s="64"/>
    </row>
    <row r="75" customFormat="false" ht="12.75" hidden="false" customHeight="false" outlineLevel="0" collapsed="false">
      <c r="A75" s="2"/>
      <c r="B75" s="2"/>
      <c r="C75" s="2"/>
      <c r="D75" s="64"/>
      <c r="E75" s="64"/>
    </row>
    <row r="76" customFormat="false" ht="12.75" hidden="false" customHeight="false" outlineLevel="0" collapsed="false">
      <c r="A76" s="2"/>
      <c r="B76" s="2"/>
      <c r="C76" s="2"/>
      <c r="D76" s="64"/>
      <c r="E76" s="64"/>
    </row>
    <row r="77" customFormat="false" ht="18.75" hidden="false" customHeight="false" outlineLevel="0" collapsed="false">
      <c r="A77" s="219"/>
      <c r="B77" s="2"/>
      <c r="C77" s="2"/>
      <c r="D77" s="64"/>
      <c r="E77" s="64"/>
    </row>
    <row r="78" customFormat="false" ht="12.75" hidden="false" customHeight="false" outlineLevel="0" collapsed="false">
      <c r="A78" s="220"/>
      <c r="B78" s="2"/>
      <c r="C78" s="2"/>
      <c r="D78" s="64"/>
      <c r="E78" s="64"/>
    </row>
    <row r="79" customFormat="false" ht="12.75" hidden="false" customHeight="false" outlineLevel="0" collapsed="false">
      <c r="A79" s="220"/>
      <c r="B79" s="2"/>
      <c r="C79" s="2"/>
      <c r="D79" s="64"/>
      <c r="E79" s="64"/>
    </row>
    <row r="80" customFormat="false" ht="12.75" hidden="false" customHeight="false" outlineLevel="0" collapsed="false">
      <c r="A80" s="2"/>
      <c r="B80" s="2"/>
      <c r="C80" s="2"/>
      <c r="D80" s="64"/>
      <c r="E80" s="64"/>
    </row>
    <row r="81" customFormat="false" ht="12.75" hidden="false" customHeight="false" outlineLevel="0" collapsed="false">
      <c r="A81" s="2"/>
      <c r="B81" s="2"/>
      <c r="C81" s="2"/>
      <c r="D81" s="64"/>
      <c r="E81" s="64"/>
    </row>
    <row r="82" customFormat="false" ht="12.75" hidden="false" customHeight="false" outlineLevel="0" collapsed="false">
      <c r="A82" s="221"/>
      <c r="B82" s="221"/>
      <c r="C82" s="222"/>
      <c r="D82" s="222"/>
      <c r="E82" s="222"/>
    </row>
    <row r="83" customFormat="false" ht="12.75" hidden="false" customHeight="false" outlineLevel="0" collapsed="false">
      <c r="A83" s="217"/>
      <c r="B83" s="2"/>
      <c r="C83" s="2"/>
      <c r="D83" s="64"/>
      <c r="E83" s="64"/>
    </row>
    <row r="84" customFormat="false" ht="12.75" hidden="false" customHeight="false" outlineLevel="0" collapsed="false">
      <c r="A84" s="223"/>
      <c r="B84" s="2"/>
      <c r="C84" s="2"/>
      <c r="D84" s="64"/>
      <c r="E84" s="64"/>
    </row>
    <row r="85" customFormat="false" ht="12.75" hidden="false" customHeight="false" outlineLevel="0" collapsed="false">
      <c r="A85" s="223"/>
      <c r="B85" s="2"/>
      <c r="C85" s="2"/>
      <c r="D85" s="64"/>
      <c r="E85" s="64"/>
    </row>
    <row r="86" customFormat="false" ht="12.75" hidden="false" customHeight="false" outlineLevel="0" collapsed="false">
      <c r="A86" s="224"/>
      <c r="B86" s="2"/>
      <c r="C86" s="2"/>
      <c r="D86" s="64"/>
      <c r="E86" s="64"/>
    </row>
    <row r="87" customFormat="false" ht="12.75" hidden="false" customHeight="false" outlineLevel="0" collapsed="false">
      <c r="A87" s="64"/>
      <c r="B87" s="2"/>
      <c r="C87" s="2"/>
      <c r="D87" s="64"/>
      <c r="E87" s="64"/>
    </row>
    <row r="88" customFormat="false" ht="12.75" hidden="false" customHeight="false" outlineLevel="0" collapsed="false">
      <c r="A88" s="217"/>
      <c r="B88" s="2"/>
      <c r="C88" s="2"/>
      <c r="D88" s="64"/>
      <c r="E88" s="64"/>
    </row>
    <row r="89" customFormat="false" ht="12.75" hidden="false" customHeight="false" outlineLevel="0" collapsed="false">
      <c r="A89" s="223"/>
      <c r="B89" s="2"/>
      <c r="C89" s="2"/>
      <c r="D89" s="64"/>
      <c r="E89" s="64"/>
    </row>
    <row r="90" customFormat="false" ht="12.75" hidden="false" customHeight="false" outlineLevel="0" collapsed="false">
      <c r="A90" s="223"/>
      <c r="B90" s="2"/>
      <c r="C90" s="2"/>
      <c r="D90" s="64"/>
      <c r="E90" s="64"/>
    </row>
    <row r="91" customFormat="false" ht="12.75" hidden="false" customHeight="false" outlineLevel="0" collapsed="false">
      <c r="A91" s="223"/>
      <c r="B91" s="2"/>
      <c r="C91" s="90"/>
      <c r="D91" s="64"/>
      <c r="E91" s="64"/>
    </row>
    <row r="92" customFormat="false" ht="12.75" hidden="false" customHeight="false" outlineLevel="0" collapsed="false">
      <c r="A92" s="223"/>
      <c r="B92" s="2"/>
      <c r="C92" s="2"/>
      <c r="D92" s="64"/>
      <c r="E92" s="64"/>
    </row>
    <row r="93" customFormat="false" ht="12.75" hidden="false" customHeight="false" outlineLevel="0" collapsed="false">
      <c r="A93" s="64"/>
      <c r="B93" s="2"/>
      <c r="C93" s="2"/>
      <c r="D93" s="64"/>
      <c r="E93" s="64"/>
    </row>
    <row r="94" customFormat="false" ht="12.75" hidden="false" customHeight="false" outlineLevel="0" collapsed="false">
      <c r="A94" s="217"/>
      <c r="B94" s="2"/>
      <c r="C94" s="2"/>
      <c r="D94" s="64"/>
      <c r="E94" s="64"/>
    </row>
    <row r="95" customFormat="false" ht="12.75" hidden="false" customHeight="false" outlineLevel="0" collapsed="false">
      <c r="A95" s="64"/>
      <c r="B95" s="2"/>
      <c r="C95" s="2"/>
      <c r="D95" s="64"/>
      <c r="E95" s="64"/>
    </row>
    <row r="96" customFormat="false" ht="12.75" hidden="false" customHeight="false" outlineLevel="0" collapsed="false">
      <c r="A96" s="217"/>
      <c r="B96" s="2"/>
      <c r="C96" s="2"/>
      <c r="D96" s="64"/>
      <c r="E96" s="64"/>
    </row>
    <row r="97" customFormat="false" ht="12.75" hidden="false" customHeight="false" outlineLevel="0" collapsed="false">
      <c r="A97" s="223"/>
      <c r="B97" s="2"/>
      <c r="C97" s="2"/>
      <c r="D97" s="64"/>
      <c r="E97" s="64"/>
    </row>
    <row r="98" customFormat="false" ht="12.75" hidden="false" customHeight="false" outlineLevel="0" collapsed="false">
      <c r="A98" s="217"/>
      <c r="B98" s="2"/>
      <c r="C98" s="2"/>
      <c r="D98" s="64"/>
      <c r="E98" s="64"/>
    </row>
    <row r="99" customFormat="false" ht="12.75" hidden="false" customHeight="false" outlineLevel="0" collapsed="false">
      <c r="A99" s="225"/>
      <c r="B99" s="2"/>
      <c r="C99" s="2"/>
      <c r="D99" s="64"/>
      <c r="E99" s="64"/>
    </row>
    <row r="100" customFormat="false" ht="12.75" hidden="false" customHeight="false" outlineLevel="0" collapsed="false">
      <c r="A100" s="223"/>
      <c r="B100" s="2"/>
      <c r="C100" s="2"/>
      <c r="D100" s="64"/>
      <c r="E100" s="64"/>
    </row>
    <row r="101" customFormat="false" ht="12.75" hidden="false" customHeight="false" outlineLevel="0" collapsed="false">
      <c r="A101" s="224"/>
      <c r="B101" s="2"/>
      <c r="C101" s="2"/>
      <c r="D101" s="64"/>
      <c r="E101" s="64"/>
    </row>
    <row r="102" customFormat="false" ht="12.75" hidden="false" customHeight="false" outlineLevel="0" collapsed="false">
      <c r="A102" s="223"/>
      <c r="B102" s="2"/>
      <c r="C102" s="2"/>
      <c r="D102" s="64"/>
      <c r="E102" s="64"/>
    </row>
    <row r="103" customFormat="false" ht="12.75" hidden="false" customHeight="false" outlineLevel="0" collapsed="false">
      <c r="A103" s="224"/>
      <c r="B103" s="2"/>
      <c r="C103" s="2"/>
      <c r="D103" s="64"/>
      <c r="E103" s="64"/>
    </row>
    <row r="104" customFormat="false" ht="12.75" hidden="false" customHeight="false" outlineLevel="0" collapsed="false">
      <c r="A104" s="223"/>
      <c r="B104" s="2"/>
      <c r="C104" s="2"/>
      <c r="D104" s="64"/>
      <c r="E104" s="64"/>
    </row>
    <row r="105" customFormat="false" ht="12.75" hidden="false" customHeight="false" outlineLevel="0" collapsed="false">
      <c r="A105" s="223"/>
      <c r="B105" s="2"/>
      <c r="C105" s="2"/>
      <c r="D105" s="64"/>
      <c r="E105" s="64"/>
    </row>
    <row r="106" customFormat="false" ht="12.75" hidden="false" customHeight="false" outlineLevel="0" collapsed="false">
      <c r="A106" s="223"/>
      <c r="B106" s="2"/>
      <c r="C106" s="2"/>
      <c r="D106" s="64"/>
      <c r="E106" s="64"/>
    </row>
    <row r="107" customFormat="false" ht="12.75" hidden="false" customHeight="false" outlineLevel="0" collapsed="false">
      <c r="A107" s="223"/>
      <c r="B107" s="2"/>
      <c r="C107" s="2"/>
      <c r="D107" s="64"/>
      <c r="E107" s="64"/>
    </row>
    <row r="108" customFormat="false" ht="12.75" hidden="false" customHeight="false" outlineLevel="0" collapsed="false">
      <c r="A108" s="223"/>
      <c r="B108" s="2"/>
      <c r="C108" s="2"/>
      <c r="D108" s="64"/>
      <c r="E108" s="64"/>
    </row>
    <row r="109" customFormat="false" ht="12.75" hidden="false" customHeight="false" outlineLevel="0" collapsed="false">
      <c r="A109" s="223"/>
      <c r="B109" s="2"/>
      <c r="C109" s="2"/>
      <c r="D109" s="64"/>
      <c r="E109" s="64"/>
    </row>
    <row r="110" customFormat="false" ht="12.75" hidden="false" customHeight="false" outlineLevel="0" collapsed="false">
      <c r="A110" s="217"/>
      <c r="B110" s="2"/>
      <c r="C110" s="2"/>
      <c r="D110" s="64"/>
      <c r="E110" s="64"/>
    </row>
    <row r="111" customFormat="false" ht="12.75" hidden="false" customHeight="false" outlineLevel="0" collapsed="false">
      <c r="A111" s="226"/>
      <c r="B111" s="2"/>
      <c r="C111" s="2"/>
      <c r="D111" s="64"/>
      <c r="E111" s="64"/>
    </row>
    <row r="112" customFormat="false" ht="12.75" hidden="false" customHeight="false" outlineLevel="0" collapsed="false">
      <c r="A112" s="223"/>
      <c r="B112" s="2"/>
      <c r="C112" s="2"/>
      <c r="D112" s="64"/>
      <c r="E112" s="64"/>
    </row>
    <row r="113" customFormat="false" ht="12.75" hidden="false" customHeight="false" outlineLevel="0" collapsed="false">
      <c r="A113" s="225"/>
      <c r="B113" s="2"/>
      <c r="C113" s="2"/>
      <c r="D113" s="64"/>
      <c r="E113" s="64"/>
    </row>
    <row r="114" customFormat="false" ht="12.75" hidden="false" customHeight="false" outlineLevel="0" collapsed="false">
      <c r="A114" s="225"/>
      <c r="B114" s="2"/>
      <c r="C114" s="2"/>
      <c r="D114" s="64"/>
      <c r="E114" s="64"/>
    </row>
    <row r="115" customFormat="false" ht="12.75" hidden="false" customHeight="false" outlineLevel="0" collapsed="false">
      <c r="A115" s="223"/>
      <c r="B115" s="2"/>
      <c r="C115" s="2"/>
      <c r="D115" s="64"/>
      <c r="E115" s="64"/>
    </row>
    <row r="116" customFormat="false" ht="12.75" hidden="false" customHeight="false" outlineLevel="0" collapsed="false">
      <c r="A116" s="223"/>
      <c r="B116" s="2"/>
      <c r="C116" s="2"/>
      <c r="D116" s="64"/>
      <c r="E116" s="64"/>
    </row>
    <row r="117" customFormat="false" ht="12.75" hidden="false" customHeight="false" outlineLevel="0" collapsed="false">
      <c r="A117" s="224"/>
      <c r="B117" s="2"/>
      <c r="C117" s="2"/>
      <c r="D117" s="64"/>
      <c r="E117" s="64"/>
    </row>
    <row r="118" customFormat="false" ht="12.75" hidden="false" customHeight="false" outlineLevel="0" collapsed="false">
      <c r="A118" s="217"/>
      <c r="B118" s="2"/>
      <c r="C118" s="2"/>
      <c r="D118" s="64"/>
      <c r="E118" s="64"/>
    </row>
    <row r="119" customFormat="false" ht="12.75" hidden="false" customHeight="false" outlineLevel="0" collapsed="false">
      <c r="A119" s="217"/>
      <c r="B119" s="2"/>
      <c r="C119" s="2"/>
      <c r="D119" s="64"/>
      <c r="E119" s="64"/>
    </row>
    <row r="120" customFormat="false" ht="12.75" hidden="false" customHeight="false" outlineLevel="0" collapsed="false">
      <c r="A120" s="217"/>
      <c r="B120" s="2"/>
      <c r="C120" s="2"/>
      <c r="D120" s="64"/>
      <c r="E120" s="64"/>
    </row>
    <row r="121" customFormat="false" ht="12.75" hidden="false" customHeight="false" outlineLevel="0" collapsed="false">
      <c r="A121" s="217"/>
      <c r="B121" s="2"/>
      <c r="C121" s="2"/>
      <c r="D121" s="64"/>
      <c r="E121" s="64"/>
    </row>
    <row r="122" customFormat="false" ht="12.75" hidden="false" customHeight="false" outlineLevel="0" collapsed="false">
      <c r="A122" s="217"/>
      <c r="B122" s="2"/>
      <c r="C122" s="2"/>
      <c r="D122" s="64"/>
      <c r="E122" s="64"/>
    </row>
    <row r="123" customFormat="false" ht="12.75" hidden="false" customHeight="fals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2.75" hidden="false" customHeight="false" outlineLevel="0" collapsed="false">
      <c r="A125" s="2"/>
      <c r="B125" s="2"/>
      <c r="C125" s="2"/>
      <c r="D125" s="64"/>
      <c r="E125" s="64"/>
    </row>
    <row r="126" customFormat="false" ht="12.75" hidden="false" customHeight="false" outlineLevel="0" collapsed="false">
      <c r="A126" s="2"/>
      <c r="B126" s="2"/>
      <c r="C126" s="2"/>
      <c r="D126" s="64"/>
      <c r="E126" s="64"/>
    </row>
    <row r="127" customFormat="false" ht="12.75" hidden="false" customHeight="false" outlineLevel="0" collapsed="false">
      <c r="A127" s="2"/>
      <c r="B127" s="2"/>
      <c r="C127" s="2"/>
      <c r="D127" s="2"/>
      <c r="E127" s="2"/>
    </row>
    <row r="128" customFormat="false" ht="18.75" hidden="false" customHeight="false" outlineLevel="0" collapsed="false">
      <c r="A128" s="227"/>
      <c r="B128" s="227"/>
      <c r="C128" s="2"/>
      <c r="D128" s="2"/>
      <c r="E128" s="2"/>
    </row>
    <row r="129" customFormat="false" ht="12.75" hidden="false" customHeight="false" outlineLevel="0" collapsed="false">
      <c r="A129" s="220"/>
      <c r="B129" s="220"/>
      <c r="C129" s="2"/>
      <c r="D129" s="2"/>
      <c r="E129" s="2"/>
    </row>
    <row r="130" customFormat="false" ht="12.75" hidden="false" customHeight="false" outlineLevel="0" collapsed="false">
      <c r="A130" s="220"/>
      <c r="B130" s="228"/>
      <c r="C130" s="2"/>
      <c r="D130" s="2"/>
      <c r="E130" s="2"/>
    </row>
    <row r="131" customFormat="false" ht="12.75" hidden="false" customHeight="false" outlineLevel="0" collapsed="false">
      <c r="A131" s="2"/>
      <c r="B131" s="2"/>
      <c r="C131" s="2"/>
      <c r="D131" s="2"/>
      <c r="E131" s="2"/>
    </row>
    <row r="132" customFormat="false" ht="12.75" hidden="false" customHeight="false" outlineLevel="0" collapsed="false">
      <c r="A132" s="221"/>
      <c r="B132" s="222"/>
      <c r="C132" s="222"/>
      <c r="D132" s="222"/>
      <c r="E132" s="222"/>
    </row>
    <row r="133" customFormat="false" ht="12.75" hidden="false" customHeight="false" outlineLevel="0" collapsed="false">
      <c r="A133" s="220"/>
      <c r="B133" s="220"/>
      <c r="C133" s="220"/>
      <c r="D133" s="2"/>
      <c r="E133" s="2"/>
    </row>
    <row r="134" customFormat="false" ht="12.75" hidden="false" customHeight="false" outlineLevel="0" collapsed="false">
      <c r="A134" s="229"/>
      <c r="B134" s="220"/>
      <c r="C134" s="220"/>
      <c r="D134" s="230"/>
      <c r="E134" s="230"/>
    </row>
    <row r="135" customFormat="false" ht="12.75" hidden="false" customHeight="false" outlineLevel="0" collapsed="false">
      <c r="A135" s="229"/>
      <c r="B135" s="220"/>
      <c r="C135" s="220"/>
      <c r="D135" s="230"/>
      <c r="E135" s="230"/>
    </row>
    <row r="136" customFormat="false" ht="12.75" hidden="false" customHeight="false" outlineLevel="0" collapsed="false">
      <c r="A136" s="229"/>
      <c r="B136" s="229"/>
      <c r="C136" s="229"/>
      <c r="D136" s="230"/>
      <c r="E136" s="230"/>
    </row>
    <row r="137" customFormat="false" ht="12.75" hidden="false" customHeight="false" outlineLevel="0" collapsed="false">
      <c r="A137" s="229"/>
      <c r="B137" s="229"/>
      <c r="C137" s="229"/>
      <c r="D137" s="230"/>
      <c r="E137" s="230"/>
    </row>
    <row r="138" customFormat="false" ht="12.75" hidden="false" customHeight="false" outlineLevel="0" collapsed="false">
      <c r="A138" s="229"/>
      <c r="B138" s="221"/>
      <c r="C138" s="221"/>
      <c r="D138" s="230"/>
      <c r="E138" s="230"/>
    </row>
    <row r="139" customFormat="false" ht="12.75" hidden="false" customHeight="false" outlineLevel="0" collapsed="false">
      <c r="A139" s="2"/>
      <c r="B139" s="2"/>
      <c r="C139" s="2"/>
      <c r="D139" s="230"/>
      <c r="E139" s="230"/>
    </row>
    <row r="140" customFormat="false" ht="12.75" hidden="false" customHeight="false" outlineLevel="0" collapsed="false">
      <c r="A140" s="220"/>
      <c r="B140" s="220"/>
      <c r="C140" s="220"/>
      <c r="D140" s="230"/>
      <c r="E140" s="230"/>
    </row>
    <row r="141" customFormat="false" ht="12.75" hidden="false" customHeight="false" outlineLevel="0" collapsed="false">
      <c r="A141" s="229"/>
      <c r="B141" s="220"/>
      <c r="C141" s="220"/>
      <c r="D141" s="230"/>
      <c r="E141" s="230"/>
    </row>
    <row r="142" customFormat="false" ht="12.75" hidden="false" customHeight="false" outlineLevel="0" collapsed="false">
      <c r="A142" s="229"/>
      <c r="B142" s="220"/>
      <c r="C142" s="220"/>
      <c r="D142" s="230"/>
      <c r="E142" s="230"/>
    </row>
    <row r="143" customFormat="false" ht="12.75" hidden="false" customHeight="false" outlineLevel="0" collapsed="false">
      <c r="A143" s="229"/>
      <c r="B143" s="220"/>
      <c r="C143" s="220"/>
      <c r="D143" s="230"/>
      <c r="E143" s="230"/>
    </row>
    <row r="144" customFormat="false" ht="12.75" hidden="false" customHeight="false" outlineLevel="0" collapsed="false">
      <c r="A144" s="229"/>
      <c r="B144" s="220"/>
      <c r="C144" s="220"/>
      <c r="D144" s="230"/>
      <c r="E144" s="230"/>
    </row>
    <row r="145" customFormat="false" ht="12.75" hidden="false" customHeight="false" outlineLevel="0" collapsed="false">
      <c r="A145" s="229"/>
      <c r="B145" s="220"/>
      <c r="C145" s="220"/>
      <c r="D145" s="230"/>
      <c r="E145" s="230"/>
    </row>
    <row r="146" customFormat="false" ht="12.75" hidden="false" customHeight="false" outlineLevel="0" collapsed="false">
      <c r="A146" s="229"/>
      <c r="B146" s="220"/>
      <c r="C146" s="220"/>
      <c r="D146" s="230"/>
      <c r="E146" s="230"/>
    </row>
    <row r="147" customFormat="false" ht="12.75" hidden="false" customHeight="false" outlineLevel="0" collapsed="false">
      <c r="A147" s="229"/>
      <c r="B147" s="220"/>
      <c r="C147" s="220"/>
      <c r="D147" s="230"/>
      <c r="E147" s="230"/>
    </row>
    <row r="148" customFormat="false" ht="12.75" hidden="false" customHeight="false" outlineLevel="0" collapsed="false">
      <c r="A148" s="229"/>
      <c r="B148" s="220"/>
      <c r="C148" s="220"/>
      <c r="D148" s="230"/>
      <c r="E148" s="230"/>
    </row>
    <row r="149" customFormat="false" ht="12.75" hidden="false" customHeight="false" outlineLevel="0" collapsed="false">
      <c r="A149" s="229"/>
      <c r="B149" s="220"/>
      <c r="C149" s="220"/>
      <c r="D149" s="230"/>
      <c r="E149" s="230"/>
    </row>
    <row r="150" customFormat="false" ht="12.75" hidden="false" customHeight="false" outlineLevel="0" collapsed="false">
      <c r="A150" s="229"/>
      <c r="B150" s="229"/>
      <c r="C150" s="229"/>
      <c r="D150" s="230"/>
      <c r="E150" s="230"/>
    </row>
    <row r="151" customFormat="false" ht="12.75" hidden="false" customHeight="false" outlineLevel="0" collapsed="false">
      <c r="A151" s="229"/>
      <c r="B151" s="229"/>
      <c r="C151" s="229"/>
      <c r="D151" s="230"/>
      <c r="E151" s="230"/>
    </row>
    <row r="152" customFormat="false" ht="12.75" hidden="false" customHeight="false" outlineLevel="0" collapsed="false">
      <c r="A152" s="220"/>
      <c r="B152" s="220"/>
      <c r="C152" s="220"/>
      <c r="D152" s="230"/>
      <c r="E152" s="230"/>
    </row>
    <row r="153" customFormat="false" ht="12.75" hidden="false" customHeight="false" outlineLevel="0" collapsed="false">
      <c r="A153" s="229"/>
      <c r="B153" s="229"/>
      <c r="C153" s="229"/>
      <c r="D153" s="230"/>
      <c r="E153" s="230"/>
    </row>
    <row r="154" customFormat="false" ht="12.75" hidden="false" customHeight="false" outlineLevel="0" collapsed="false">
      <c r="A154" s="229"/>
      <c r="B154" s="229"/>
      <c r="C154" s="229"/>
      <c r="D154" s="230"/>
      <c r="E154" s="230"/>
    </row>
    <row r="155" customFormat="false" ht="12.75" hidden="false" customHeight="false" outlineLevel="0" collapsed="false">
      <c r="A155" s="220"/>
      <c r="B155" s="220"/>
      <c r="C155" s="220"/>
      <c r="D155" s="230"/>
      <c r="E155" s="230"/>
    </row>
    <row r="156" customFormat="false" ht="12.75" hidden="false" customHeight="false" outlineLevel="0" collapsed="false">
      <c r="A156" s="220"/>
      <c r="B156" s="220"/>
      <c r="C156" s="220"/>
      <c r="D156" s="230"/>
      <c r="E156" s="230"/>
    </row>
    <row r="157" customFormat="false" ht="12.75" hidden="false" customHeight="false" outlineLevel="0" collapsed="false">
      <c r="A157" s="2"/>
      <c r="B157" s="220"/>
      <c r="C157" s="220"/>
      <c r="D157" s="230"/>
      <c r="E157" s="230"/>
    </row>
    <row r="158" customFormat="false" ht="12.75" hidden="false" customHeight="false" outlineLevel="0" collapsed="false">
      <c r="A158" s="2"/>
      <c r="B158" s="231"/>
      <c r="C158" s="231"/>
      <c r="D158" s="230"/>
      <c r="E158" s="230"/>
    </row>
    <row r="159" customFormat="false" ht="12.75" hidden="false" customHeight="false" outlineLevel="0" collapsed="false">
      <c r="A159" s="220"/>
      <c r="B159" s="231"/>
      <c r="C159" s="231"/>
      <c r="D159" s="230"/>
      <c r="E159" s="230"/>
    </row>
    <row r="160" customFormat="false" ht="12.75" hidden="false" customHeight="false" outlineLevel="0" collapsed="false">
      <c r="A160" s="229"/>
      <c r="B160" s="231"/>
      <c r="C160" s="231"/>
      <c r="D160" s="230"/>
      <c r="E160" s="230"/>
    </row>
    <row r="161" customFormat="false" ht="12.75" hidden="false" customHeight="false" outlineLevel="0" collapsed="false">
      <c r="A161" s="220"/>
      <c r="B161" s="220"/>
      <c r="C161" s="220"/>
      <c r="D161" s="230"/>
      <c r="E161" s="230"/>
    </row>
    <row r="162" customFormat="false" ht="12.75" hidden="false" customHeight="false" outlineLevel="0" collapsed="false">
      <c r="A162" s="2"/>
      <c r="B162" s="2"/>
      <c r="C162" s="2"/>
      <c r="D162" s="230"/>
      <c r="E162" s="230"/>
    </row>
    <row r="163" customFormat="false" ht="12.75" hidden="false" customHeight="false" outlineLevel="0" collapsed="false">
      <c r="A163" s="220"/>
      <c r="B163" s="220"/>
      <c r="C163" s="220"/>
      <c r="D163" s="230"/>
      <c r="E163" s="230"/>
    </row>
    <row r="164" customFormat="false" ht="12.75" hidden="false" customHeight="false" outlineLevel="0" collapsed="false">
      <c r="A164" s="229"/>
      <c r="B164" s="229"/>
      <c r="C164" s="229"/>
      <c r="D164" s="230"/>
      <c r="E164" s="230"/>
    </row>
    <row r="165" customFormat="false" ht="12.75" hidden="false" customHeight="false" outlineLevel="0" collapsed="false">
      <c r="A165" s="229"/>
      <c r="B165" s="229"/>
      <c r="C165" s="229"/>
      <c r="D165" s="230"/>
      <c r="E165" s="230"/>
    </row>
    <row r="166" customFormat="false" ht="12.75" hidden="false" customHeight="false" outlineLevel="0" collapsed="false">
      <c r="A166" s="229"/>
      <c r="B166" s="229"/>
      <c r="C166" s="229"/>
      <c r="D166" s="230"/>
      <c r="E166" s="230"/>
    </row>
    <row r="167" customFormat="false" ht="12.75" hidden="false" customHeight="false" outlineLevel="0" collapsed="false">
      <c r="A167" s="229"/>
      <c r="B167" s="229"/>
      <c r="C167" s="229"/>
      <c r="D167" s="230"/>
      <c r="E167" s="230"/>
    </row>
    <row r="168" customFormat="false" ht="12.75" hidden="false" customHeight="false" outlineLevel="0" collapsed="false">
      <c r="A168" s="229"/>
      <c r="B168" s="229"/>
      <c r="C168" s="229"/>
      <c r="D168" s="230"/>
      <c r="E168" s="230"/>
    </row>
    <row r="169" customFormat="false" ht="12.75" hidden="false" customHeight="false" outlineLevel="0" collapsed="false">
      <c r="A169" s="229"/>
      <c r="B169" s="2"/>
      <c r="C169" s="2"/>
      <c r="D169" s="230"/>
      <c r="E169" s="230"/>
    </row>
    <row r="170" customFormat="false" ht="12.75" hidden="false" customHeight="false" outlineLevel="0" collapsed="false">
      <c r="A170" s="220"/>
      <c r="B170" s="220"/>
      <c r="C170" s="220"/>
      <c r="D170" s="230"/>
      <c r="E170" s="230"/>
    </row>
    <row r="171" customFormat="false" ht="12.75" hidden="false" customHeight="false" outlineLevel="0" collapsed="false">
      <c r="A171" s="220"/>
      <c r="B171" s="220"/>
      <c r="C171" s="220"/>
      <c r="D171" s="230"/>
      <c r="E171" s="230"/>
    </row>
    <row r="172" customFormat="false" ht="12.75" hidden="false" customHeight="false" outlineLevel="0" collapsed="false">
      <c r="A172" s="2"/>
      <c r="B172" s="2"/>
      <c r="C172" s="2"/>
      <c r="D172" s="230"/>
      <c r="E172" s="230"/>
    </row>
    <row r="173" customFormat="false" ht="12.75" hidden="false" customHeight="false" outlineLevel="0" collapsed="false">
      <c r="A173" s="220"/>
      <c r="B173" s="232"/>
      <c r="C173" s="2"/>
      <c r="D173" s="230"/>
      <c r="E173" s="230"/>
    </row>
    <row r="174" customFormat="false" ht="12.75" hidden="false" customHeight="false" outlineLevel="0" collapsed="false">
      <c r="A174" s="220"/>
      <c r="B174" s="228"/>
      <c r="C174" s="228"/>
      <c r="D174" s="230"/>
      <c r="E174" s="230"/>
    </row>
    <row r="175" customFormat="false" ht="12.75" hidden="false" customHeight="false" outlineLevel="0" collapsed="false">
      <c r="A175" s="2"/>
      <c r="B175" s="2"/>
      <c r="C175" s="2"/>
      <c r="D175" s="2"/>
      <c r="E175" s="2"/>
    </row>
    <row r="176" customFormat="false" ht="12.75" hidden="false" customHeight="false" outlineLevel="0" collapsed="false">
      <c r="A176" s="220"/>
      <c r="B176" s="233"/>
      <c r="C176" s="2"/>
      <c r="D176" s="2"/>
      <c r="E176" s="2"/>
    </row>
    <row r="177" customFormat="false" ht="12.75" hidden="false" customHeight="false" outlineLevel="0" collapsed="false">
      <c r="A177" s="220"/>
      <c r="B177" s="2"/>
      <c r="C177" s="2"/>
      <c r="D177" s="2"/>
      <c r="E177" s="2"/>
    </row>
    <row r="178" customFormat="false" ht="12.75" hidden="false" customHeight="false" outlineLevel="0" collapsed="false">
      <c r="A178" s="220"/>
      <c r="B178" s="2"/>
      <c r="C178" s="2"/>
      <c r="D178" s="2"/>
      <c r="E178" s="2"/>
    </row>
    <row r="179" customFormat="false" ht="12.75" hidden="false" customHeight="false" outlineLevel="0" collapsed="false">
      <c r="A179" s="220"/>
      <c r="B179" s="2"/>
      <c r="C179" s="2"/>
      <c r="D179" s="2"/>
      <c r="E179" s="2"/>
    </row>
    <row r="180" customFormat="false" ht="12.75" hidden="false" customHeight="false" outlineLevel="0" collapsed="false">
      <c r="A180" s="2"/>
      <c r="B180" s="2"/>
      <c r="C180" s="2"/>
      <c r="D180" s="2"/>
      <c r="E180" s="2"/>
    </row>
    <row r="181" customFormat="false" ht="18.75" hidden="false" customHeight="false" outlineLevel="0" collapsed="false">
      <c r="A181" s="219"/>
      <c r="B181" s="2"/>
      <c r="C181" s="2"/>
      <c r="D181" s="2"/>
      <c r="E181" s="2"/>
    </row>
    <row r="182" customFormat="false" ht="12.75" hidden="false" customHeight="false" outlineLevel="0" collapsed="false">
      <c r="A182" s="220"/>
      <c r="B182" s="2"/>
      <c r="C182" s="2"/>
      <c r="D182" s="2"/>
      <c r="E182" s="2"/>
    </row>
    <row r="183" customFormat="false" ht="12.75" hidden="false" customHeight="false" outlineLevel="0" collapsed="false">
      <c r="A183" s="2"/>
      <c r="B183" s="2"/>
      <c r="C183" s="2"/>
      <c r="D183" s="2"/>
      <c r="E183" s="2"/>
    </row>
    <row r="184" customFormat="false" ht="12.75" hidden="false" customHeight="false" outlineLevel="0" collapsed="false">
      <c r="A184" s="2"/>
      <c r="B184" s="2"/>
      <c r="C184" s="2"/>
      <c r="D184" s="2"/>
      <c r="E184" s="2"/>
    </row>
    <row r="185" customFormat="false" ht="12.75" hidden="false" customHeight="false" outlineLevel="0" collapsed="false">
      <c r="A185" s="234"/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35"/>
      <c r="AT185" s="235"/>
      <c r="AU185" s="235"/>
      <c r="AV185" s="235"/>
      <c r="AW185" s="235"/>
      <c r="AX185" s="235"/>
      <c r="AY185" s="235"/>
      <c r="AZ185" s="235"/>
      <c r="BA185" s="235"/>
      <c r="BB185" s="235"/>
      <c r="BC185" s="235"/>
      <c r="BD185" s="235"/>
      <c r="BE185" s="235"/>
      <c r="BF185" s="235"/>
      <c r="BG185" s="235"/>
      <c r="BH185" s="235"/>
      <c r="BI185" s="235"/>
      <c r="BJ185" s="235"/>
      <c r="BK185" s="235"/>
      <c r="BL185" s="235"/>
      <c r="BM185" s="235"/>
      <c r="BN185" s="235"/>
      <c r="BO185" s="235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5"/>
      <c r="ER185" s="235"/>
      <c r="ES185" s="235"/>
      <c r="ET185" s="235"/>
      <c r="EU185" s="235"/>
      <c r="EV185" s="235"/>
      <c r="EW185" s="235"/>
      <c r="EX185" s="235"/>
      <c r="EY185" s="235"/>
      <c r="EZ185" s="235"/>
      <c r="FA185" s="235"/>
      <c r="FB185" s="235"/>
      <c r="FC185" s="235"/>
      <c r="FD185" s="235"/>
      <c r="FE185" s="235"/>
      <c r="FF185" s="235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235"/>
      <c r="GN185" s="235"/>
      <c r="GO185" s="235"/>
      <c r="GP185" s="235"/>
      <c r="GQ185" s="235"/>
      <c r="GR185" s="235"/>
      <c r="GS185" s="235"/>
      <c r="GT185" s="235"/>
      <c r="GU185" s="235"/>
      <c r="GV185" s="235"/>
      <c r="GW185" s="235"/>
      <c r="GX185" s="235"/>
      <c r="GY185" s="235"/>
      <c r="GZ185" s="235"/>
      <c r="HA185" s="235"/>
      <c r="HB185" s="235"/>
      <c r="HC185" s="235"/>
      <c r="HD185" s="235"/>
      <c r="HE185" s="235"/>
      <c r="HF185" s="235"/>
      <c r="HG185" s="235"/>
      <c r="HH185" s="235"/>
      <c r="HI185" s="235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</row>
    <row r="186" customFormat="false" ht="12.75" hidden="false" customHeight="false" outlineLevel="0" collapsed="false">
      <c r="A186" s="220"/>
      <c r="B186" s="2"/>
      <c r="C186" s="2"/>
      <c r="D186" s="2"/>
      <c r="E186" s="2"/>
    </row>
    <row r="187" customFormat="false" ht="12.75" hidden="false" customHeight="false" outlineLevel="0" collapsed="false">
      <c r="A187" s="220"/>
      <c r="B187" s="2"/>
      <c r="C187" s="2"/>
      <c r="D187" s="2"/>
      <c r="E187" s="2"/>
    </row>
    <row r="188" customFormat="false" ht="12.75" hidden="false" customHeight="false" outlineLevel="0" collapsed="false">
      <c r="A188" s="220"/>
      <c r="B188" s="2"/>
      <c r="C188" s="2"/>
      <c r="D188" s="2"/>
      <c r="E188" s="2"/>
    </row>
    <row r="189" customFormat="false" ht="12.75" hidden="false" customHeight="false" outlineLevel="0" collapsed="false">
      <c r="A189" s="2"/>
      <c r="B189" s="236"/>
      <c r="C189" s="236"/>
      <c r="D189" s="2"/>
      <c r="E189" s="2"/>
    </row>
    <row r="190" customFormat="false" ht="12.75" hidden="false" customHeight="false" outlineLevel="0" collapsed="false">
      <c r="A190" s="220"/>
      <c r="B190" s="237"/>
      <c r="C190" s="237"/>
      <c r="D190" s="2"/>
      <c r="E190" s="2"/>
    </row>
    <row r="191" customFormat="false" ht="12.75" hidden="false" customHeight="false" outlineLevel="0" collapsed="false">
      <c r="A191" s="234"/>
      <c r="B191" s="2"/>
      <c r="C191" s="2"/>
      <c r="D191" s="2"/>
      <c r="E191" s="2"/>
    </row>
    <row r="192" customFormat="false" ht="12.75" hidden="false" customHeight="false" outlineLevel="0" collapsed="false">
      <c r="A192" s="238"/>
      <c r="B192" s="2"/>
      <c r="C192" s="2"/>
      <c r="D192" s="2"/>
      <c r="E192" s="2"/>
    </row>
    <row r="193" customFormat="false" ht="12.75" hidden="false" customHeight="false" outlineLevel="0" collapsed="false">
      <c r="A193" s="238"/>
      <c r="B193" s="2"/>
      <c r="C193" s="2"/>
      <c r="D193" s="2"/>
      <c r="E193" s="2"/>
    </row>
    <row r="194" customFormat="false" ht="12.75" hidden="false" customHeight="false" outlineLevel="0" collapsed="false">
      <c r="A194" s="238"/>
      <c r="B194" s="2"/>
      <c r="C194" s="2"/>
      <c r="D194" s="2"/>
      <c r="E194" s="2"/>
    </row>
    <row r="195" customFormat="false" ht="12.75" hidden="false" customHeight="false" outlineLevel="0" collapsed="false">
      <c r="A195" s="238"/>
      <c r="B195" s="2"/>
      <c r="C195" s="2"/>
      <c r="D195" s="2"/>
      <c r="E195" s="2"/>
    </row>
    <row r="196" customFormat="false" ht="12.75" hidden="false" customHeight="false" outlineLevel="0" collapsed="false">
      <c r="A196" s="238"/>
      <c r="B196" s="2"/>
      <c r="C196" s="2"/>
      <c r="D196" s="2"/>
      <c r="E196" s="2"/>
    </row>
    <row r="197" customFormat="false" ht="12.75" hidden="false" customHeight="false" outlineLevel="0" collapsed="false">
      <c r="A197" s="220"/>
      <c r="B197" s="2"/>
      <c r="C197" s="2"/>
      <c r="D197" s="2"/>
      <c r="E197" s="2"/>
    </row>
    <row r="198" customFormat="false" ht="12.75" hidden="false" customHeight="false" outlineLevel="0" collapsed="false">
      <c r="A198" s="238"/>
      <c r="B198" s="239"/>
      <c r="C198" s="239"/>
      <c r="D198" s="2"/>
      <c r="E198" s="2"/>
    </row>
    <row r="199" customFormat="false" ht="12.75" hidden="false" customHeight="false" outlineLevel="0" collapsed="false">
      <c r="A199" s="238"/>
      <c r="B199" s="2"/>
      <c r="C199" s="2"/>
      <c r="D199" s="2"/>
      <c r="E199" s="2"/>
    </row>
    <row r="200" customFormat="false" ht="12.75" hidden="false" customHeight="false" outlineLevel="0" collapsed="false">
      <c r="A200" s="238"/>
      <c r="B200" s="2"/>
      <c r="C200" s="2"/>
      <c r="D200" s="2"/>
      <c r="E200" s="2"/>
    </row>
    <row r="201" customFormat="false" ht="12.75" hidden="false" customHeight="false" outlineLevel="0" collapsed="false">
      <c r="A201" s="238"/>
      <c r="B201" s="2"/>
      <c r="C201" s="2"/>
      <c r="D201" s="2"/>
      <c r="E201" s="2"/>
    </row>
    <row r="202" customFormat="false" ht="12.75" hidden="false" customHeight="false" outlineLevel="0" collapsed="false">
      <c r="A202" s="238"/>
      <c r="B202" s="2"/>
      <c r="C202" s="2"/>
      <c r="D202" s="2"/>
      <c r="E202" s="2"/>
    </row>
    <row r="203" customFormat="false" ht="12.75" hidden="false" customHeight="false" outlineLevel="0" collapsed="false">
      <c r="A203" s="220"/>
      <c r="B203" s="2"/>
      <c r="C203" s="2"/>
      <c r="D203" s="2"/>
      <c r="E203" s="2"/>
    </row>
    <row r="204" customFormat="false" ht="12.75" hidden="false" customHeight="false" outlineLevel="0" collapsed="false">
      <c r="A204" s="2"/>
      <c r="B204" s="2"/>
      <c r="C204" s="2"/>
      <c r="D204" s="2"/>
      <c r="E204" s="2"/>
    </row>
    <row r="205" customFormat="false" ht="12.75" hidden="false" customHeight="false" outlineLevel="0" collapsed="false">
      <c r="A205" s="2"/>
      <c r="B205" s="2"/>
      <c r="C205" s="2"/>
      <c r="D205" s="2"/>
      <c r="E205" s="2"/>
    </row>
    <row r="206" customFormat="false" ht="12.75" hidden="false" customHeight="false" outlineLevel="0" collapsed="false">
      <c r="A206" s="2"/>
      <c r="B206" s="2"/>
      <c r="C206" s="2"/>
      <c r="D206" s="2"/>
      <c r="E206" s="2"/>
    </row>
    <row r="207" customFormat="false" ht="12.75" hidden="false" customHeight="false" outlineLevel="0" collapsed="false">
      <c r="A207" s="2"/>
      <c r="B207" s="2"/>
      <c r="C207" s="2"/>
      <c r="D207" s="240"/>
      <c r="E207" s="240"/>
    </row>
    <row r="208" customFormat="false" ht="12.75" hidden="false" customHeight="false" outlineLevel="0" collapsed="false">
      <c r="A208" s="2"/>
      <c r="B208" s="2"/>
      <c r="C208" s="2"/>
      <c r="D208" s="2"/>
      <c r="E208" s="2"/>
    </row>
    <row r="209" customFormat="false" ht="12.75" hidden="false" customHeight="false" outlineLevel="0" collapsed="false">
      <c r="A209" s="220"/>
      <c r="B209" s="2"/>
      <c r="C209" s="2"/>
      <c r="D209" s="2"/>
      <c r="E209" s="2"/>
    </row>
    <row r="210" customFormat="false" ht="12.75" hidden="false" customHeight="false" outlineLevel="0" collapsed="false">
      <c r="A210" s="2"/>
      <c r="B210" s="2"/>
      <c r="C210" s="2"/>
      <c r="D210" s="2"/>
      <c r="E210" s="2"/>
    </row>
    <row r="211" customFormat="false" ht="12.75" hidden="false" customHeight="false" outlineLevel="0" collapsed="false">
      <c r="A211" s="238"/>
      <c r="B211" s="2"/>
      <c r="C211" s="2"/>
      <c r="D211" s="2"/>
      <c r="E211" s="2"/>
    </row>
    <row r="212" customFormat="false" ht="12.75" hidden="false" customHeight="false" outlineLevel="0" collapsed="false">
      <c r="A212" s="238"/>
      <c r="B212" s="2"/>
      <c r="C212" s="2"/>
      <c r="D212" s="2"/>
      <c r="E212" s="2"/>
    </row>
    <row r="213" customFormat="false" ht="12.75" hidden="false" customHeight="false" outlineLevel="0" collapsed="false">
      <c r="A213" s="238"/>
      <c r="B213" s="2"/>
      <c r="C213" s="2"/>
      <c r="D213" s="240"/>
      <c r="E213" s="240"/>
    </row>
    <row r="214" customFormat="false" ht="12.75" hidden="false" customHeight="false" outlineLevel="0" collapsed="false">
      <c r="A214" s="2"/>
      <c r="B214" s="2"/>
      <c r="C214" s="2"/>
      <c r="D214" s="2"/>
      <c r="E214" s="2"/>
    </row>
    <row r="215" customFormat="false" ht="12.75" hidden="false" customHeight="false" outlineLevel="0" collapsed="false">
      <c r="A215" s="2"/>
      <c r="B215" s="2"/>
      <c r="C215" s="2"/>
      <c r="D215" s="2"/>
      <c r="E215" s="2"/>
    </row>
    <row r="216" customFormat="false" ht="12.75" hidden="false" customHeight="false" outlineLevel="0" collapsed="false">
      <c r="A216" s="2"/>
      <c r="B216" s="2"/>
      <c r="C216" s="2"/>
      <c r="D216" s="2"/>
      <c r="E216" s="2"/>
    </row>
    <row r="217" customFormat="false" ht="12.75" hidden="false" customHeight="false" outlineLevel="0" collapsed="false">
      <c r="A217" s="2"/>
      <c r="B217" s="2"/>
      <c r="C217" s="2"/>
      <c r="D217" s="2"/>
      <c r="E217" s="2"/>
    </row>
    <row r="218" customFormat="false" ht="12.75" hidden="false" customHeight="false" outlineLevel="0" collapsed="false">
      <c r="A218" s="2"/>
      <c r="B218" s="2"/>
      <c r="C218" s="2"/>
      <c r="D218" s="2"/>
      <c r="E218" s="2"/>
    </row>
    <row r="219" customFormat="false" ht="12.75" hidden="false" customHeight="false" outlineLevel="0" collapsed="false">
      <c r="A219" s="2"/>
      <c r="B219" s="2"/>
      <c r="C219" s="2"/>
      <c r="D219" s="2"/>
      <c r="E219" s="2"/>
    </row>
    <row r="220" customFormat="false" ht="12.75" hidden="false" customHeight="false" outlineLevel="0" collapsed="false">
      <c r="A220" s="2"/>
      <c r="B220" s="2"/>
      <c r="C220" s="2"/>
      <c r="D220" s="2"/>
      <c r="E220" s="2"/>
    </row>
    <row r="221" customFormat="false" ht="12.75" hidden="false" customHeight="false" outlineLevel="0" collapsed="false">
      <c r="A221" s="220"/>
      <c r="B221" s="2"/>
      <c r="C221" s="2"/>
      <c r="D221" s="100"/>
      <c r="E221" s="100"/>
    </row>
    <row r="222" customFormat="false" ht="12.75" hidden="false" customHeight="false" outlineLevel="0" collapsed="false">
      <c r="A222" s="220"/>
      <c r="B222" s="2"/>
      <c r="C222" s="239"/>
      <c r="D222" s="240"/>
      <c r="E222" s="240"/>
    </row>
    <row r="223" customFormat="false" ht="12.75" hidden="false" customHeight="false" outlineLevel="0" collapsed="false">
      <c r="A223" s="220"/>
      <c r="B223" s="2"/>
      <c r="C223" s="2"/>
      <c r="D223" s="100"/>
      <c r="E223" s="100"/>
    </row>
    <row r="224" customFormat="false" ht="12.75" hidden="false" customHeight="false" outlineLevel="0" collapsed="false">
      <c r="A224" s="220"/>
      <c r="B224" s="2"/>
      <c r="C224" s="2"/>
      <c r="D224" s="2"/>
      <c r="E224" s="2"/>
    </row>
    <row r="225" customFormat="false" ht="12.75" hidden="false" customHeight="false" outlineLevel="0" collapsed="false">
      <c r="A225" s="2"/>
      <c r="B225" s="2"/>
      <c r="C225" s="2"/>
      <c r="D225" s="2"/>
      <c r="E225" s="2"/>
    </row>
    <row r="226" customFormat="false" ht="12.75" hidden="false" customHeight="false" outlineLevel="0" collapsed="false">
      <c r="A226" s="220"/>
      <c r="B226" s="2"/>
      <c r="C226" s="2"/>
      <c r="D226" s="2"/>
      <c r="E226" s="2"/>
    </row>
    <row r="227" customFormat="false" ht="12.75" hidden="false" customHeight="false" outlineLevel="0" collapsed="false">
      <c r="A227" s="220"/>
      <c r="B227" s="2"/>
      <c r="C227" s="2"/>
      <c r="D227" s="2"/>
      <c r="E227" s="2"/>
    </row>
    <row r="228" customFormat="false" ht="12.75" hidden="false" customHeight="false" outlineLevel="0" collapsed="false">
      <c r="A228" s="2"/>
      <c r="B228" s="2"/>
      <c r="C228" s="2"/>
      <c r="D228" s="2"/>
      <c r="E228" s="2"/>
    </row>
    <row r="229" customFormat="false" ht="12.75" hidden="false" customHeight="false" outlineLevel="0" collapsed="false">
      <c r="A229" s="2"/>
      <c r="B229" s="2"/>
      <c r="C229" s="2"/>
      <c r="D229" s="2"/>
      <c r="E229" s="2"/>
    </row>
    <row r="230" customFormat="false" ht="12.75" hidden="false" customHeight="false" outlineLevel="0" collapsed="false">
      <c r="A230" s="2"/>
      <c r="B230" s="2"/>
      <c r="C230" s="2"/>
      <c r="D230" s="2"/>
      <c r="E230" s="2"/>
    </row>
    <row r="231" customFormat="false" ht="12.75" hidden="false" customHeight="false" outlineLevel="0" collapsed="false">
      <c r="A231" s="2"/>
      <c r="B231" s="2"/>
      <c r="C231" s="2"/>
      <c r="D231" s="2"/>
      <c r="E231" s="2"/>
    </row>
    <row r="232" customFormat="false" ht="12.75" hidden="false" customHeight="false" outlineLevel="0" collapsed="false">
      <c r="A232" s="2"/>
      <c r="B232" s="2"/>
      <c r="C232" s="2"/>
      <c r="D232" s="2"/>
      <c r="E232" s="2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"/>
      <c r="B234" s="2"/>
      <c r="C234" s="2"/>
      <c r="D234" s="2"/>
      <c r="E234" s="2"/>
    </row>
    <row r="235" customFormat="false" ht="12.75" hidden="false" customHeight="false" outlineLevel="0" collapsed="false">
      <c r="A235" s="2"/>
      <c r="B235" s="2"/>
      <c r="C235" s="2"/>
      <c r="D235" s="2"/>
      <c r="E235" s="2"/>
    </row>
    <row r="236" customFormat="false" ht="18.75" hidden="false" customHeight="false" outlineLevel="0" collapsed="false">
      <c r="A236" s="219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2.75" hidden="false" customHeight="false" outlineLevel="0" collapsed="false">
      <c r="A239" s="220"/>
      <c r="B239" s="222"/>
      <c r="C239" s="222"/>
      <c r="D239" s="142"/>
      <c r="E239" s="14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30"/>
      <c r="C242" s="230"/>
      <c r="D242" s="230"/>
      <c r="E242" s="230"/>
    </row>
    <row r="243" customFormat="false" ht="12.75" hidden="false" customHeight="false" outlineLevel="0" collapsed="false">
      <c r="A243" s="2"/>
      <c r="B243" s="2"/>
      <c r="C243" s="2"/>
      <c r="D243" s="2"/>
      <c r="E243" s="2"/>
    </row>
    <row r="244" customFormat="false" ht="12.75" hidden="false" customHeight="false" outlineLevel="0" collapsed="false">
      <c r="A244" s="2"/>
      <c r="B244" s="100"/>
      <c r="C244" s="100"/>
      <c r="D244" s="100"/>
      <c r="E244" s="100"/>
    </row>
    <row r="245" customFormat="false" ht="12.75" hidden="false" customHeight="false" outlineLevel="0" collapsed="false">
      <c r="A245" s="2"/>
      <c r="B245" s="2"/>
      <c r="C245" s="2"/>
      <c r="D245" s="2"/>
      <c r="E245" s="2"/>
    </row>
    <row r="246" customFormat="false" ht="12.75" hidden="false" customHeight="false" outlineLevel="0" collapsed="false">
      <c r="A246" s="2"/>
      <c r="B246" s="230"/>
      <c r="C246" s="230"/>
      <c r="D246" s="230"/>
      <c r="E246" s="230"/>
    </row>
    <row r="247" customFormat="false" ht="12.75" hidden="false" customHeight="false" outlineLevel="0" collapsed="false">
      <c r="A247" s="2"/>
      <c r="B247" s="2"/>
      <c r="C247" s="2"/>
      <c r="D247" s="2"/>
      <c r="E247" s="2"/>
    </row>
    <row r="248" customFormat="false" ht="12.75" hidden="false" customHeight="false" outlineLevel="0" collapsed="false">
      <c r="A248" s="2"/>
      <c r="B248" s="230"/>
      <c r="C248" s="230"/>
      <c r="D248" s="230"/>
      <c r="E248" s="230"/>
    </row>
    <row r="249" customFormat="false" ht="12.75" hidden="false" customHeight="false" outlineLevel="0" collapsed="false">
      <c r="A249" s="2"/>
      <c r="B249" s="2"/>
      <c r="C249" s="2"/>
      <c r="D249" s="2"/>
      <c r="E249" s="2"/>
    </row>
    <row r="250" customFormat="false" ht="12.75" hidden="false" customHeight="false" outlineLevel="0" collapsed="false">
      <c r="A250" s="2"/>
      <c r="B250" s="230"/>
      <c r="C250" s="230"/>
      <c r="D250" s="230"/>
      <c r="E250" s="230"/>
    </row>
    <row r="251" customFormat="false" ht="12.75" hidden="false" customHeight="false" outlineLevel="0" collapsed="false">
      <c r="A251" s="2"/>
      <c r="B251" s="2"/>
      <c r="C251" s="2"/>
      <c r="D251" s="2"/>
      <c r="E251" s="2"/>
    </row>
    <row r="252" customFormat="false" ht="12.75" hidden="false" customHeight="false" outlineLevel="0" collapsed="false">
      <c r="A252" s="2"/>
      <c r="B252" s="230"/>
      <c r="C252" s="230"/>
      <c r="D252" s="230"/>
      <c r="E252" s="230"/>
    </row>
    <row r="253" customFormat="false" ht="12.75" hidden="false" customHeight="false" outlineLevel="0" collapsed="false">
      <c r="A253" s="2"/>
      <c r="B253" s="2"/>
      <c r="C253" s="2"/>
      <c r="D253" s="2"/>
      <c r="E253" s="2"/>
    </row>
    <row r="254" customFormat="false" ht="12.75" hidden="false" customHeight="false" outlineLevel="0" collapsed="false">
      <c r="A254" s="2"/>
      <c r="B254" s="2"/>
      <c r="C254" s="2"/>
      <c r="D254" s="2"/>
      <c r="E254" s="2"/>
    </row>
    <row r="255" customFormat="false" ht="12.75" hidden="false" customHeight="false" outlineLevel="0" collapsed="false">
      <c r="A255" s="2"/>
      <c r="B255" s="2"/>
      <c r="C255" s="2"/>
      <c r="D255" s="2"/>
      <c r="E255" s="2"/>
    </row>
    <row r="256" customFormat="false" ht="12.75" hidden="false" customHeight="false" outlineLevel="0" collapsed="false">
      <c r="A256" s="2"/>
      <c r="B256" s="2"/>
      <c r="C256" s="2"/>
      <c r="D256" s="2"/>
      <c r="E256" s="2"/>
    </row>
    <row r="257" customFormat="false" ht="18.75" hidden="false" customHeight="false" outlineLevel="0" collapsed="false">
      <c r="A257" s="227"/>
      <c r="B257" s="227"/>
      <c r="C257" s="2"/>
      <c r="D257" s="2"/>
      <c r="E257" s="2"/>
    </row>
    <row r="258" customFormat="false" ht="12.75" hidden="false" customHeight="false" outlineLevel="0" collapsed="false">
      <c r="A258" s="220"/>
      <c r="B258" s="220"/>
      <c r="C258" s="2"/>
      <c r="D258" s="2"/>
      <c r="E258" s="2"/>
    </row>
    <row r="259" customFormat="false" ht="12.75" hidden="false" customHeight="false" outlineLevel="0" collapsed="false">
      <c r="A259" s="220"/>
      <c r="B259" s="228"/>
      <c r="C259" s="2"/>
      <c r="D259" s="2"/>
      <c r="E259" s="2"/>
    </row>
    <row r="260" customFormat="false" ht="12.75" hidden="false" customHeight="false" outlineLevel="0" collapsed="false">
      <c r="A260" s="2"/>
      <c r="B260" s="2"/>
      <c r="C260" s="2"/>
      <c r="D260" s="2"/>
      <c r="E260" s="2"/>
    </row>
    <row r="261" customFormat="false" ht="12.75" hidden="false" customHeight="false" outlineLevel="0" collapsed="false">
      <c r="A261" s="221"/>
      <c r="B261" s="222"/>
      <c r="C261" s="222"/>
      <c r="D261" s="222"/>
      <c r="E261" s="222"/>
    </row>
    <row r="262" customFormat="false" ht="12.75" hidden="false" customHeight="false" outlineLevel="0" collapsed="false">
      <c r="A262" s="220"/>
      <c r="B262" s="220"/>
      <c r="C262" s="2"/>
      <c r="D262" s="2"/>
      <c r="E262" s="2"/>
    </row>
    <row r="263" customFormat="false" ht="12.75" hidden="false" customHeight="false" outlineLevel="0" collapsed="false">
      <c r="A263" s="229"/>
      <c r="B263" s="220"/>
      <c r="C263" s="230"/>
      <c r="D263" s="230"/>
      <c r="E263" s="230"/>
    </row>
    <row r="264" customFormat="false" ht="12.75" hidden="false" customHeight="false" outlineLevel="0" collapsed="false">
      <c r="A264" s="229"/>
      <c r="B264" s="220"/>
      <c r="C264" s="230"/>
      <c r="D264" s="230"/>
      <c r="E264" s="230"/>
    </row>
    <row r="265" customFormat="false" ht="12.75" hidden="false" customHeight="false" outlineLevel="0" collapsed="false">
      <c r="A265" s="229"/>
      <c r="B265" s="229"/>
      <c r="C265" s="230"/>
      <c r="D265" s="230"/>
      <c r="E265" s="230"/>
    </row>
    <row r="266" customFormat="false" ht="12.75" hidden="false" customHeight="false" outlineLevel="0" collapsed="false">
      <c r="A266" s="229"/>
      <c r="B266" s="229"/>
      <c r="C266" s="230"/>
      <c r="D266" s="230"/>
      <c r="E266" s="230"/>
    </row>
    <row r="267" customFormat="false" ht="12.75" hidden="false" customHeight="false" outlineLevel="0" collapsed="false">
      <c r="A267" s="229"/>
      <c r="B267" s="221"/>
      <c r="C267" s="230"/>
      <c r="D267" s="230"/>
      <c r="E267" s="230"/>
    </row>
    <row r="268" customFormat="false" ht="12.75" hidden="false" customHeight="false" outlineLevel="0" collapsed="false">
      <c r="A268" s="2"/>
      <c r="B268" s="2"/>
      <c r="C268" s="230"/>
      <c r="D268" s="230"/>
      <c r="E268" s="230"/>
    </row>
    <row r="269" customFormat="false" ht="12.75" hidden="false" customHeight="false" outlineLevel="0" collapsed="false">
      <c r="A269" s="220"/>
      <c r="B269" s="220"/>
      <c r="C269" s="230"/>
      <c r="D269" s="230"/>
      <c r="E269" s="230"/>
    </row>
    <row r="270" customFormat="false" ht="12.75" hidden="false" customHeight="false" outlineLevel="0" collapsed="false">
      <c r="A270" s="229"/>
      <c r="B270" s="220"/>
      <c r="C270" s="230"/>
      <c r="D270" s="230"/>
      <c r="E270" s="230"/>
    </row>
    <row r="271" customFormat="false" ht="12.75" hidden="false" customHeight="false" outlineLevel="0" collapsed="false">
      <c r="A271" s="229"/>
      <c r="B271" s="220"/>
      <c r="C271" s="230"/>
      <c r="D271" s="230"/>
      <c r="E271" s="230"/>
    </row>
    <row r="272" customFormat="false" ht="12.75" hidden="false" customHeight="false" outlineLevel="0" collapsed="false">
      <c r="A272" s="229"/>
      <c r="B272" s="220"/>
      <c r="C272" s="230"/>
      <c r="D272" s="230"/>
      <c r="E272" s="230"/>
    </row>
    <row r="273" customFormat="false" ht="12.75" hidden="false" customHeight="false" outlineLevel="0" collapsed="false">
      <c r="A273" s="229"/>
      <c r="B273" s="220"/>
      <c r="C273" s="230"/>
      <c r="D273" s="230"/>
      <c r="E273" s="230"/>
    </row>
    <row r="274" customFormat="false" ht="12.75" hidden="false" customHeight="false" outlineLevel="0" collapsed="false">
      <c r="A274" s="229"/>
      <c r="B274" s="220"/>
      <c r="C274" s="230"/>
      <c r="D274" s="230"/>
      <c r="E274" s="230"/>
    </row>
    <row r="275" customFormat="false" ht="12.75" hidden="false" customHeight="false" outlineLevel="0" collapsed="false">
      <c r="A275" s="229"/>
      <c r="B275" s="220"/>
      <c r="C275" s="230"/>
      <c r="D275" s="230"/>
      <c r="E275" s="230"/>
    </row>
    <row r="276" customFormat="false" ht="12.75" hidden="false" customHeight="false" outlineLevel="0" collapsed="false">
      <c r="A276" s="229"/>
      <c r="B276" s="220"/>
      <c r="C276" s="230"/>
      <c r="D276" s="230"/>
      <c r="E276" s="230"/>
    </row>
    <row r="277" customFormat="false" ht="12.75" hidden="false" customHeight="false" outlineLevel="0" collapsed="false">
      <c r="A277" s="229"/>
      <c r="B277" s="220"/>
      <c r="C277" s="230"/>
      <c r="D277" s="230"/>
      <c r="E277" s="230"/>
    </row>
    <row r="278" customFormat="false" ht="12.75" hidden="false" customHeight="false" outlineLevel="0" collapsed="false">
      <c r="A278" s="229"/>
      <c r="B278" s="220"/>
      <c r="C278" s="230"/>
      <c r="D278" s="230"/>
      <c r="E278" s="230"/>
    </row>
    <row r="279" customFormat="false" ht="12.75" hidden="false" customHeight="false" outlineLevel="0" collapsed="false">
      <c r="A279" s="229"/>
      <c r="B279" s="229"/>
      <c r="C279" s="230"/>
      <c r="D279" s="230"/>
      <c r="E279" s="230"/>
    </row>
    <row r="280" customFormat="false" ht="12.75" hidden="false" customHeight="false" outlineLevel="0" collapsed="false">
      <c r="A280" s="229"/>
      <c r="B280" s="229"/>
      <c r="C280" s="230"/>
      <c r="D280" s="230"/>
      <c r="E280" s="230"/>
    </row>
    <row r="281" customFormat="false" ht="12.75" hidden="false" customHeight="false" outlineLevel="0" collapsed="false">
      <c r="A281" s="220"/>
      <c r="B281" s="220"/>
      <c r="C281" s="230"/>
      <c r="D281" s="230"/>
      <c r="E281" s="230"/>
    </row>
    <row r="282" customFormat="false" ht="12.75" hidden="false" customHeight="false" outlineLevel="0" collapsed="false">
      <c r="A282" s="229"/>
      <c r="B282" s="229"/>
      <c r="C282" s="230"/>
      <c r="D282" s="230"/>
      <c r="E282" s="230"/>
    </row>
    <row r="283" customFormat="false" ht="12.75" hidden="false" customHeight="false" outlineLevel="0" collapsed="false">
      <c r="A283" s="220"/>
      <c r="B283" s="220"/>
      <c r="C283" s="230"/>
      <c r="D283" s="230"/>
      <c r="E283" s="230"/>
    </row>
    <row r="284" customFormat="false" ht="12.75" hidden="false" customHeight="false" outlineLevel="0" collapsed="false">
      <c r="A284" s="229"/>
      <c r="B284" s="231"/>
      <c r="C284" s="230"/>
      <c r="D284" s="230"/>
      <c r="E284" s="230"/>
    </row>
    <row r="285" customFormat="false" ht="12.75" hidden="false" customHeight="false" outlineLevel="0" collapsed="false">
      <c r="A285" s="220"/>
      <c r="B285" s="220"/>
      <c r="C285" s="230"/>
      <c r="D285" s="230"/>
      <c r="E285" s="230"/>
    </row>
    <row r="286" customFormat="false" ht="12.75" hidden="false" customHeight="false" outlineLevel="0" collapsed="false">
      <c r="A286" s="2"/>
      <c r="B286" s="2"/>
      <c r="C286" s="230"/>
      <c r="D286" s="230"/>
      <c r="E286" s="230"/>
    </row>
    <row r="287" customFormat="false" ht="12.75" hidden="false" customHeight="false" outlineLevel="0" collapsed="false">
      <c r="A287" s="220"/>
      <c r="B287" s="220"/>
      <c r="C287" s="230"/>
      <c r="D287" s="230"/>
      <c r="E287" s="230"/>
    </row>
    <row r="288" customFormat="false" ht="12.75" hidden="false" customHeight="false" outlineLevel="0" collapsed="false">
      <c r="A288" s="229"/>
      <c r="B288" s="229"/>
      <c r="C288" s="230"/>
      <c r="D288" s="230"/>
      <c r="E288" s="230"/>
    </row>
    <row r="289" customFormat="false" ht="12.75" hidden="false" customHeight="false" outlineLevel="0" collapsed="false">
      <c r="A289" s="229"/>
      <c r="B289" s="229"/>
      <c r="C289" s="230"/>
      <c r="D289" s="230"/>
      <c r="E289" s="230"/>
    </row>
    <row r="290" customFormat="false" ht="12.75" hidden="false" customHeight="false" outlineLevel="0" collapsed="false">
      <c r="A290" s="229"/>
      <c r="B290" s="229"/>
      <c r="C290" s="230"/>
      <c r="D290" s="230"/>
      <c r="E290" s="230"/>
    </row>
    <row r="291" customFormat="false" ht="12.75" hidden="false" customHeight="false" outlineLevel="0" collapsed="false">
      <c r="A291" s="229"/>
      <c r="B291" s="2"/>
      <c r="C291" s="230"/>
      <c r="D291" s="230"/>
      <c r="E291" s="230"/>
    </row>
    <row r="292" customFormat="false" ht="12.75" hidden="false" customHeight="false" outlineLevel="0" collapsed="false">
      <c r="A292" s="220"/>
      <c r="B292" s="220"/>
      <c r="C292" s="230"/>
      <c r="D292" s="230"/>
      <c r="E292" s="230"/>
    </row>
    <row r="293" customFormat="false" ht="12.75" hidden="false" customHeight="false" outlineLevel="0" collapsed="false">
      <c r="A293" s="220"/>
      <c r="B293" s="220"/>
      <c r="C293" s="230"/>
      <c r="D293" s="230"/>
      <c r="E293" s="230"/>
    </row>
    <row r="294" customFormat="false" ht="12.75" hidden="false" customHeight="false" outlineLevel="0" collapsed="false">
      <c r="A294" s="229"/>
      <c r="B294" s="220"/>
      <c r="C294" s="230"/>
      <c r="D294" s="230"/>
      <c r="E294" s="230"/>
    </row>
    <row r="295" customFormat="false" ht="12.75" hidden="false" customHeight="false" outlineLevel="0" collapsed="false">
      <c r="A295" s="229"/>
      <c r="B295" s="220"/>
      <c r="C295" s="230"/>
      <c r="D295" s="230"/>
      <c r="E295" s="230"/>
    </row>
    <row r="296" customFormat="false" ht="12.75" hidden="false" customHeight="false" outlineLevel="0" collapsed="false">
      <c r="A296" s="229"/>
      <c r="B296" s="220"/>
      <c r="C296" s="230"/>
      <c r="D296" s="230"/>
      <c r="E296" s="230"/>
    </row>
    <row r="297" customFormat="false" ht="12.75" hidden="false" customHeight="false" outlineLevel="0" collapsed="false">
      <c r="A297" s="229"/>
      <c r="B297" s="220"/>
      <c r="C297" s="230"/>
      <c r="D297" s="230"/>
      <c r="E297" s="230"/>
    </row>
    <row r="298" customFormat="false" ht="12.75" hidden="false" customHeight="false" outlineLevel="0" collapsed="false">
      <c r="A298" s="229"/>
      <c r="B298" s="220"/>
      <c r="C298" s="230"/>
      <c r="D298" s="230"/>
      <c r="E298" s="230"/>
    </row>
    <row r="299" customFormat="false" ht="12.75" hidden="false" customHeight="false" outlineLevel="0" collapsed="false">
      <c r="A299" s="221"/>
      <c r="B299" s="231"/>
      <c r="C299" s="230"/>
      <c r="D299" s="230"/>
      <c r="E299" s="230"/>
    </row>
    <row r="300" customFormat="false" ht="12.75" hidden="false" customHeight="false" outlineLevel="0" collapsed="false">
      <c r="A300" s="220"/>
      <c r="B300" s="22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30"/>
      <c r="D301" s="230"/>
      <c r="E301" s="230"/>
    </row>
    <row r="302" customFormat="false" ht="12.75" hidden="false" customHeight="false" outlineLevel="0" collapsed="false">
      <c r="A302" s="220"/>
      <c r="B302" s="228"/>
      <c r="C302" s="230"/>
      <c r="D302" s="230"/>
      <c r="E302" s="230"/>
    </row>
    <row r="303" customFormat="false" ht="12.75" hidden="false" customHeight="false" outlineLevel="0" collapsed="false">
      <c r="A303" s="220"/>
      <c r="B303" s="228"/>
      <c r="C303" s="230"/>
      <c r="D303" s="230"/>
      <c r="E303" s="230"/>
    </row>
    <row r="304" customFormat="false" ht="12.75" hidden="false" customHeight="false" outlineLevel="0" collapsed="false">
      <c r="A304" s="220"/>
      <c r="B304" s="228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"/>
      <c r="C306" s="2"/>
      <c r="D306" s="2"/>
      <c r="E306" s="2"/>
    </row>
    <row r="307" customFormat="false" ht="18.75" hidden="false" customHeight="false" outlineLevel="0" collapsed="false">
      <c r="A307" s="227"/>
      <c r="B307" s="227"/>
      <c r="C307" s="2"/>
      <c r="D307" s="2"/>
      <c r="E307" s="2"/>
    </row>
    <row r="308" customFormat="false" ht="12.75" hidden="false" customHeight="false" outlineLevel="0" collapsed="false">
      <c r="A308" s="220"/>
      <c r="B308" s="220"/>
      <c r="C308" s="2"/>
      <c r="D308" s="2"/>
      <c r="E308" s="2"/>
    </row>
    <row r="309" customFormat="false" ht="12.75" hidden="false" customHeight="false" outlineLevel="0" collapsed="false">
      <c r="A309" s="220"/>
      <c r="B309" s="228"/>
      <c r="C309" s="2"/>
      <c r="D309" s="2"/>
      <c r="E309" s="2"/>
    </row>
    <row r="310" customFormat="false" ht="12.75" hidden="false" customHeight="false" outlineLevel="0" collapsed="false">
      <c r="A310" s="2"/>
      <c r="B310" s="2"/>
      <c r="C310" s="2"/>
      <c r="D310" s="2"/>
      <c r="E310" s="2"/>
    </row>
    <row r="311" customFormat="false" ht="12.75" hidden="false" customHeight="false" outlineLevel="0" collapsed="false">
      <c r="A311" s="221"/>
      <c r="B311" s="222"/>
      <c r="C311" s="222"/>
      <c r="D311" s="222"/>
      <c r="E311" s="222"/>
    </row>
    <row r="312" customFormat="false" ht="12.75" hidden="false" customHeight="false" outlineLevel="0" collapsed="false">
      <c r="A312" s="220"/>
      <c r="B312" s="220"/>
      <c r="C312" s="220"/>
      <c r="D312" s="2"/>
      <c r="E312" s="2"/>
    </row>
    <row r="313" customFormat="false" ht="12.75" hidden="false" customHeight="false" outlineLevel="0" collapsed="false">
      <c r="A313" s="229"/>
      <c r="B313" s="220"/>
      <c r="C313" s="220"/>
      <c r="D313" s="241"/>
      <c r="E313" s="241"/>
    </row>
    <row r="314" customFormat="false" ht="12.75" hidden="false" customHeight="false" outlineLevel="0" collapsed="false">
      <c r="A314" s="229"/>
      <c r="B314" s="220"/>
      <c r="C314" s="220"/>
      <c r="D314" s="241"/>
      <c r="E314" s="241"/>
    </row>
    <row r="315" customFormat="false" ht="12.75" hidden="false" customHeight="false" outlineLevel="0" collapsed="false">
      <c r="A315" s="229"/>
      <c r="B315" s="229"/>
      <c r="C315" s="229"/>
      <c r="D315" s="241"/>
      <c r="E315" s="241"/>
    </row>
    <row r="316" customFormat="false" ht="12.75" hidden="false" customHeight="false" outlineLevel="0" collapsed="false">
      <c r="A316" s="229"/>
      <c r="B316" s="229"/>
      <c r="C316" s="229"/>
      <c r="D316" s="241"/>
      <c r="E316" s="241"/>
    </row>
    <row r="317" customFormat="false" ht="12.75" hidden="false" customHeight="false" outlineLevel="0" collapsed="false">
      <c r="A317" s="229"/>
      <c r="B317" s="221"/>
      <c r="C317" s="221"/>
      <c r="D317" s="241"/>
      <c r="E317" s="241"/>
    </row>
    <row r="318" customFormat="false" ht="12.75" hidden="false" customHeight="false" outlineLevel="0" collapsed="false">
      <c r="A318" s="229"/>
      <c r="B318" s="221"/>
      <c r="C318" s="221"/>
      <c r="D318" s="241"/>
      <c r="E318" s="241"/>
    </row>
    <row r="319" customFormat="false" ht="12.75" hidden="false" customHeight="false" outlineLevel="0" collapsed="false">
      <c r="A319" s="220"/>
      <c r="B319" s="220"/>
      <c r="C319" s="220"/>
      <c r="D319" s="241"/>
      <c r="E319" s="241"/>
    </row>
    <row r="320" customFormat="false" ht="12.75" hidden="false" customHeight="false" outlineLevel="0" collapsed="false">
      <c r="A320" s="229"/>
      <c r="B320" s="220"/>
      <c r="C320" s="220"/>
      <c r="D320" s="241"/>
      <c r="E320" s="241"/>
    </row>
    <row r="321" customFormat="false" ht="12.75" hidden="false" customHeight="false" outlineLevel="0" collapsed="false">
      <c r="A321" s="229"/>
      <c r="B321" s="220"/>
      <c r="C321" s="220"/>
      <c r="D321" s="241"/>
      <c r="E321" s="241"/>
    </row>
    <row r="322" customFormat="false" ht="12.75" hidden="false" customHeight="false" outlineLevel="0" collapsed="false">
      <c r="A322" s="229"/>
      <c r="B322" s="220"/>
      <c r="C322" s="220"/>
      <c r="D322" s="241"/>
      <c r="E322" s="241"/>
    </row>
    <row r="323" customFormat="false" ht="12.75" hidden="false" customHeight="false" outlineLevel="0" collapsed="false">
      <c r="A323" s="229"/>
      <c r="B323" s="220"/>
      <c r="C323" s="220"/>
      <c r="D323" s="241"/>
      <c r="E323" s="241"/>
    </row>
    <row r="324" customFormat="false" ht="12.75" hidden="false" customHeight="false" outlineLevel="0" collapsed="false">
      <c r="A324" s="229"/>
      <c r="B324" s="220"/>
      <c r="C324" s="220"/>
      <c r="D324" s="241"/>
      <c r="E324" s="241"/>
    </row>
    <row r="325" customFormat="false" ht="12.75" hidden="false" customHeight="false" outlineLevel="0" collapsed="false">
      <c r="A325" s="229"/>
      <c r="B325" s="220"/>
      <c r="C325" s="220"/>
      <c r="D325" s="241"/>
      <c r="E325" s="241"/>
    </row>
    <row r="326" customFormat="false" ht="12.75" hidden="false" customHeight="false" outlineLevel="0" collapsed="false">
      <c r="A326" s="229"/>
      <c r="B326" s="220"/>
      <c r="C326" s="220"/>
      <c r="D326" s="241"/>
      <c r="E326" s="241"/>
    </row>
    <row r="327" customFormat="false" ht="12.75" hidden="false" customHeight="false" outlineLevel="0" collapsed="false">
      <c r="A327" s="229"/>
      <c r="B327" s="220"/>
      <c r="C327" s="220"/>
      <c r="D327" s="241"/>
      <c r="E327" s="241"/>
    </row>
    <row r="328" customFormat="false" ht="12.75" hidden="false" customHeight="false" outlineLevel="0" collapsed="false">
      <c r="A328" s="229"/>
      <c r="B328" s="220"/>
      <c r="C328" s="220"/>
      <c r="D328" s="241"/>
      <c r="E328" s="241"/>
    </row>
    <row r="329" customFormat="false" ht="12.75" hidden="false" customHeight="false" outlineLevel="0" collapsed="false">
      <c r="A329" s="229"/>
      <c r="B329" s="220"/>
      <c r="C329" s="220"/>
      <c r="D329" s="241"/>
      <c r="E329" s="241"/>
    </row>
    <row r="330" customFormat="false" ht="12.75" hidden="false" customHeight="false" outlineLevel="0" collapsed="false">
      <c r="A330" s="229"/>
      <c r="B330" s="229"/>
      <c r="C330" s="229"/>
      <c r="D330" s="241"/>
      <c r="E330" s="241"/>
    </row>
    <row r="331" customFormat="false" ht="12.75" hidden="false" customHeight="false" outlineLevel="0" collapsed="false">
      <c r="A331" s="229"/>
      <c r="B331" s="229"/>
      <c r="C331" s="229"/>
      <c r="D331" s="241"/>
      <c r="E331" s="241"/>
    </row>
    <row r="332" customFormat="false" ht="12.75" hidden="false" customHeight="false" outlineLevel="0" collapsed="false">
      <c r="A332" s="220"/>
      <c r="B332" s="220"/>
      <c r="C332" s="220"/>
      <c r="D332" s="241"/>
      <c r="E332" s="241"/>
    </row>
    <row r="333" customFormat="false" ht="12.75" hidden="false" customHeight="false" outlineLevel="0" collapsed="false">
      <c r="A333" s="2"/>
      <c r="B333" s="220"/>
      <c r="C333" s="220"/>
      <c r="D333" s="241"/>
      <c r="E333" s="241"/>
    </row>
    <row r="334" customFormat="false" ht="12.75" hidden="false" customHeight="false" outlineLevel="0" collapsed="false">
      <c r="A334" s="229"/>
      <c r="B334" s="229"/>
      <c r="C334" s="229"/>
      <c r="D334" s="241"/>
      <c r="E334" s="241"/>
    </row>
    <row r="335" customFormat="false" ht="12.75" hidden="false" customHeight="false" outlineLevel="0" collapsed="false">
      <c r="A335" s="220"/>
      <c r="B335" s="220"/>
      <c r="C335" s="220"/>
      <c r="D335" s="241"/>
      <c r="E335" s="241"/>
    </row>
    <row r="336" customFormat="false" ht="12.75" hidden="false" customHeight="false" outlineLevel="0" collapsed="false">
      <c r="A336" s="229"/>
      <c r="B336" s="231"/>
      <c r="C336" s="231"/>
      <c r="D336" s="241"/>
      <c r="E336" s="241"/>
    </row>
    <row r="337" customFormat="false" ht="12.75" hidden="false" customHeight="false" outlineLevel="0" collapsed="false">
      <c r="A337" s="220"/>
      <c r="B337" s="220"/>
      <c r="C337" s="220"/>
      <c r="D337" s="241"/>
      <c r="E337" s="241"/>
    </row>
    <row r="338" customFormat="false" ht="12.75" hidden="false" customHeight="false" outlineLevel="0" collapsed="false">
      <c r="A338" s="220"/>
      <c r="B338" s="220"/>
      <c r="C338" s="220"/>
      <c r="D338" s="241"/>
      <c r="E338" s="241"/>
    </row>
    <row r="339" customFormat="false" ht="12.75" hidden="false" customHeight="false" outlineLevel="0" collapsed="false">
      <c r="A339" s="220"/>
      <c r="B339" s="220"/>
      <c r="C339" s="220"/>
      <c r="D339" s="241"/>
      <c r="E339" s="241"/>
    </row>
    <row r="340" customFormat="false" ht="12.75" hidden="false" customHeight="false" outlineLevel="0" collapsed="false">
      <c r="A340" s="220"/>
      <c r="B340" s="228"/>
      <c r="C340" s="228"/>
      <c r="D340" s="241"/>
      <c r="E340" s="241"/>
    </row>
    <row r="341" customFormat="false" ht="12.75" hidden="false" customHeight="false" outlineLevel="0" collapsed="false">
      <c r="A341" s="220"/>
      <c r="B341" s="228"/>
      <c r="C341" s="228"/>
      <c r="D341" s="241"/>
      <c r="E341" s="241"/>
    </row>
    <row r="342" customFormat="false" ht="12.75" hidden="false" customHeight="false" outlineLevel="0" collapsed="false">
      <c r="A342" s="220"/>
      <c r="B342" s="228"/>
      <c r="C342" s="228"/>
      <c r="D342" s="241"/>
      <c r="E342" s="241"/>
    </row>
    <row r="343" customFormat="false" ht="12.75" hidden="false" customHeight="false" outlineLevel="0" collapsed="false">
      <c r="A343" s="220"/>
      <c r="B343" s="228"/>
      <c r="C343" s="228"/>
      <c r="D343" s="241"/>
      <c r="E343" s="241"/>
    </row>
    <row r="344" customFormat="false" ht="12.75" hidden="false" customHeight="false" outlineLevel="0" collapsed="false">
      <c r="A344" s="220"/>
      <c r="B344" s="228"/>
      <c r="C344" s="228"/>
      <c r="D344" s="241"/>
      <c r="E344" s="241"/>
    </row>
    <row r="345" customFormat="false" ht="12.75" hidden="false" customHeight="false" outlineLevel="0" collapsed="false">
      <c r="A345" s="2"/>
      <c r="B345" s="228"/>
      <c r="C345" s="228"/>
      <c r="D345" s="241"/>
      <c r="E345" s="241"/>
    </row>
    <row r="346" customFormat="false" ht="12.75" hidden="false" customHeight="false" outlineLevel="0" collapsed="false">
      <c r="A346" s="2"/>
      <c r="B346" s="241"/>
      <c r="C346" s="228"/>
      <c r="D346" s="241"/>
      <c r="E346" s="241"/>
    </row>
    <row r="347" customFormat="false" ht="12.75" hidden="false" customHeight="false" outlineLevel="0" collapsed="false">
      <c r="A347" s="2"/>
      <c r="B347" s="228"/>
      <c r="C347" s="228"/>
      <c r="D347" s="241"/>
      <c r="E347" s="241"/>
    </row>
    <row r="348" customFormat="false" ht="12.75" hidden="false" customHeight="false" outlineLevel="0" collapsed="false">
      <c r="A348" s="2"/>
      <c r="B348" s="228"/>
      <c r="C348" s="228"/>
      <c r="D348" s="241"/>
      <c r="E348" s="241"/>
    </row>
    <row r="349" customFormat="false" ht="12.75" hidden="false" customHeight="false" outlineLevel="0" collapsed="false">
      <c r="A349" s="2"/>
      <c r="B349" s="228"/>
      <c r="C349" s="228"/>
      <c r="D349" s="241"/>
      <c r="E349" s="241"/>
    </row>
    <row r="350" customFormat="false" ht="12.75" hidden="false" customHeight="false" outlineLevel="0" collapsed="false">
      <c r="A350" s="2"/>
      <c r="B350" s="228"/>
      <c r="C350" s="228"/>
      <c r="D350" s="241"/>
      <c r="E350" s="241"/>
    </row>
    <row r="351" customFormat="false" ht="12.75" hidden="false" customHeight="false" outlineLevel="0" collapsed="false">
      <c r="A351" s="220"/>
      <c r="B351" s="228"/>
      <c r="C351" s="228"/>
      <c r="D351" s="241"/>
      <c r="E351" s="241"/>
    </row>
    <row r="352" customFormat="false" ht="12.75" hidden="false" customHeight="false" outlineLevel="0" collapsed="false">
      <c r="A352" s="2"/>
      <c r="B352" s="228"/>
      <c r="C352" s="228"/>
      <c r="D352" s="241"/>
      <c r="E352" s="241"/>
    </row>
    <row r="353" customFormat="false" ht="12.75" hidden="false" customHeight="false" outlineLevel="0" collapsed="false">
      <c r="A353" s="2"/>
      <c r="B353" s="228"/>
      <c r="C353" s="228"/>
      <c r="D353" s="241"/>
      <c r="E353" s="241"/>
    </row>
    <row r="354" customFormat="false" ht="12.75" hidden="false" customHeight="false" outlineLevel="0" collapsed="false">
      <c r="A354" s="220"/>
      <c r="B354" s="228"/>
      <c r="C354" s="228"/>
      <c r="D354" s="241"/>
      <c r="E354" s="241"/>
    </row>
    <row r="355" customFormat="false" ht="12.75" hidden="false" customHeight="false" outlineLevel="0" collapsed="false">
      <c r="A355" s="220"/>
      <c r="B355" s="228"/>
      <c r="C355" s="228"/>
      <c r="D355" s="241"/>
      <c r="E355" s="241"/>
    </row>
    <row r="356" customFormat="false" ht="12.75" hidden="false" customHeight="false" outlineLevel="0" collapsed="false">
      <c r="A356" s="2"/>
      <c r="B356" s="228"/>
      <c r="C356" s="228"/>
      <c r="D356" s="241"/>
      <c r="E356" s="241"/>
    </row>
    <row r="357" customFormat="false" ht="12.75" hidden="false" customHeight="false" outlineLevel="0" collapsed="false">
      <c r="A357" s="2"/>
      <c r="B357" s="228"/>
      <c r="C357" s="228"/>
      <c r="D357" s="241"/>
      <c r="E357" s="241"/>
    </row>
    <row r="358" customFormat="false" ht="12.75" hidden="false" customHeight="false" outlineLevel="0" collapsed="false">
      <c r="A358" s="2"/>
      <c r="B358" s="228"/>
      <c r="C358" s="228"/>
      <c r="D358" s="241"/>
      <c r="E358" s="241"/>
    </row>
    <row r="359" customFormat="false" ht="12.75" hidden="false" customHeight="false" outlineLevel="0" collapsed="false">
      <c r="A359" s="2"/>
      <c r="B359" s="228"/>
      <c r="C359" s="228"/>
      <c r="D359" s="241"/>
      <c r="E359" s="241"/>
    </row>
    <row r="360" customFormat="false" ht="12.75" hidden="false" customHeight="false" outlineLevel="0" collapsed="false">
      <c r="A360" s="2"/>
      <c r="B360" s="228"/>
      <c r="C360" s="228"/>
      <c r="D360" s="241"/>
      <c r="E360" s="241"/>
    </row>
    <row r="361" customFormat="false" ht="12.75" hidden="false" customHeight="false" outlineLevel="0" collapsed="false">
      <c r="A361" s="2"/>
      <c r="B361" s="228"/>
      <c r="C361" s="228"/>
      <c r="D361" s="241"/>
      <c r="E361" s="241"/>
    </row>
    <row r="362" customFormat="false" ht="12.75" hidden="false" customHeight="false" outlineLevel="0" collapsed="false">
      <c r="A362" s="2"/>
      <c r="B362" s="228"/>
      <c r="C362" s="228"/>
      <c r="D362" s="241"/>
      <c r="E362" s="241"/>
    </row>
    <row r="363" customFormat="false" ht="12.75" hidden="false" customHeight="false" outlineLevel="0" collapsed="false">
      <c r="A363" s="2"/>
      <c r="B363" s="228"/>
      <c r="C363" s="228"/>
      <c r="D363" s="241"/>
      <c r="E363" s="241"/>
    </row>
    <row r="364" customFormat="false" ht="12.75" hidden="false" customHeight="false" outlineLevel="0" collapsed="false">
      <c r="A364" s="220"/>
      <c r="B364" s="228"/>
      <c r="C364" s="228"/>
      <c r="D364" s="241"/>
      <c r="E364" s="241"/>
    </row>
    <row r="365" customFormat="false" ht="12.75" hidden="false" customHeight="false" outlineLevel="0" collapsed="false">
      <c r="A365" s="220"/>
      <c r="B365" s="228"/>
      <c r="C365" s="228"/>
      <c r="D365" s="241"/>
      <c r="E365" s="241"/>
    </row>
    <row r="366" customFormat="false" ht="12.75" hidden="false" customHeight="false" outlineLevel="0" collapsed="false">
      <c r="A366" s="220"/>
      <c r="B366" s="228"/>
      <c r="C366" s="228"/>
      <c r="D366" s="241"/>
      <c r="E366" s="241"/>
    </row>
    <row r="367" customFormat="false" ht="12.75" hidden="false" customHeight="false" outlineLevel="0" collapsed="false">
      <c r="A367" s="220"/>
      <c r="B367" s="228"/>
      <c r="C367" s="228"/>
      <c r="D367" s="241"/>
      <c r="E367" s="241"/>
    </row>
    <row r="368" customFormat="false" ht="12.75" hidden="false" customHeight="false" outlineLevel="0" collapsed="false">
      <c r="A368" s="220"/>
      <c r="B368" s="228"/>
      <c r="C368" s="228"/>
      <c r="D368" s="242"/>
      <c r="E368" s="242"/>
    </row>
    <row r="369" customFormat="false" ht="12.75" hidden="false" customHeight="false" outlineLevel="0" collapsed="false">
      <c r="A369" s="2"/>
      <c r="B369" s="2"/>
      <c r="C369" s="2"/>
      <c r="D369" s="2"/>
      <c r="E369" s="2"/>
    </row>
    <row r="370" customFormat="false" ht="18.75" hidden="false" customHeight="false" outlineLevel="0" collapsed="false">
      <c r="A370" s="219"/>
      <c r="B370" s="2"/>
      <c r="C370" s="2"/>
      <c r="D370" s="2"/>
      <c r="E370" s="2"/>
    </row>
    <row r="371" customFormat="false" ht="12.75" hidden="false" customHeight="false" outlineLevel="0" collapsed="false">
      <c r="A371" s="220"/>
      <c r="B371" s="2"/>
      <c r="C371" s="2"/>
      <c r="D371" s="2"/>
      <c r="E371" s="2"/>
    </row>
    <row r="372" customFormat="false" ht="12.75" hidden="false" customHeight="false" outlineLevel="0" collapsed="false">
      <c r="A372" s="2"/>
      <c r="B372" s="2"/>
      <c r="C372" s="2"/>
      <c r="D372" s="2"/>
      <c r="E372" s="2"/>
    </row>
    <row r="373" customFormat="false" ht="12.75" hidden="false" customHeight="false" outlineLevel="0" collapsed="false">
      <c r="A373" s="2"/>
      <c r="B373" s="2"/>
      <c r="C373" s="2"/>
      <c r="D373" s="2"/>
      <c r="E373" s="2"/>
    </row>
    <row r="374" customFormat="false" ht="12.75" hidden="false" customHeight="false" outlineLevel="0" collapsed="false">
      <c r="A374" s="221"/>
      <c r="B374" s="222"/>
      <c r="C374" s="222"/>
      <c r="D374" s="222"/>
      <c r="E374" s="222"/>
    </row>
    <row r="375" customFormat="false" ht="12.75" hidden="false" customHeight="false" outlineLevel="0" collapsed="false">
      <c r="A375" s="2"/>
      <c r="B375" s="2"/>
      <c r="C375" s="2"/>
      <c r="D375" s="2"/>
      <c r="E375" s="2"/>
    </row>
    <row r="376" customFormat="false" ht="12.75" hidden="false" customHeight="false" outlineLevel="0" collapsed="false">
      <c r="A376" s="220"/>
      <c r="B376" s="2"/>
      <c r="C376" s="2"/>
      <c r="D376" s="2"/>
      <c r="E376" s="2"/>
    </row>
    <row r="377" customFormat="false" ht="12.75" hidden="false" customHeight="false" outlineLevel="0" collapsed="false">
      <c r="A377" s="2"/>
      <c r="B377" s="2"/>
      <c r="C377" s="2"/>
      <c r="D377" s="2"/>
      <c r="E377" s="2"/>
    </row>
    <row r="378" customFormat="false" ht="12.75" hidden="false" customHeight="false" outlineLevel="0" collapsed="false">
      <c r="A378" s="2"/>
      <c r="B378" s="2"/>
      <c r="C378" s="2"/>
      <c r="D378" s="2"/>
      <c r="E378" s="2"/>
    </row>
    <row r="379" customFormat="false" ht="12.75" hidden="false" customHeight="false" outlineLevel="0" collapsed="false">
      <c r="A379" s="2"/>
      <c r="B379" s="2"/>
      <c r="C379" s="2"/>
      <c r="D379" s="2"/>
      <c r="E379" s="2"/>
    </row>
    <row r="380" customFormat="false" ht="12.75" hidden="false" customHeight="false" outlineLevel="0" collapsed="false">
      <c r="A380" s="2"/>
      <c r="B380" s="2"/>
      <c r="C380" s="2"/>
      <c r="D380" s="2"/>
      <c r="E380" s="2"/>
    </row>
    <row r="381" customFormat="false" ht="12.75" hidden="false" customHeight="false" outlineLevel="0" collapsed="false">
      <c r="A381" s="238"/>
      <c r="B381" s="2"/>
      <c r="C381" s="2"/>
      <c r="D381" s="2"/>
      <c r="E381" s="2"/>
    </row>
    <row r="382" customFormat="false" ht="12.75" hidden="false" customHeight="false" outlineLevel="0" collapsed="false">
      <c r="A382" s="238"/>
      <c r="B382" s="2"/>
      <c r="C382" s="2"/>
      <c r="D382" s="2"/>
      <c r="E382" s="2"/>
    </row>
    <row r="383" customFormat="false" ht="12.75" hidden="false" customHeight="false" outlineLevel="0" collapsed="false">
      <c r="A383" s="220"/>
      <c r="B383" s="2"/>
      <c r="C383" s="2"/>
      <c r="D383" s="2"/>
      <c r="E383" s="2"/>
    </row>
    <row r="384" customFormat="false" ht="12.75" hidden="false" customHeight="false" outlineLevel="0" collapsed="false">
      <c r="A384" s="2"/>
      <c r="B384" s="2"/>
      <c r="C384" s="242"/>
      <c r="D384" s="242"/>
      <c r="E384" s="242"/>
    </row>
    <row r="385" customFormat="false" ht="12.75" hidden="false" customHeight="false" outlineLevel="0" collapsed="false">
      <c r="A385" s="2"/>
      <c r="B385" s="2"/>
      <c r="C385" s="2"/>
      <c r="D385" s="2"/>
      <c r="E385" s="2"/>
    </row>
    <row r="386" customFormat="false" ht="12.75" hidden="false" customHeight="false" outlineLevel="0" collapsed="false">
      <c r="A386" s="220"/>
      <c r="B386" s="2"/>
      <c r="C386" s="2"/>
      <c r="D386" s="2"/>
      <c r="E386" s="2"/>
    </row>
    <row r="387" customFormat="false" ht="12.75" hidden="false" customHeight="false" outlineLevel="0" collapsed="false">
      <c r="A387" s="2"/>
      <c r="B387" s="243"/>
      <c r="C387" s="2"/>
      <c r="D387" s="2"/>
      <c r="E387" s="2"/>
    </row>
    <row r="388" customFormat="false" ht="12.75" hidden="false" customHeight="false" outlineLevel="0" collapsed="false">
      <c r="A388" s="220"/>
      <c r="B388" s="2"/>
      <c r="C388" s="2"/>
      <c r="D388" s="2"/>
      <c r="E388" s="2"/>
    </row>
    <row r="389" customFormat="false" ht="12.75" hidden="false" customHeight="false" outlineLevel="0" collapsed="false">
      <c r="A389" s="2"/>
      <c r="B389" s="2"/>
      <c r="C389" s="2"/>
      <c r="D389" s="2"/>
      <c r="E389" s="2"/>
    </row>
    <row r="390" customFormat="false" ht="12.75" hidden="false" customHeight="false" outlineLevel="0" collapsed="false">
      <c r="A390" s="2"/>
      <c r="B390" s="2"/>
      <c r="C390" s="2"/>
      <c r="D390" s="2"/>
      <c r="E390" s="2"/>
    </row>
    <row r="391" customFormat="false" ht="18.75" hidden="false" customHeight="false" outlineLevel="0" collapsed="false">
      <c r="A391" s="244"/>
      <c r="B391" s="245"/>
      <c r="C391" s="245"/>
      <c r="D391" s="245"/>
      <c r="E391" s="245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246"/>
      <c r="AP391" s="246"/>
      <c r="AQ391" s="246"/>
      <c r="AR391" s="246"/>
      <c r="AS391" s="246"/>
      <c r="AT391" s="246"/>
      <c r="AU391" s="246"/>
      <c r="AV391" s="246"/>
      <c r="AW391" s="246"/>
      <c r="AX391" s="246"/>
      <c r="AY391" s="246"/>
      <c r="AZ391" s="246"/>
      <c r="BA391" s="246"/>
      <c r="BB391" s="246"/>
      <c r="BC391" s="246"/>
      <c r="BD391" s="246"/>
      <c r="BE391" s="246"/>
      <c r="BF391" s="246"/>
      <c r="BG391" s="246"/>
      <c r="BH391" s="246"/>
      <c r="BI391" s="246"/>
      <c r="BJ391" s="246"/>
      <c r="BK391" s="246"/>
      <c r="BL391" s="246"/>
      <c r="BM391" s="246"/>
      <c r="BN391" s="246"/>
      <c r="BO391" s="246"/>
      <c r="BP391" s="246"/>
      <c r="BQ391" s="246"/>
      <c r="BR391" s="246"/>
      <c r="BS391" s="246"/>
      <c r="BT391" s="246"/>
      <c r="BU391" s="246"/>
      <c r="BV391" s="246"/>
      <c r="BW391" s="246"/>
      <c r="BX391" s="246"/>
      <c r="BY391" s="246"/>
      <c r="BZ391" s="246"/>
      <c r="CA391" s="246"/>
      <c r="CB391" s="246"/>
      <c r="CC391" s="246"/>
      <c r="CD391" s="246"/>
      <c r="CE391" s="246"/>
      <c r="CF391" s="246"/>
      <c r="CG391" s="246"/>
      <c r="CH391" s="246"/>
      <c r="CI391" s="246"/>
      <c r="CJ391" s="246"/>
      <c r="CK391" s="246"/>
      <c r="CL391" s="246"/>
      <c r="CM391" s="246"/>
      <c r="CN391" s="246"/>
      <c r="CO391" s="246"/>
      <c r="CP391" s="246"/>
      <c r="CQ391" s="246"/>
      <c r="CR391" s="246"/>
      <c r="CS391" s="246"/>
      <c r="CT391" s="246"/>
      <c r="CU391" s="246"/>
      <c r="CV391" s="246"/>
      <c r="CW391" s="246"/>
      <c r="CX391" s="246"/>
      <c r="CY391" s="246"/>
      <c r="CZ391" s="246"/>
      <c r="DA391" s="246"/>
      <c r="DB391" s="246"/>
      <c r="DC391" s="246"/>
      <c r="DD391" s="246"/>
      <c r="DE391" s="246"/>
      <c r="DF391" s="246"/>
      <c r="DG391" s="246"/>
      <c r="DH391" s="246"/>
      <c r="DI391" s="246"/>
      <c r="DJ391" s="246"/>
      <c r="DK391" s="246"/>
      <c r="DL391" s="246"/>
      <c r="DM391" s="246"/>
      <c r="DN391" s="246"/>
      <c r="DO391" s="246"/>
      <c r="DP391" s="246"/>
      <c r="DQ391" s="246"/>
      <c r="DR391" s="246"/>
      <c r="DS391" s="246"/>
      <c r="DT391" s="246"/>
      <c r="DU391" s="246"/>
      <c r="DV391" s="246"/>
      <c r="DW391" s="246"/>
      <c r="DX391" s="246"/>
      <c r="DY391" s="246"/>
      <c r="DZ391" s="246"/>
      <c r="EA391" s="246"/>
      <c r="EB391" s="246"/>
      <c r="EC391" s="246"/>
      <c r="ED391" s="246"/>
      <c r="EE391" s="246"/>
      <c r="EF391" s="246"/>
      <c r="EG391" s="246"/>
      <c r="EH391" s="246"/>
      <c r="EI391" s="246"/>
      <c r="EJ391" s="246"/>
      <c r="EK391" s="246"/>
      <c r="EL391" s="246"/>
      <c r="EM391" s="246"/>
      <c r="EN391" s="246"/>
      <c r="EO391" s="246"/>
      <c r="EP391" s="246"/>
      <c r="EQ391" s="246"/>
      <c r="ER391" s="246"/>
      <c r="ES391" s="246"/>
      <c r="ET391" s="246"/>
      <c r="EU391" s="246"/>
      <c r="EV391" s="246"/>
      <c r="EW391" s="246"/>
      <c r="EX391" s="246"/>
      <c r="EY391" s="246"/>
      <c r="EZ391" s="246"/>
      <c r="FA391" s="246"/>
      <c r="FB391" s="246"/>
      <c r="FC391" s="246"/>
      <c r="FD391" s="246"/>
      <c r="FE391" s="246"/>
      <c r="FF391" s="246"/>
      <c r="FG391" s="246"/>
      <c r="FH391" s="246"/>
      <c r="FI391" s="246"/>
      <c r="FJ391" s="246"/>
      <c r="FK391" s="246"/>
      <c r="FL391" s="246"/>
      <c r="FM391" s="246"/>
      <c r="FN391" s="246"/>
      <c r="FO391" s="246"/>
      <c r="FP391" s="246"/>
      <c r="FQ391" s="246"/>
      <c r="FR391" s="246"/>
      <c r="FS391" s="246"/>
      <c r="FT391" s="246"/>
      <c r="FU391" s="246"/>
      <c r="FV391" s="246"/>
      <c r="FW391" s="246"/>
      <c r="FX391" s="246"/>
      <c r="FY391" s="246"/>
      <c r="FZ391" s="246"/>
      <c r="GA391" s="246"/>
      <c r="GB391" s="246"/>
      <c r="GC391" s="246"/>
      <c r="GD391" s="246"/>
      <c r="GE391" s="246"/>
      <c r="GF391" s="246"/>
      <c r="GG391" s="246"/>
      <c r="GH391" s="246"/>
      <c r="GI391" s="246"/>
      <c r="GJ391" s="246"/>
      <c r="GK391" s="246"/>
      <c r="GL391" s="246"/>
      <c r="GM391" s="246"/>
      <c r="GN391" s="246"/>
      <c r="GO391" s="246"/>
      <c r="GP391" s="246"/>
      <c r="GQ391" s="246"/>
      <c r="GR391" s="246"/>
      <c r="GS391" s="246"/>
      <c r="GT391" s="246"/>
      <c r="GU391" s="246"/>
      <c r="GV391" s="246"/>
      <c r="GW391" s="246"/>
      <c r="GX391" s="246"/>
      <c r="GY391" s="246"/>
      <c r="GZ391" s="246"/>
      <c r="HA391" s="246"/>
      <c r="HB391" s="246"/>
      <c r="HC391" s="246"/>
      <c r="HD391" s="246"/>
      <c r="HE391" s="246"/>
      <c r="HF391" s="246"/>
      <c r="HG391" s="246"/>
      <c r="HH391" s="246"/>
      <c r="HI391" s="246"/>
      <c r="HJ391" s="246"/>
      <c r="HK391" s="246"/>
      <c r="HL391" s="246"/>
      <c r="HM391" s="246"/>
      <c r="HN391" s="246"/>
      <c r="HO391" s="246"/>
      <c r="HP391" s="246"/>
      <c r="HQ391" s="246"/>
      <c r="HR391" s="246"/>
      <c r="HS391" s="246"/>
      <c r="HT391" s="246"/>
      <c r="HU391" s="246"/>
      <c r="HV391" s="246"/>
      <c r="HW391" s="246"/>
      <c r="HX391" s="246"/>
      <c r="HY391" s="246"/>
      <c r="HZ391" s="246"/>
      <c r="IA391" s="246"/>
      <c r="IB391" s="246"/>
      <c r="IC391" s="246"/>
      <c r="ID391" s="246"/>
      <c r="IE391" s="246"/>
      <c r="IF391" s="246"/>
      <c r="IG391" s="246"/>
      <c r="IH391" s="246"/>
      <c r="II391" s="246"/>
      <c r="IJ391" s="246"/>
      <c r="IK391" s="246"/>
      <c r="IL391" s="246"/>
      <c r="IM391" s="246"/>
      <c r="IN391" s="246"/>
      <c r="IO391" s="246"/>
      <c r="IP391" s="246"/>
      <c r="IQ391" s="246"/>
      <c r="IR391" s="246"/>
      <c r="IS391" s="246"/>
      <c r="IT391" s="246"/>
      <c r="IU391" s="246"/>
      <c r="IV391" s="246"/>
      <c r="IW391" s="246"/>
    </row>
    <row r="392" customFormat="false" ht="12.75" hidden="false" customHeight="false" outlineLevel="0" collapsed="false">
      <c r="A392" s="245"/>
      <c r="B392" s="245"/>
      <c r="C392" s="245"/>
      <c r="D392" s="245"/>
      <c r="E392" s="247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246"/>
      <c r="AP392" s="246"/>
      <c r="AQ392" s="246"/>
      <c r="AR392" s="246"/>
      <c r="AS392" s="246"/>
      <c r="AT392" s="246"/>
      <c r="AU392" s="246"/>
      <c r="AV392" s="246"/>
      <c r="AW392" s="246"/>
      <c r="AX392" s="246"/>
      <c r="AY392" s="246"/>
      <c r="AZ392" s="246"/>
      <c r="BA392" s="246"/>
      <c r="BB392" s="246"/>
      <c r="BC392" s="246"/>
      <c r="BD392" s="246"/>
      <c r="BE392" s="246"/>
      <c r="BF392" s="246"/>
      <c r="BG392" s="246"/>
      <c r="BH392" s="246"/>
      <c r="BI392" s="246"/>
      <c r="BJ392" s="246"/>
      <c r="BK392" s="246"/>
      <c r="BL392" s="246"/>
      <c r="BM392" s="246"/>
      <c r="BN392" s="246"/>
      <c r="BO392" s="246"/>
      <c r="BP392" s="246"/>
      <c r="BQ392" s="246"/>
      <c r="BR392" s="246"/>
      <c r="BS392" s="246"/>
      <c r="BT392" s="246"/>
      <c r="BU392" s="246"/>
      <c r="BV392" s="246"/>
      <c r="BW392" s="246"/>
      <c r="BX392" s="246"/>
      <c r="BY392" s="246"/>
      <c r="BZ392" s="246"/>
      <c r="CA392" s="246"/>
      <c r="CB392" s="246"/>
      <c r="CC392" s="246"/>
      <c r="CD392" s="246"/>
      <c r="CE392" s="246"/>
      <c r="CF392" s="246"/>
      <c r="CG392" s="246"/>
      <c r="CH392" s="246"/>
      <c r="CI392" s="246"/>
      <c r="CJ392" s="246"/>
      <c r="CK392" s="246"/>
      <c r="CL392" s="246"/>
      <c r="CM392" s="246"/>
      <c r="CN392" s="246"/>
      <c r="CO392" s="246"/>
      <c r="CP392" s="246"/>
      <c r="CQ392" s="246"/>
      <c r="CR392" s="246"/>
      <c r="CS392" s="246"/>
      <c r="CT392" s="246"/>
      <c r="CU392" s="246"/>
      <c r="CV392" s="246"/>
      <c r="CW392" s="246"/>
      <c r="CX392" s="246"/>
      <c r="CY392" s="246"/>
      <c r="CZ392" s="246"/>
      <c r="DA392" s="246"/>
      <c r="DB392" s="246"/>
      <c r="DC392" s="246"/>
      <c r="DD392" s="246"/>
      <c r="DE392" s="246"/>
      <c r="DF392" s="246"/>
      <c r="DG392" s="246"/>
      <c r="DH392" s="246"/>
      <c r="DI392" s="246"/>
      <c r="DJ392" s="246"/>
      <c r="DK392" s="246"/>
      <c r="DL392" s="246"/>
      <c r="DM392" s="246"/>
      <c r="DN392" s="246"/>
      <c r="DO392" s="246"/>
      <c r="DP392" s="246"/>
      <c r="DQ392" s="246"/>
      <c r="DR392" s="246"/>
      <c r="DS392" s="246"/>
      <c r="DT392" s="246"/>
      <c r="DU392" s="246"/>
      <c r="DV392" s="246"/>
      <c r="DW392" s="246"/>
      <c r="DX392" s="246"/>
      <c r="DY392" s="246"/>
      <c r="DZ392" s="246"/>
      <c r="EA392" s="246"/>
      <c r="EB392" s="246"/>
      <c r="EC392" s="246"/>
      <c r="ED392" s="246"/>
      <c r="EE392" s="246"/>
      <c r="EF392" s="246"/>
      <c r="EG392" s="246"/>
      <c r="EH392" s="246"/>
      <c r="EI392" s="246"/>
      <c r="EJ392" s="246"/>
      <c r="EK392" s="246"/>
      <c r="EL392" s="246"/>
      <c r="EM392" s="246"/>
      <c r="EN392" s="246"/>
      <c r="EO392" s="246"/>
      <c r="EP392" s="246"/>
      <c r="EQ392" s="246"/>
      <c r="ER392" s="246"/>
      <c r="ES392" s="246"/>
      <c r="ET392" s="246"/>
      <c r="EU392" s="246"/>
      <c r="EV392" s="246"/>
      <c r="EW392" s="246"/>
      <c r="EX392" s="246"/>
      <c r="EY392" s="246"/>
      <c r="EZ392" s="246"/>
      <c r="FA392" s="246"/>
      <c r="FB392" s="246"/>
      <c r="FC392" s="246"/>
      <c r="FD392" s="246"/>
      <c r="FE392" s="246"/>
      <c r="FF392" s="246"/>
      <c r="FG392" s="246"/>
      <c r="FH392" s="246"/>
      <c r="FI392" s="246"/>
      <c r="FJ392" s="246"/>
      <c r="FK392" s="246"/>
      <c r="FL392" s="246"/>
      <c r="FM392" s="246"/>
      <c r="FN392" s="246"/>
      <c r="FO392" s="246"/>
      <c r="FP392" s="246"/>
      <c r="FQ392" s="246"/>
      <c r="FR392" s="246"/>
      <c r="FS392" s="246"/>
      <c r="FT392" s="246"/>
      <c r="FU392" s="246"/>
      <c r="FV392" s="246"/>
      <c r="FW392" s="246"/>
      <c r="FX392" s="246"/>
      <c r="FY392" s="246"/>
      <c r="FZ392" s="246"/>
      <c r="GA392" s="246"/>
      <c r="GB392" s="246"/>
      <c r="GC392" s="246"/>
      <c r="GD392" s="246"/>
      <c r="GE392" s="246"/>
      <c r="GF392" s="246"/>
      <c r="GG392" s="246"/>
      <c r="GH392" s="246"/>
      <c r="GI392" s="246"/>
      <c r="GJ392" s="246"/>
      <c r="GK392" s="246"/>
      <c r="GL392" s="246"/>
      <c r="GM392" s="246"/>
      <c r="GN392" s="246"/>
      <c r="GO392" s="246"/>
      <c r="GP392" s="246"/>
      <c r="GQ392" s="246"/>
      <c r="GR392" s="246"/>
      <c r="GS392" s="246"/>
      <c r="GT392" s="246"/>
      <c r="GU392" s="246"/>
      <c r="GV392" s="246"/>
      <c r="GW392" s="246"/>
      <c r="GX392" s="246"/>
      <c r="GY392" s="246"/>
      <c r="GZ392" s="246"/>
      <c r="HA392" s="246"/>
      <c r="HB392" s="246"/>
      <c r="HC392" s="246"/>
      <c r="HD392" s="246"/>
      <c r="HE392" s="246"/>
      <c r="HF392" s="246"/>
      <c r="HG392" s="246"/>
      <c r="HH392" s="246"/>
      <c r="HI392" s="246"/>
      <c r="HJ392" s="246"/>
      <c r="HK392" s="246"/>
      <c r="HL392" s="246"/>
      <c r="HM392" s="246"/>
      <c r="HN392" s="246"/>
      <c r="HO392" s="246"/>
      <c r="HP392" s="246"/>
      <c r="HQ392" s="246"/>
      <c r="HR392" s="246"/>
      <c r="HS392" s="246"/>
      <c r="HT392" s="246"/>
      <c r="HU392" s="246"/>
      <c r="HV392" s="246"/>
      <c r="HW392" s="246"/>
      <c r="HX392" s="246"/>
      <c r="HY392" s="246"/>
      <c r="HZ392" s="246"/>
      <c r="IA392" s="246"/>
      <c r="IB392" s="246"/>
      <c r="IC392" s="246"/>
      <c r="ID392" s="246"/>
      <c r="IE392" s="246"/>
      <c r="IF392" s="246"/>
      <c r="IG392" s="246"/>
      <c r="IH392" s="246"/>
      <c r="II392" s="246"/>
      <c r="IJ392" s="246"/>
      <c r="IK392" s="246"/>
      <c r="IL392" s="246"/>
      <c r="IM392" s="246"/>
      <c r="IN392" s="246"/>
      <c r="IO392" s="246"/>
      <c r="IP392" s="246"/>
      <c r="IQ392" s="246"/>
      <c r="IR392" s="246"/>
      <c r="IS392" s="246"/>
      <c r="IT392" s="246"/>
      <c r="IU392" s="246"/>
      <c r="IV392" s="246"/>
      <c r="IW392" s="246"/>
    </row>
    <row r="393" customFormat="false" ht="12.75" hidden="false" customHeight="false" outlineLevel="0" collapsed="false">
      <c r="A393" s="245"/>
      <c r="B393" s="248"/>
      <c r="C393" s="248"/>
      <c r="D393" s="248"/>
      <c r="E393" s="249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246"/>
      <c r="AP393" s="246"/>
      <c r="AQ393" s="246"/>
      <c r="AR393" s="246"/>
      <c r="AS393" s="246"/>
      <c r="AT393" s="246"/>
      <c r="AU393" s="246"/>
      <c r="AV393" s="246"/>
      <c r="AW393" s="246"/>
      <c r="AX393" s="246"/>
      <c r="AY393" s="246"/>
      <c r="AZ393" s="246"/>
      <c r="BA393" s="246"/>
      <c r="BB393" s="246"/>
      <c r="BC393" s="246"/>
      <c r="BD393" s="246"/>
      <c r="BE393" s="246"/>
      <c r="BF393" s="246"/>
      <c r="BG393" s="246"/>
      <c r="BH393" s="246"/>
      <c r="BI393" s="246"/>
      <c r="BJ393" s="246"/>
      <c r="BK393" s="246"/>
      <c r="BL393" s="246"/>
      <c r="BM393" s="246"/>
      <c r="BN393" s="246"/>
      <c r="BO393" s="246"/>
      <c r="BP393" s="246"/>
      <c r="BQ393" s="246"/>
      <c r="BR393" s="246"/>
      <c r="BS393" s="246"/>
      <c r="BT393" s="246"/>
      <c r="BU393" s="246"/>
      <c r="BV393" s="246"/>
      <c r="BW393" s="246"/>
      <c r="BX393" s="246"/>
      <c r="BY393" s="246"/>
      <c r="BZ393" s="246"/>
      <c r="CA393" s="246"/>
      <c r="CB393" s="246"/>
      <c r="CC393" s="246"/>
      <c r="CD393" s="246"/>
      <c r="CE393" s="246"/>
      <c r="CF393" s="246"/>
      <c r="CG393" s="246"/>
      <c r="CH393" s="246"/>
      <c r="CI393" s="246"/>
      <c r="CJ393" s="246"/>
      <c r="CK393" s="246"/>
      <c r="CL393" s="246"/>
      <c r="CM393" s="246"/>
      <c r="CN393" s="246"/>
      <c r="CO393" s="246"/>
      <c r="CP393" s="246"/>
      <c r="CQ393" s="246"/>
      <c r="CR393" s="246"/>
      <c r="CS393" s="246"/>
      <c r="CT393" s="246"/>
      <c r="CU393" s="246"/>
      <c r="CV393" s="246"/>
      <c r="CW393" s="246"/>
      <c r="CX393" s="246"/>
      <c r="CY393" s="246"/>
      <c r="CZ393" s="246"/>
      <c r="DA393" s="246"/>
      <c r="DB393" s="246"/>
      <c r="DC393" s="246"/>
      <c r="DD393" s="246"/>
      <c r="DE393" s="246"/>
      <c r="DF393" s="246"/>
      <c r="DG393" s="246"/>
      <c r="DH393" s="246"/>
      <c r="DI393" s="246"/>
      <c r="DJ393" s="246"/>
      <c r="DK393" s="246"/>
      <c r="DL393" s="246"/>
      <c r="DM393" s="246"/>
      <c r="DN393" s="246"/>
      <c r="DO393" s="246"/>
      <c r="DP393" s="246"/>
      <c r="DQ393" s="246"/>
      <c r="DR393" s="246"/>
      <c r="DS393" s="246"/>
      <c r="DT393" s="246"/>
      <c r="DU393" s="246"/>
      <c r="DV393" s="246"/>
      <c r="DW393" s="246"/>
      <c r="DX393" s="246"/>
      <c r="DY393" s="246"/>
      <c r="DZ393" s="246"/>
      <c r="EA393" s="246"/>
      <c r="EB393" s="246"/>
      <c r="EC393" s="246"/>
      <c r="ED393" s="246"/>
      <c r="EE393" s="246"/>
      <c r="EF393" s="246"/>
      <c r="EG393" s="246"/>
      <c r="EH393" s="246"/>
      <c r="EI393" s="246"/>
      <c r="EJ393" s="246"/>
      <c r="EK393" s="246"/>
      <c r="EL393" s="246"/>
      <c r="EM393" s="246"/>
      <c r="EN393" s="246"/>
      <c r="EO393" s="246"/>
      <c r="EP393" s="246"/>
      <c r="EQ393" s="246"/>
      <c r="ER393" s="246"/>
      <c r="ES393" s="246"/>
      <c r="ET393" s="246"/>
      <c r="EU393" s="246"/>
      <c r="EV393" s="246"/>
      <c r="EW393" s="246"/>
      <c r="EX393" s="246"/>
      <c r="EY393" s="246"/>
      <c r="EZ393" s="246"/>
      <c r="FA393" s="246"/>
      <c r="FB393" s="246"/>
      <c r="FC393" s="246"/>
      <c r="FD393" s="246"/>
      <c r="FE393" s="246"/>
      <c r="FF393" s="246"/>
      <c r="FG393" s="246"/>
      <c r="FH393" s="246"/>
      <c r="FI393" s="246"/>
      <c r="FJ393" s="246"/>
      <c r="FK393" s="246"/>
      <c r="FL393" s="246"/>
      <c r="FM393" s="246"/>
      <c r="FN393" s="246"/>
      <c r="FO393" s="246"/>
      <c r="FP393" s="246"/>
      <c r="FQ393" s="246"/>
      <c r="FR393" s="246"/>
      <c r="FS393" s="246"/>
      <c r="FT393" s="246"/>
      <c r="FU393" s="246"/>
      <c r="FV393" s="246"/>
      <c r="FW393" s="246"/>
      <c r="FX393" s="246"/>
      <c r="FY393" s="246"/>
      <c r="FZ393" s="246"/>
      <c r="GA393" s="246"/>
      <c r="GB393" s="246"/>
      <c r="GC393" s="246"/>
      <c r="GD393" s="246"/>
      <c r="GE393" s="246"/>
      <c r="GF393" s="246"/>
      <c r="GG393" s="246"/>
      <c r="GH393" s="246"/>
      <c r="GI393" s="246"/>
      <c r="GJ393" s="246"/>
      <c r="GK393" s="246"/>
      <c r="GL393" s="246"/>
      <c r="GM393" s="246"/>
      <c r="GN393" s="246"/>
      <c r="GO393" s="246"/>
      <c r="GP393" s="246"/>
      <c r="GQ393" s="246"/>
      <c r="GR393" s="246"/>
      <c r="GS393" s="246"/>
      <c r="GT393" s="246"/>
      <c r="GU393" s="246"/>
      <c r="GV393" s="246"/>
      <c r="GW393" s="246"/>
      <c r="GX393" s="246"/>
      <c r="GY393" s="246"/>
      <c r="GZ393" s="246"/>
      <c r="HA393" s="246"/>
      <c r="HB393" s="246"/>
      <c r="HC393" s="246"/>
      <c r="HD393" s="246"/>
      <c r="HE393" s="246"/>
      <c r="HF393" s="246"/>
      <c r="HG393" s="246"/>
      <c r="HH393" s="246"/>
      <c r="HI393" s="246"/>
      <c r="HJ393" s="246"/>
      <c r="HK393" s="246"/>
      <c r="HL393" s="246"/>
      <c r="HM393" s="246"/>
      <c r="HN393" s="246"/>
      <c r="HO393" s="246"/>
      <c r="HP393" s="246"/>
      <c r="HQ393" s="246"/>
      <c r="HR393" s="246"/>
      <c r="HS393" s="246"/>
      <c r="HT393" s="246"/>
      <c r="HU393" s="246"/>
      <c r="HV393" s="246"/>
      <c r="HW393" s="246"/>
      <c r="HX393" s="246"/>
      <c r="HY393" s="246"/>
      <c r="HZ393" s="246"/>
      <c r="IA393" s="246"/>
      <c r="IB393" s="246"/>
      <c r="IC393" s="246"/>
      <c r="ID393" s="246"/>
      <c r="IE393" s="246"/>
      <c r="IF393" s="246"/>
      <c r="IG393" s="246"/>
      <c r="IH393" s="246"/>
      <c r="II393" s="246"/>
      <c r="IJ393" s="246"/>
      <c r="IK393" s="246"/>
      <c r="IL393" s="246"/>
      <c r="IM393" s="246"/>
      <c r="IN393" s="246"/>
      <c r="IO393" s="246"/>
      <c r="IP393" s="246"/>
      <c r="IQ393" s="246"/>
      <c r="IR393" s="246"/>
      <c r="IS393" s="246"/>
      <c r="IT393" s="246"/>
      <c r="IU393" s="246"/>
      <c r="IV393" s="246"/>
      <c r="IW393" s="246"/>
    </row>
    <row r="394" customFormat="false" ht="12.75" hidden="false" customHeight="false" outlineLevel="0" collapsed="false">
      <c r="A394" s="245"/>
      <c r="B394" s="232"/>
      <c r="C394" s="232"/>
      <c r="D394" s="232"/>
      <c r="E394" s="232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246"/>
      <c r="AP394" s="246"/>
      <c r="AQ394" s="246"/>
      <c r="AR394" s="246"/>
      <c r="AS394" s="246"/>
      <c r="AT394" s="246"/>
      <c r="AU394" s="246"/>
      <c r="AV394" s="246"/>
      <c r="AW394" s="246"/>
      <c r="AX394" s="246"/>
      <c r="AY394" s="246"/>
      <c r="AZ394" s="246"/>
      <c r="BA394" s="246"/>
      <c r="BB394" s="246"/>
      <c r="BC394" s="246"/>
      <c r="BD394" s="246"/>
      <c r="BE394" s="246"/>
      <c r="BF394" s="246"/>
      <c r="BG394" s="246"/>
      <c r="BH394" s="246"/>
      <c r="BI394" s="246"/>
      <c r="BJ394" s="246"/>
      <c r="BK394" s="246"/>
      <c r="BL394" s="246"/>
      <c r="BM394" s="246"/>
      <c r="BN394" s="246"/>
      <c r="BO394" s="246"/>
      <c r="BP394" s="246"/>
      <c r="BQ394" s="246"/>
      <c r="BR394" s="246"/>
      <c r="BS394" s="246"/>
      <c r="BT394" s="246"/>
      <c r="BU394" s="246"/>
      <c r="BV394" s="246"/>
      <c r="BW394" s="246"/>
      <c r="BX394" s="246"/>
      <c r="BY394" s="246"/>
      <c r="BZ394" s="246"/>
      <c r="CA394" s="246"/>
      <c r="CB394" s="246"/>
      <c r="CC394" s="246"/>
      <c r="CD394" s="246"/>
      <c r="CE394" s="246"/>
      <c r="CF394" s="246"/>
      <c r="CG394" s="246"/>
      <c r="CH394" s="246"/>
      <c r="CI394" s="246"/>
      <c r="CJ394" s="246"/>
      <c r="CK394" s="246"/>
      <c r="CL394" s="246"/>
      <c r="CM394" s="246"/>
      <c r="CN394" s="246"/>
      <c r="CO394" s="246"/>
      <c r="CP394" s="246"/>
      <c r="CQ394" s="246"/>
      <c r="CR394" s="246"/>
      <c r="CS394" s="246"/>
      <c r="CT394" s="246"/>
      <c r="CU394" s="246"/>
      <c r="CV394" s="246"/>
      <c r="CW394" s="246"/>
      <c r="CX394" s="246"/>
      <c r="CY394" s="246"/>
      <c r="CZ394" s="246"/>
      <c r="DA394" s="246"/>
      <c r="DB394" s="246"/>
      <c r="DC394" s="246"/>
      <c r="DD394" s="246"/>
      <c r="DE394" s="246"/>
      <c r="DF394" s="246"/>
      <c r="DG394" s="246"/>
      <c r="DH394" s="246"/>
      <c r="DI394" s="246"/>
      <c r="DJ394" s="246"/>
      <c r="DK394" s="246"/>
      <c r="DL394" s="246"/>
      <c r="DM394" s="246"/>
      <c r="DN394" s="246"/>
      <c r="DO394" s="246"/>
      <c r="DP394" s="246"/>
      <c r="DQ394" s="246"/>
      <c r="DR394" s="246"/>
      <c r="DS394" s="246"/>
      <c r="DT394" s="246"/>
      <c r="DU394" s="246"/>
      <c r="DV394" s="246"/>
      <c r="DW394" s="246"/>
      <c r="DX394" s="246"/>
      <c r="DY394" s="246"/>
      <c r="DZ394" s="246"/>
      <c r="EA394" s="246"/>
      <c r="EB394" s="246"/>
      <c r="EC394" s="246"/>
      <c r="ED394" s="246"/>
      <c r="EE394" s="246"/>
      <c r="EF394" s="246"/>
      <c r="EG394" s="246"/>
      <c r="EH394" s="246"/>
      <c r="EI394" s="246"/>
      <c r="EJ394" s="246"/>
      <c r="EK394" s="246"/>
      <c r="EL394" s="246"/>
      <c r="EM394" s="246"/>
      <c r="EN394" s="246"/>
      <c r="EO394" s="246"/>
      <c r="EP394" s="246"/>
      <c r="EQ394" s="246"/>
      <c r="ER394" s="246"/>
      <c r="ES394" s="246"/>
      <c r="ET394" s="246"/>
      <c r="EU394" s="246"/>
      <c r="EV394" s="246"/>
      <c r="EW394" s="246"/>
      <c r="EX394" s="246"/>
      <c r="EY394" s="246"/>
      <c r="EZ394" s="246"/>
      <c r="FA394" s="246"/>
      <c r="FB394" s="246"/>
      <c r="FC394" s="246"/>
      <c r="FD394" s="246"/>
      <c r="FE394" s="246"/>
      <c r="FF394" s="246"/>
      <c r="FG394" s="246"/>
      <c r="FH394" s="246"/>
      <c r="FI394" s="246"/>
      <c r="FJ394" s="246"/>
      <c r="FK394" s="246"/>
      <c r="FL394" s="246"/>
      <c r="FM394" s="246"/>
      <c r="FN394" s="246"/>
      <c r="FO394" s="246"/>
      <c r="FP394" s="246"/>
      <c r="FQ394" s="246"/>
      <c r="FR394" s="246"/>
      <c r="FS394" s="246"/>
      <c r="FT394" s="246"/>
      <c r="FU394" s="246"/>
      <c r="FV394" s="246"/>
      <c r="FW394" s="246"/>
      <c r="FX394" s="246"/>
      <c r="FY394" s="246"/>
      <c r="FZ394" s="246"/>
      <c r="GA394" s="246"/>
      <c r="GB394" s="246"/>
      <c r="GC394" s="246"/>
      <c r="GD394" s="246"/>
      <c r="GE394" s="246"/>
      <c r="GF394" s="246"/>
      <c r="GG394" s="246"/>
      <c r="GH394" s="246"/>
      <c r="GI394" s="246"/>
      <c r="GJ394" s="246"/>
      <c r="GK394" s="246"/>
      <c r="GL394" s="246"/>
      <c r="GM394" s="246"/>
      <c r="GN394" s="246"/>
      <c r="GO394" s="246"/>
      <c r="GP394" s="246"/>
      <c r="GQ394" s="246"/>
      <c r="GR394" s="246"/>
      <c r="GS394" s="246"/>
      <c r="GT394" s="246"/>
      <c r="GU394" s="246"/>
      <c r="GV394" s="246"/>
      <c r="GW394" s="246"/>
      <c r="GX394" s="246"/>
      <c r="GY394" s="246"/>
      <c r="GZ394" s="246"/>
      <c r="HA394" s="246"/>
      <c r="HB394" s="246"/>
      <c r="HC394" s="246"/>
      <c r="HD394" s="246"/>
      <c r="HE394" s="246"/>
      <c r="HF394" s="246"/>
      <c r="HG394" s="246"/>
      <c r="HH394" s="246"/>
      <c r="HI394" s="246"/>
      <c r="HJ394" s="246"/>
      <c r="HK394" s="246"/>
      <c r="HL394" s="246"/>
      <c r="HM394" s="246"/>
      <c r="HN394" s="246"/>
      <c r="HO394" s="246"/>
      <c r="HP394" s="246"/>
      <c r="HQ394" s="246"/>
      <c r="HR394" s="246"/>
      <c r="HS394" s="246"/>
      <c r="HT394" s="246"/>
      <c r="HU394" s="246"/>
      <c r="HV394" s="246"/>
      <c r="HW394" s="246"/>
      <c r="HX394" s="246"/>
      <c r="HY394" s="246"/>
      <c r="HZ394" s="246"/>
      <c r="IA394" s="246"/>
      <c r="IB394" s="246"/>
      <c r="IC394" s="246"/>
      <c r="ID394" s="246"/>
      <c r="IE394" s="246"/>
      <c r="IF394" s="246"/>
      <c r="IG394" s="246"/>
      <c r="IH394" s="246"/>
      <c r="II394" s="246"/>
      <c r="IJ394" s="246"/>
      <c r="IK394" s="246"/>
      <c r="IL394" s="246"/>
      <c r="IM394" s="246"/>
      <c r="IN394" s="246"/>
      <c r="IO394" s="246"/>
      <c r="IP394" s="246"/>
      <c r="IQ394" s="246"/>
      <c r="IR394" s="246"/>
      <c r="IS394" s="246"/>
      <c r="IT394" s="246"/>
      <c r="IU394" s="246"/>
      <c r="IV394" s="246"/>
      <c r="IW394" s="246"/>
    </row>
    <row r="395" customFormat="false" ht="12.75" hidden="false" customHeight="false" outlineLevel="0" collapsed="false">
      <c r="A395" s="250"/>
      <c r="B395" s="247"/>
      <c r="C395" s="247"/>
      <c r="D395" s="247"/>
      <c r="E395" s="247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246"/>
      <c r="AP395" s="246"/>
      <c r="AQ395" s="246"/>
      <c r="AR395" s="246"/>
      <c r="AS395" s="246"/>
      <c r="AT395" s="246"/>
      <c r="AU395" s="246"/>
      <c r="AV395" s="246"/>
      <c r="AW395" s="246"/>
      <c r="AX395" s="246"/>
      <c r="AY395" s="246"/>
      <c r="AZ395" s="246"/>
      <c r="BA395" s="246"/>
      <c r="BB395" s="246"/>
      <c r="BC395" s="246"/>
      <c r="BD395" s="246"/>
      <c r="BE395" s="246"/>
      <c r="BF395" s="246"/>
      <c r="BG395" s="246"/>
      <c r="BH395" s="246"/>
      <c r="BI395" s="246"/>
      <c r="BJ395" s="246"/>
      <c r="BK395" s="246"/>
      <c r="BL395" s="246"/>
      <c r="BM395" s="246"/>
      <c r="BN395" s="246"/>
      <c r="BO395" s="246"/>
      <c r="BP395" s="246"/>
      <c r="BQ395" s="246"/>
      <c r="BR395" s="246"/>
      <c r="BS395" s="246"/>
      <c r="BT395" s="246"/>
      <c r="BU395" s="246"/>
      <c r="BV395" s="246"/>
      <c r="BW395" s="246"/>
      <c r="BX395" s="246"/>
      <c r="BY395" s="246"/>
      <c r="BZ395" s="246"/>
      <c r="CA395" s="246"/>
      <c r="CB395" s="246"/>
      <c r="CC395" s="246"/>
      <c r="CD395" s="246"/>
      <c r="CE395" s="246"/>
      <c r="CF395" s="246"/>
      <c r="CG395" s="246"/>
      <c r="CH395" s="246"/>
      <c r="CI395" s="246"/>
      <c r="CJ395" s="246"/>
      <c r="CK395" s="246"/>
      <c r="CL395" s="246"/>
      <c r="CM395" s="246"/>
      <c r="CN395" s="246"/>
      <c r="CO395" s="246"/>
      <c r="CP395" s="246"/>
      <c r="CQ395" s="246"/>
      <c r="CR395" s="246"/>
      <c r="CS395" s="246"/>
      <c r="CT395" s="246"/>
      <c r="CU395" s="246"/>
      <c r="CV395" s="246"/>
      <c r="CW395" s="246"/>
      <c r="CX395" s="246"/>
      <c r="CY395" s="246"/>
      <c r="CZ395" s="246"/>
      <c r="DA395" s="246"/>
      <c r="DB395" s="246"/>
      <c r="DC395" s="246"/>
      <c r="DD395" s="246"/>
      <c r="DE395" s="246"/>
      <c r="DF395" s="246"/>
      <c r="DG395" s="246"/>
      <c r="DH395" s="246"/>
      <c r="DI395" s="246"/>
      <c r="DJ395" s="246"/>
      <c r="DK395" s="246"/>
      <c r="DL395" s="246"/>
      <c r="DM395" s="246"/>
      <c r="DN395" s="246"/>
      <c r="DO395" s="246"/>
      <c r="DP395" s="246"/>
      <c r="DQ395" s="246"/>
      <c r="DR395" s="246"/>
      <c r="DS395" s="246"/>
      <c r="DT395" s="246"/>
      <c r="DU395" s="246"/>
      <c r="DV395" s="246"/>
      <c r="DW395" s="246"/>
      <c r="DX395" s="246"/>
      <c r="DY395" s="246"/>
      <c r="DZ395" s="246"/>
      <c r="EA395" s="246"/>
      <c r="EB395" s="246"/>
      <c r="EC395" s="246"/>
      <c r="ED395" s="246"/>
      <c r="EE395" s="246"/>
      <c r="EF395" s="246"/>
      <c r="EG395" s="246"/>
      <c r="EH395" s="246"/>
      <c r="EI395" s="246"/>
      <c r="EJ395" s="246"/>
      <c r="EK395" s="246"/>
      <c r="EL395" s="246"/>
      <c r="EM395" s="246"/>
      <c r="EN395" s="246"/>
      <c r="EO395" s="246"/>
      <c r="EP395" s="246"/>
      <c r="EQ395" s="246"/>
      <c r="ER395" s="246"/>
      <c r="ES395" s="246"/>
      <c r="ET395" s="246"/>
      <c r="EU395" s="246"/>
      <c r="EV395" s="246"/>
      <c r="EW395" s="246"/>
      <c r="EX395" s="246"/>
      <c r="EY395" s="246"/>
      <c r="EZ395" s="246"/>
      <c r="FA395" s="246"/>
      <c r="FB395" s="246"/>
      <c r="FC395" s="246"/>
      <c r="FD395" s="246"/>
      <c r="FE395" s="246"/>
      <c r="FF395" s="246"/>
      <c r="FG395" s="246"/>
      <c r="FH395" s="246"/>
      <c r="FI395" s="246"/>
      <c r="FJ395" s="246"/>
      <c r="FK395" s="246"/>
      <c r="FL395" s="246"/>
      <c r="FM395" s="246"/>
      <c r="FN395" s="246"/>
      <c r="FO395" s="246"/>
      <c r="FP395" s="246"/>
      <c r="FQ395" s="246"/>
      <c r="FR395" s="246"/>
      <c r="FS395" s="246"/>
      <c r="FT395" s="246"/>
      <c r="FU395" s="246"/>
      <c r="FV395" s="246"/>
      <c r="FW395" s="246"/>
      <c r="FX395" s="246"/>
      <c r="FY395" s="246"/>
      <c r="FZ395" s="246"/>
      <c r="GA395" s="246"/>
      <c r="GB395" s="246"/>
      <c r="GC395" s="246"/>
      <c r="GD395" s="246"/>
      <c r="GE395" s="246"/>
      <c r="GF395" s="246"/>
      <c r="GG395" s="246"/>
      <c r="GH395" s="246"/>
      <c r="GI395" s="246"/>
      <c r="GJ395" s="246"/>
      <c r="GK395" s="246"/>
      <c r="GL395" s="246"/>
      <c r="GM395" s="246"/>
      <c r="GN395" s="246"/>
      <c r="GO395" s="246"/>
      <c r="GP395" s="246"/>
      <c r="GQ395" s="246"/>
      <c r="GR395" s="246"/>
      <c r="GS395" s="246"/>
      <c r="GT395" s="246"/>
      <c r="GU395" s="246"/>
      <c r="GV395" s="246"/>
      <c r="GW395" s="246"/>
      <c r="GX395" s="246"/>
      <c r="GY395" s="246"/>
      <c r="GZ395" s="246"/>
      <c r="HA395" s="246"/>
      <c r="HB395" s="246"/>
      <c r="HC395" s="246"/>
      <c r="HD395" s="246"/>
      <c r="HE395" s="246"/>
      <c r="HF395" s="246"/>
      <c r="HG395" s="246"/>
      <c r="HH395" s="246"/>
      <c r="HI395" s="246"/>
      <c r="HJ395" s="246"/>
      <c r="HK395" s="246"/>
      <c r="HL395" s="246"/>
      <c r="HM395" s="246"/>
      <c r="HN395" s="246"/>
      <c r="HO395" s="246"/>
      <c r="HP395" s="246"/>
      <c r="HQ395" s="246"/>
      <c r="HR395" s="246"/>
      <c r="HS395" s="246"/>
      <c r="HT395" s="246"/>
      <c r="HU395" s="246"/>
      <c r="HV395" s="246"/>
      <c r="HW395" s="246"/>
      <c r="HX395" s="246"/>
      <c r="HY395" s="246"/>
      <c r="HZ395" s="246"/>
      <c r="IA395" s="246"/>
      <c r="IB395" s="246"/>
      <c r="IC395" s="246"/>
      <c r="ID395" s="246"/>
      <c r="IE395" s="246"/>
      <c r="IF395" s="246"/>
      <c r="IG395" s="246"/>
      <c r="IH395" s="246"/>
      <c r="II395" s="246"/>
      <c r="IJ395" s="246"/>
      <c r="IK395" s="246"/>
      <c r="IL395" s="246"/>
      <c r="IM395" s="246"/>
      <c r="IN395" s="246"/>
      <c r="IO395" s="246"/>
      <c r="IP395" s="246"/>
      <c r="IQ395" s="246"/>
      <c r="IR395" s="246"/>
      <c r="IS395" s="246"/>
      <c r="IT395" s="246"/>
      <c r="IU395" s="246"/>
      <c r="IV395" s="246"/>
      <c r="IW395" s="246"/>
    </row>
    <row r="396" customFormat="false" ht="12.75" hidden="false" customHeight="false" outlineLevel="0" collapsed="false">
      <c r="A396" s="217"/>
      <c r="B396" s="245"/>
      <c r="C396" s="245"/>
      <c r="D396" s="245"/>
      <c r="E396" s="245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  <c r="AJ396" s="246"/>
      <c r="AK396" s="246"/>
      <c r="AL396" s="246"/>
      <c r="AM396" s="246"/>
      <c r="AN396" s="246"/>
      <c r="AO396" s="246"/>
      <c r="AP396" s="246"/>
      <c r="AQ396" s="246"/>
      <c r="AR396" s="246"/>
      <c r="AS396" s="246"/>
      <c r="AT396" s="246"/>
      <c r="AU396" s="246"/>
      <c r="AV396" s="246"/>
      <c r="AW396" s="246"/>
      <c r="AX396" s="246"/>
      <c r="AY396" s="246"/>
      <c r="AZ396" s="246"/>
      <c r="BA396" s="246"/>
      <c r="BB396" s="246"/>
      <c r="BC396" s="246"/>
      <c r="BD396" s="246"/>
      <c r="BE396" s="246"/>
      <c r="BF396" s="246"/>
      <c r="BG396" s="246"/>
      <c r="BH396" s="246"/>
      <c r="BI396" s="246"/>
      <c r="BJ396" s="246"/>
      <c r="BK396" s="246"/>
      <c r="BL396" s="246"/>
      <c r="BM396" s="246"/>
      <c r="BN396" s="246"/>
      <c r="BO396" s="246"/>
      <c r="BP396" s="246"/>
      <c r="BQ396" s="246"/>
      <c r="BR396" s="246"/>
      <c r="BS396" s="246"/>
      <c r="BT396" s="246"/>
      <c r="BU396" s="246"/>
      <c r="BV396" s="246"/>
      <c r="BW396" s="246"/>
      <c r="BX396" s="246"/>
      <c r="BY396" s="246"/>
      <c r="BZ396" s="246"/>
      <c r="CA396" s="246"/>
      <c r="CB396" s="246"/>
      <c r="CC396" s="246"/>
      <c r="CD396" s="246"/>
      <c r="CE396" s="246"/>
      <c r="CF396" s="246"/>
      <c r="CG396" s="246"/>
      <c r="CH396" s="246"/>
      <c r="CI396" s="246"/>
      <c r="CJ396" s="246"/>
      <c r="CK396" s="246"/>
      <c r="CL396" s="246"/>
      <c r="CM396" s="246"/>
      <c r="CN396" s="246"/>
      <c r="CO396" s="246"/>
      <c r="CP396" s="246"/>
      <c r="CQ396" s="246"/>
      <c r="CR396" s="246"/>
      <c r="CS396" s="246"/>
      <c r="CT396" s="246"/>
      <c r="CU396" s="246"/>
      <c r="CV396" s="246"/>
      <c r="CW396" s="246"/>
      <c r="CX396" s="246"/>
      <c r="CY396" s="246"/>
      <c r="CZ396" s="246"/>
      <c r="DA396" s="246"/>
      <c r="DB396" s="246"/>
      <c r="DC396" s="246"/>
      <c r="DD396" s="246"/>
      <c r="DE396" s="246"/>
      <c r="DF396" s="246"/>
      <c r="DG396" s="246"/>
      <c r="DH396" s="246"/>
      <c r="DI396" s="246"/>
      <c r="DJ396" s="246"/>
      <c r="DK396" s="246"/>
      <c r="DL396" s="246"/>
      <c r="DM396" s="246"/>
      <c r="DN396" s="246"/>
      <c r="DO396" s="246"/>
      <c r="DP396" s="246"/>
      <c r="DQ396" s="246"/>
      <c r="DR396" s="246"/>
      <c r="DS396" s="246"/>
      <c r="DT396" s="246"/>
      <c r="DU396" s="246"/>
      <c r="DV396" s="246"/>
      <c r="DW396" s="246"/>
      <c r="DX396" s="246"/>
      <c r="DY396" s="246"/>
      <c r="DZ396" s="246"/>
      <c r="EA396" s="246"/>
      <c r="EB396" s="246"/>
      <c r="EC396" s="246"/>
      <c r="ED396" s="246"/>
      <c r="EE396" s="246"/>
      <c r="EF396" s="246"/>
      <c r="EG396" s="246"/>
      <c r="EH396" s="246"/>
      <c r="EI396" s="246"/>
      <c r="EJ396" s="246"/>
      <c r="EK396" s="246"/>
      <c r="EL396" s="246"/>
      <c r="EM396" s="246"/>
      <c r="EN396" s="246"/>
      <c r="EO396" s="246"/>
      <c r="EP396" s="246"/>
      <c r="EQ396" s="246"/>
      <c r="ER396" s="246"/>
      <c r="ES396" s="246"/>
      <c r="ET396" s="246"/>
      <c r="EU396" s="246"/>
      <c r="EV396" s="246"/>
      <c r="EW396" s="246"/>
      <c r="EX396" s="246"/>
      <c r="EY396" s="246"/>
      <c r="EZ396" s="246"/>
      <c r="FA396" s="246"/>
      <c r="FB396" s="246"/>
      <c r="FC396" s="246"/>
      <c r="FD396" s="246"/>
      <c r="FE396" s="246"/>
      <c r="FF396" s="246"/>
      <c r="FG396" s="246"/>
      <c r="FH396" s="246"/>
      <c r="FI396" s="246"/>
      <c r="FJ396" s="246"/>
      <c r="FK396" s="246"/>
      <c r="FL396" s="246"/>
      <c r="FM396" s="246"/>
      <c r="FN396" s="246"/>
      <c r="FO396" s="246"/>
      <c r="FP396" s="246"/>
      <c r="FQ396" s="246"/>
      <c r="FR396" s="246"/>
      <c r="FS396" s="246"/>
      <c r="FT396" s="246"/>
      <c r="FU396" s="246"/>
      <c r="FV396" s="246"/>
      <c r="FW396" s="246"/>
      <c r="FX396" s="246"/>
      <c r="FY396" s="246"/>
      <c r="FZ396" s="246"/>
      <c r="GA396" s="246"/>
      <c r="GB396" s="246"/>
      <c r="GC396" s="246"/>
      <c r="GD396" s="246"/>
      <c r="GE396" s="246"/>
      <c r="GF396" s="246"/>
      <c r="GG396" s="246"/>
      <c r="GH396" s="246"/>
      <c r="GI396" s="246"/>
      <c r="GJ396" s="246"/>
      <c r="GK396" s="246"/>
      <c r="GL396" s="246"/>
      <c r="GM396" s="246"/>
      <c r="GN396" s="246"/>
      <c r="GO396" s="246"/>
      <c r="GP396" s="246"/>
      <c r="GQ396" s="246"/>
      <c r="GR396" s="246"/>
      <c r="GS396" s="246"/>
      <c r="GT396" s="246"/>
      <c r="GU396" s="246"/>
      <c r="GV396" s="246"/>
      <c r="GW396" s="246"/>
      <c r="GX396" s="246"/>
      <c r="GY396" s="246"/>
      <c r="GZ396" s="246"/>
      <c r="HA396" s="246"/>
      <c r="HB396" s="246"/>
      <c r="HC396" s="246"/>
      <c r="HD396" s="246"/>
      <c r="HE396" s="246"/>
      <c r="HF396" s="246"/>
      <c r="HG396" s="246"/>
      <c r="HH396" s="246"/>
      <c r="HI396" s="246"/>
      <c r="HJ396" s="246"/>
      <c r="HK396" s="246"/>
      <c r="HL396" s="246"/>
      <c r="HM396" s="246"/>
      <c r="HN396" s="246"/>
      <c r="HO396" s="246"/>
      <c r="HP396" s="246"/>
      <c r="HQ396" s="246"/>
      <c r="HR396" s="246"/>
      <c r="HS396" s="246"/>
      <c r="HT396" s="246"/>
      <c r="HU396" s="246"/>
      <c r="HV396" s="246"/>
      <c r="HW396" s="246"/>
      <c r="HX396" s="246"/>
      <c r="HY396" s="246"/>
      <c r="HZ396" s="246"/>
      <c r="IA396" s="246"/>
      <c r="IB396" s="246"/>
      <c r="IC396" s="246"/>
      <c r="ID396" s="246"/>
      <c r="IE396" s="246"/>
      <c r="IF396" s="246"/>
      <c r="IG396" s="246"/>
      <c r="IH396" s="246"/>
      <c r="II396" s="246"/>
      <c r="IJ396" s="246"/>
      <c r="IK396" s="246"/>
      <c r="IL396" s="246"/>
      <c r="IM396" s="246"/>
      <c r="IN396" s="246"/>
      <c r="IO396" s="246"/>
      <c r="IP396" s="246"/>
      <c r="IQ396" s="246"/>
      <c r="IR396" s="246"/>
      <c r="IS396" s="246"/>
      <c r="IT396" s="246"/>
      <c r="IU396" s="246"/>
      <c r="IV396" s="246"/>
      <c r="IW396" s="246"/>
    </row>
    <row r="397" customFormat="false" ht="12.75" hidden="false" customHeight="false" outlineLevel="0" collapsed="false">
      <c r="A397" s="223"/>
      <c r="B397" s="245"/>
      <c r="C397" s="251"/>
      <c r="D397" s="251"/>
      <c r="E397" s="251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  <c r="AJ397" s="246"/>
      <c r="AK397" s="246"/>
      <c r="AL397" s="246"/>
      <c r="AM397" s="246"/>
      <c r="AN397" s="246"/>
      <c r="AO397" s="246"/>
      <c r="AP397" s="246"/>
      <c r="AQ397" s="246"/>
      <c r="AR397" s="246"/>
      <c r="AS397" s="246"/>
      <c r="AT397" s="246"/>
      <c r="AU397" s="246"/>
      <c r="AV397" s="246"/>
      <c r="AW397" s="246"/>
      <c r="AX397" s="246"/>
      <c r="AY397" s="246"/>
      <c r="AZ397" s="246"/>
      <c r="BA397" s="246"/>
      <c r="BB397" s="246"/>
      <c r="BC397" s="246"/>
      <c r="BD397" s="246"/>
      <c r="BE397" s="246"/>
      <c r="BF397" s="246"/>
      <c r="BG397" s="246"/>
      <c r="BH397" s="246"/>
      <c r="BI397" s="246"/>
      <c r="BJ397" s="246"/>
      <c r="BK397" s="246"/>
      <c r="BL397" s="246"/>
      <c r="BM397" s="246"/>
      <c r="BN397" s="246"/>
      <c r="BO397" s="246"/>
      <c r="BP397" s="246"/>
      <c r="BQ397" s="246"/>
      <c r="BR397" s="246"/>
      <c r="BS397" s="246"/>
      <c r="BT397" s="246"/>
      <c r="BU397" s="246"/>
      <c r="BV397" s="246"/>
      <c r="BW397" s="246"/>
      <c r="BX397" s="246"/>
      <c r="BY397" s="246"/>
      <c r="BZ397" s="246"/>
      <c r="CA397" s="246"/>
      <c r="CB397" s="246"/>
      <c r="CC397" s="246"/>
      <c r="CD397" s="246"/>
      <c r="CE397" s="246"/>
      <c r="CF397" s="246"/>
      <c r="CG397" s="246"/>
      <c r="CH397" s="246"/>
      <c r="CI397" s="246"/>
      <c r="CJ397" s="246"/>
      <c r="CK397" s="246"/>
      <c r="CL397" s="246"/>
      <c r="CM397" s="246"/>
      <c r="CN397" s="246"/>
      <c r="CO397" s="246"/>
      <c r="CP397" s="246"/>
      <c r="CQ397" s="246"/>
      <c r="CR397" s="246"/>
      <c r="CS397" s="246"/>
      <c r="CT397" s="246"/>
      <c r="CU397" s="246"/>
      <c r="CV397" s="246"/>
      <c r="CW397" s="246"/>
      <c r="CX397" s="246"/>
      <c r="CY397" s="246"/>
      <c r="CZ397" s="246"/>
      <c r="DA397" s="246"/>
      <c r="DB397" s="246"/>
      <c r="DC397" s="246"/>
      <c r="DD397" s="246"/>
      <c r="DE397" s="246"/>
      <c r="DF397" s="246"/>
      <c r="DG397" s="246"/>
      <c r="DH397" s="246"/>
      <c r="DI397" s="246"/>
      <c r="DJ397" s="246"/>
      <c r="DK397" s="246"/>
      <c r="DL397" s="246"/>
      <c r="DM397" s="246"/>
      <c r="DN397" s="246"/>
      <c r="DO397" s="246"/>
      <c r="DP397" s="246"/>
      <c r="DQ397" s="246"/>
      <c r="DR397" s="246"/>
      <c r="DS397" s="246"/>
      <c r="DT397" s="246"/>
      <c r="DU397" s="246"/>
      <c r="DV397" s="246"/>
      <c r="DW397" s="246"/>
      <c r="DX397" s="246"/>
      <c r="DY397" s="246"/>
      <c r="DZ397" s="246"/>
      <c r="EA397" s="246"/>
      <c r="EB397" s="246"/>
      <c r="EC397" s="246"/>
      <c r="ED397" s="246"/>
      <c r="EE397" s="246"/>
      <c r="EF397" s="246"/>
      <c r="EG397" s="246"/>
      <c r="EH397" s="246"/>
      <c r="EI397" s="246"/>
      <c r="EJ397" s="246"/>
      <c r="EK397" s="246"/>
      <c r="EL397" s="246"/>
      <c r="EM397" s="246"/>
      <c r="EN397" s="246"/>
      <c r="EO397" s="246"/>
      <c r="EP397" s="246"/>
      <c r="EQ397" s="246"/>
      <c r="ER397" s="246"/>
      <c r="ES397" s="246"/>
      <c r="ET397" s="246"/>
      <c r="EU397" s="246"/>
      <c r="EV397" s="246"/>
      <c r="EW397" s="246"/>
      <c r="EX397" s="246"/>
      <c r="EY397" s="246"/>
      <c r="EZ397" s="246"/>
      <c r="FA397" s="246"/>
      <c r="FB397" s="246"/>
      <c r="FC397" s="246"/>
      <c r="FD397" s="246"/>
      <c r="FE397" s="246"/>
      <c r="FF397" s="246"/>
      <c r="FG397" s="246"/>
      <c r="FH397" s="246"/>
      <c r="FI397" s="246"/>
      <c r="FJ397" s="246"/>
      <c r="FK397" s="246"/>
      <c r="FL397" s="246"/>
      <c r="FM397" s="246"/>
      <c r="FN397" s="246"/>
      <c r="FO397" s="246"/>
      <c r="FP397" s="246"/>
      <c r="FQ397" s="246"/>
      <c r="FR397" s="246"/>
      <c r="FS397" s="246"/>
      <c r="FT397" s="246"/>
      <c r="FU397" s="246"/>
      <c r="FV397" s="246"/>
      <c r="FW397" s="246"/>
      <c r="FX397" s="246"/>
      <c r="FY397" s="246"/>
      <c r="FZ397" s="246"/>
      <c r="GA397" s="246"/>
      <c r="GB397" s="246"/>
      <c r="GC397" s="246"/>
      <c r="GD397" s="246"/>
      <c r="GE397" s="246"/>
      <c r="GF397" s="246"/>
      <c r="GG397" s="246"/>
      <c r="GH397" s="246"/>
      <c r="GI397" s="246"/>
      <c r="GJ397" s="246"/>
      <c r="GK397" s="246"/>
      <c r="GL397" s="246"/>
      <c r="GM397" s="246"/>
      <c r="GN397" s="246"/>
      <c r="GO397" s="246"/>
      <c r="GP397" s="246"/>
      <c r="GQ397" s="246"/>
      <c r="GR397" s="246"/>
      <c r="GS397" s="246"/>
      <c r="GT397" s="246"/>
      <c r="GU397" s="246"/>
      <c r="GV397" s="246"/>
      <c r="GW397" s="246"/>
      <c r="GX397" s="246"/>
      <c r="GY397" s="246"/>
      <c r="GZ397" s="246"/>
      <c r="HA397" s="246"/>
      <c r="HB397" s="246"/>
      <c r="HC397" s="246"/>
      <c r="HD397" s="246"/>
      <c r="HE397" s="246"/>
      <c r="HF397" s="246"/>
      <c r="HG397" s="246"/>
      <c r="HH397" s="246"/>
      <c r="HI397" s="246"/>
      <c r="HJ397" s="246"/>
      <c r="HK397" s="246"/>
      <c r="HL397" s="246"/>
      <c r="HM397" s="246"/>
      <c r="HN397" s="246"/>
      <c r="HO397" s="246"/>
      <c r="HP397" s="246"/>
      <c r="HQ397" s="246"/>
      <c r="HR397" s="246"/>
      <c r="HS397" s="246"/>
      <c r="HT397" s="246"/>
      <c r="HU397" s="246"/>
      <c r="HV397" s="246"/>
      <c r="HW397" s="246"/>
      <c r="HX397" s="246"/>
      <c r="HY397" s="246"/>
      <c r="HZ397" s="246"/>
      <c r="IA397" s="246"/>
      <c r="IB397" s="246"/>
      <c r="IC397" s="246"/>
      <c r="ID397" s="246"/>
      <c r="IE397" s="246"/>
      <c r="IF397" s="246"/>
      <c r="IG397" s="246"/>
      <c r="IH397" s="246"/>
      <c r="II397" s="246"/>
      <c r="IJ397" s="246"/>
      <c r="IK397" s="246"/>
      <c r="IL397" s="246"/>
      <c r="IM397" s="246"/>
      <c r="IN397" s="246"/>
      <c r="IO397" s="246"/>
      <c r="IP397" s="246"/>
      <c r="IQ397" s="246"/>
      <c r="IR397" s="246"/>
      <c r="IS397" s="246"/>
      <c r="IT397" s="246"/>
      <c r="IU397" s="246"/>
      <c r="IV397" s="246"/>
      <c r="IW397" s="246"/>
    </row>
    <row r="398" customFormat="false" ht="12.75" hidden="false" customHeight="false" outlineLevel="0" collapsed="false">
      <c r="A398" s="223"/>
      <c r="B398" s="252"/>
      <c r="C398" s="251"/>
      <c r="D398" s="251"/>
      <c r="E398" s="251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  <c r="AJ398" s="246"/>
      <c r="AK398" s="246"/>
      <c r="AL398" s="246"/>
      <c r="AM398" s="246"/>
      <c r="AN398" s="246"/>
      <c r="AO398" s="246"/>
      <c r="AP398" s="246"/>
      <c r="AQ398" s="246"/>
      <c r="AR398" s="246"/>
      <c r="AS398" s="246"/>
      <c r="AT398" s="246"/>
      <c r="AU398" s="246"/>
      <c r="AV398" s="246"/>
      <c r="AW398" s="246"/>
      <c r="AX398" s="246"/>
      <c r="AY398" s="246"/>
      <c r="AZ398" s="246"/>
      <c r="BA398" s="246"/>
      <c r="BB398" s="246"/>
      <c r="BC398" s="246"/>
      <c r="BD398" s="246"/>
      <c r="BE398" s="246"/>
      <c r="BF398" s="246"/>
      <c r="BG398" s="246"/>
      <c r="BH398" s="246"/>
      <c r="BI398" s="246"/>
      <c r="BJ398" s="246"/>
      <c r="BK398" s="246"/>
      <c r="BL398" s="246"/>
      <c r="BM398" s="246"/>
      <c r="BN398" s="246"/>
      <c r="BO398" s="246"/>
      <c r="BP398" s="246"/>
      <c r="BQ398" s="246"/>
      <c r="BR398" s="246"/>
      <c r="BS398" s="246"/>
      <c r="BT398" s="246"/>
      <c r="BU398" s="246"/>
      <c r="BV398" s="246"/>
      <c r="BW398" s="246"/>
      <c r="BX398" s="246"/>
      <c r="BY398" s="246"/>
      <c r="BZ398" s="246"/>
      <c r="CA398" s="246"/>
      <c r="CB398" s="246"/>
      <c r="CC398" s="246"/>
      <c r="CD398" s="246"/>
      <c r="CE398" s="246"/>
      <c r="CF398" s="246"/>
      <c r="CG398" s="246"/>
      <c r="CH398" s="246"/>
      <c r="CI398" s="246"/>
      <c r="CJ398" s="246"/>
      <c r="CK398" s="246"/>
      <c r="CL398" s="246"/>
      <c r="CM398" s="246"/>
      <c r="CN398" s="246"/>
      <c r="CO398" s="246"/>
      <c r="CP398" s="246"/>
      <c r="CQ398" s="246"/>
      <c r="CR398" s="246"/>
      <c r="CS398" s="246"/>
      <c r="CT398" s="246"/>
      <c r="CU398" s="246"/>
      <c r="CV398" s="246"/>
      <c r="CW398" s="246"/>
      <c r="CX398" s="246"/>
      <c r="CY398" s="246"/>
      <c r="CZ398" s="246"/>
      <c r="DA398" s="246"/>
      <c r="DB398" s="246"/>
      <c r="DC398" s="246"/>
      <c r="DD398" s="246"/>
      <c r="DE398" s="246"/>
      <c r="DF398" s="246"/>
      <c r="DG398" s="246"/>
      <c r="DH398" s="246"/>
      <c r="DI398" s="246"/>
      <c r="DJ398" s="246"/>
      <c r="DK398" s="246"/>
      <c r="DL398" s="246"/>
      <c r="DM398" s="246"/>
      <c r="DN398" s="246"/>
      <c r="DO398" s="246"/>
      <c r="DP398" s="246"/>
      <c r="DQ398" s="246"/>
      <c r="DR398" s="246"/>
      <c r="DS398" s="246"/>
      <c r="DT398" s="246"/>
      <c r="DU398" s="246"/>
      <c r="DV398" s="246"/>
      <c r="DW398" s="246"/>
      <c r="DX398" s="246"/>
      <c r="DY398" s="246"/>
      <c r="DZ398" s="246"/>
      <c r="EA398" s="246"/>
      <c r="EB398" s="246"/>
      <c r="EC398" s="246"/>
      <c r="ED398" s="246"/>
      <c r="EE398" s="246"/>
      <c r="EF398" s="246"/>
      <c r="EG398" s="246"/>
      <c r="EH398" s="246"/>
      <c r="EI398" s="246"/>
      <c r="EJ398" s="246"/>
      <c r="EK398" s="246"/>
      <c r="EL398" s="246"/>
      <c r="EM398" s="246"/>
      <c r="EN398" s="246"/>
      <c r="EO398" s="246"/>
      <c r="EP398" s="246"/>
      <c r="EQ398" s="246"/>
      <c r="ER398" s="246"/>
      <c r="ES398" s="246"/>
      <c r="ET398" s="246"/>
      <c r="EU398" s="246"/>
      <c r="EV398" s="246"/>
      <c r="EW398" s="246"/>
      <c r="EX398" s="246"/>
      <c r="EY398" s="246"/>
      <c r="EZ398" s="246"/>
      <c r="FA398" s="246"/>
      <c r="FB398" s="246"/>
      <c r="FC398" s="246"/>
      <c r="FD398" s="246"/>
      <c r="FE398" s="246"/>
      <c r="FF398" s="246"/>
      <c r="FG398" s="246"/>
      <c r="FH398" s="246"/>
      <c r="FI398" s="246"/>
      <c r="FJ398" s="246"/>
      <c r="FK398" s="246"/>
      <c r="FL398" s="246"/>
      <c r="FM398" s="246"/>
      <c r="FN398" s="246"/>
      <c r="FO398" s="246"/>
      <c r="FP398" s="246"/>
      <c r="FQ398" s="246"/>
      <c r="FR398" s="246"/>
      <c r="FS398" s="246"/>
      <c r="FT398" s="246"/>
      <c r="FU398" s="246"/>
      <c r="FV398" s="246"/>
      <c r="FW398" s="246"/>
      <c r="FX398" s="246"/>
      <c r="FY398" s="246"/>
      <c r="FZ398" s="246"/>
      <c r="GA398" s="246"/>
      <c r="GB398" s="246"/>
      <c r="GC398" s="246"/>
      <c r="GD398" s="246"/>
      <c r="GE398" s="246"/>
      <c r="GF398" s="246"/>
      <c r="GG398" s="246"/>
      <c r="GH398" s="246"/>
      <c r="GI398" s="246"/>
      <c r="GJ398" s="246"/>
      <c r="GK398" s="246"/>
      <c r="GL398" s="246"/>
      <c r="GM398" s="246"/>
      <c r="GN398" s="246"/>
      <c r="GO398" s="246"/>
      <c r="GP398" s="246"/>
      <c r="GQ398" s="246"/>
      <c r="GR398" s="246"/>
      <c r="GS398" s="246"/>
      <c r="GT398" s="246"/>
      <c r="GU398" s="246"/>
      <c r="GV398" s="246"/>
      <c r="GW398" s="246"/>
      <c r="GX398" s="246"/>
      <c r="GY398" s="246"/>
      <c r="GZ398" s="246"/>
      <c r="HA398" s="246"/>
      <c r="HB398" s="246"/>
      <c r="HC398" s="246"/>
      <c r="HD398" s="246"/>
      <c r="HE398" s="246"/>
      <c r="HF398" s="246"/>
      <c r="HG398" s="246"/>
      <c r="HH398" s="246"/>
      <c r="HI398" s="246"/>
      <c r="HJ398" s="246"/>
      <c r="HK398" s="246"/>
      <c r="HL398" s="246"/>
      <c r="HM398" s="246"/>
      <c r="HN398" s="246"/>
      <c r="HO398" s="246"/>
      <c r="HP398" s="246"/>
      <c r="HQ398" s="246"/>
      <c r="HR398" s="246"/>
      <c r="HS398" s="246"/>
      <c r="HT398" s="246"/>
      <c r="HU398" s="246"/>
      <c r="HV398" s="246"/>
      <c r="HW398" s="246"/>
      <c r="HX398" s="246"/>
      <c r="HY398" s="246"/>
      <c r="HZ398" s="246"/>
      <c r="IA398" s="246"/>
      <c r="IB398" s="246"/>
      <c r="IC398" s="246"/>
      <c r="ID398" s="246"/>
      <c r="IE398" s="246"/>
      <c r="IF398" s="246"/>
      <c r="IG398" s="246"/>
      <c r="IH398" s="246"/>
      <c r="II398" s="246"/>
      <c r="IJ398" s="246"/>
      <c r="IK398" s="246"/>
      <c r="IL398" s="246"/>
      <c r="IM398" s="246"/>
      <c r="IN398" s="246"/>
      <c r="IO398" s="246"/>
      <c r="IP398" s="246"/>
      <c r="IQ398" s="246"/>
      <c r="IR398" s="246"/>
      <c r="IS398" s="246"/>
      <c r="IT398" s="246"/>
      <c r="IU398" s="246"/>
      <c r="IV398" s="246"/>
      <c r="IW398" s="246"/>
    </row>
    <row r="399" customFormat="false" ht="12.75" hidden="false" customHeight="false" outlineLevel="0" collapsed="false">
      <c r="A399" s="223"/>
      <c r="B399" s="253"/>
      <c r="C399" s="251"/>
      <c r="D399" s="251"/>
      <c r="E399" s="251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  <c r="AJ399" s="246"/>
      <c r="AK399" s="246"/>
      <c r="AL399" s="246"/>
      <c r="AM399" s="246"/>
      <c r="AN399" s="246"/>
      <c r="AO399" s="246"/>
      <c r="AP399" s="246"/>
      <c r="AQ399" s="246"/>
      <c r="AR399" s="246"/>
      <c r="AS399" s="246"/>
      <c r="AT399" s="246"/>
      <c r="AU399" s="246"/>
      <c r="AV399" s="246"/>
      <c r="AW399" s="246"/>
      <c r="AX399" s="246"/>
      <c r="AY399" s="246"/>
      <c r="AZ399" s="246"/>
      <c r="BA399" s="246"/>
      <c r="BB399" s="246"/>
      <c r="BC399" s="246"/>
      <c r="BD399" s="246"/>
      <c r="BE399" s="246"/>
      <c r="BF399" s="246"/>
      <c r="BG399" s="246"/>
      <c r="BH399" s="246"/>
      <c r="BI399" s="246"/>
      <c r="BJ399" s="246"/>
      <c r="BK399" s="246"/>
      <c r="BL399" s="246"/>
      <c r="BM399" s="246"/>
      <c r="BN399" s="246"/>
      <c r="BO399" s="246"/>
      <c r="BP399" s="246"/>
      <c r="BQ399" s="246"/>
      <c r="BR399" s="246"/>
      <c r="BS399" s="246"/>
      <c r="BT399" s="246"/>
      <c r="BU399" s="246"/>
      <c r="BV399" s="246"/>
      <c r="BW399" s="246"/>
      <c r="BX399" s="246"/>
      <c r="BY399" s="246"/>
      <c r="BZ399" s="246"/>
      <c r="CA399" s="246"/>
      <c r="CB399" s="246"/>
      <c r="CC399" s="246"/>
      <c r="CD399" s="246"/>
      <c r="CE399" s="246"/>
      <c r="CF399" s="246"/>
      <c r="CG399" s="246"/>
      <c r="CH399" s="246"/>
      <c r="CI399" s="246"/>
      <c r="CJ399" s="246"/>
      <c r="CK399" s="246"/>
      <c r="CL399" s="246"/>
      <c r="CM399" s="246"/>
      <c r="CN399" s="246"/>
      <c r="CO399" s="246"/>
      <c r="CP399" s="246"/>
      <c r="CQ399" s="246"/>
      <c r="CR399" s="246"/>
      <c r="CS399" s="246"/>
      <c r="CT399" s="246"/>
      <c r="CU399" s="246"/>
      <c r="CV399" s="246"/>
      <c r="CW399" s="246"/>
      <c r="CX399" s="246"/>
      <c r="CY399" s="246"/>
      <c r="CZ399" s="246"/>
      <c r="DA399" s="246"/>
      <c r="DB399" s="246"/>
      <c r="DC399" s="246"/>
      <c r="DD399" s="246"/>
      <c r="DE399" s="246"/>
      <c r="DF399" s="246"/>
      <c r="DG399" s="246"/>
      <c r="DH399" s="246"/>
      <c r="DI399" s="246"/>
      <c r="DJ399" s="246"/>
      <c r="DK399" s="246"/>
      <c r="DL399" s="246"/>
      <c r="DM399" s="246"/>
      <c r="DN399" s="246"/>
      <c r="DO399" s="246"/>
      <c r="DP399" s="246"/>
      <c r="DQ399" s="246"/>
      <c r="DR399" s="246"/>
      <c r="DS399" s="246"/>
      <c r="DT399" s="246"/>
      <c r="DU399" s="246"/>
      <c r="DV399" s="246"/>
      <c r="DW399" s="246"/>
      <c r="DX399" s="246"/>
      <c r="DY399" s="246"/>
      <c r="DZ399" s="246"/>
      <c r="EA399" s="246"/>
      <c r="EB399" s="246"/>
      <c r="EC399" s="246"/>
      <c r="ED399" s="246"/>
      <c r="EE399" s="246"/>
      <c r="EF399" s="246"/>
      <c r="EG399" s="246"/>
      <c r="EH399" s="246"/>
      <c r="EI399" s="246"/>
      <c r="EJ399" s="246"/>
      <c r="EK399" s="246"/>
      <c r="EL399" s="246"/>
      <c r="EM399" s="246"/>
      <c r="EN399" s="246"/>
      <c r="EO399" s="246"/>
      <c r="EP399" s="246"/>
      <c r="EQ399" s="246"/>
      <c r="ER399" s="246"/>
      <c r="ES399" s="246"/>
      <c r="ET399" s="246"/>
      <c r="EU399" s="246"/>
      <c r="EV399" s="246"/>
      <c r="EW399" s="246"/>
      <c r="EX399" s="246"/>
      <c r="EY399" s="246"/>
      <c r="EZ399" s="246"/>
      <c r="FA399" s="246"/>
      <c r="FB399" s="246"/>
      <c r="FC399" s="246"/>
      <c r="FD399" s="246"/>
      <c r="FE399" s="246"/>
      <c r="FF399" s="246"/>
      <c r="FG399" s="246"/>
      <c r="FH399" s="246"/>
      <c r="FI399" s="246"/>
      <c r="FJ399" s="246"/>
      <c r="FK399" s="246"/>
      <c r="FL399" s="246"/>
      <c r="FM399" s="246"/>
      <c r="FN399" s="246"/>
      <c r="FO399" s="246"/>
      <c r="FP399" s="246"/>
      <c r="FQ399" s="246"/>
      <c r="FR399" s="246"/>
      <c r="FS399" s="246"/>
      <c r="FT399" s="246"/>
      <c r="FU399" s="246"/>
      <c r="FV399" s="246"/>
      <c r="FW399" s="246"/>
      <c r="FX399" s="246"/>
      <c r="FY399" s="246"/>
      <c r="FZ399" s="246"/>
      <c r="GA399" s="246"/>
      <c r="GB399" s="246"/>
      <c r="GC399" s="246"/>
      <c r="GD399" s="246"/>
      <c r="GE399" s="246"/>
      <c r="GF399" s="246"/>
      <c r="GG399" s="246"/>
      <c r="GH399" s="246"/>
      <c r="GI399" s="246"/>
      <c r="GJ399" s="246"/>
      <c r="GK399" s="246"/>
      <c r="GL399" s="246"/>
      <c r="GM399" s="246"/>
      <c r="GN399" s="246"/>
      <c r="GO399" s="246"/>
      <c r="GP399" s="246"/>
      <c r="GQ399" s="246"/>
      <c r="GR399" s="246"/>
      <c r="GS399" s="246"/>
      <c r="GT399" s="246"/>
      <c r="GU399" s="246"/>
      <c r="GV399" s="246"/>
      <c r="GW399" s="246"/>
      <c r="GX399" s="246"/>
      <c r="GY399" s="246"/>
      <c r="GZ399" s="246"/>
      <c r="HA399" s="246"/>
      <c r="HB399" s="246"/>
      <c r="HC399" s="246"/>
      <c r="HD399" s="246"/>
      <c r="HE399" s="246"/>
      <c r="HF399" s="246"/>
      <c r="HG399" s="246"/>
      <c r="HH399" s="246"/>
      <c r="HI399" s="246"/>
      <c r="HJ399" s="246"/>
      <c r="HK399" s="246"/>
      <c r="HL399" s="246"/>
      <c r="HM399" s="246"/>
      <c r="HN399" s="246"/>
      <c r="HO399" s="246"/>
      <c r="HP399" s="246"/>
      <c r="HQ399" s="246"/>
      <c r="HR399" s="246"/>
      <c r="HS399" s="246"/>
      <c r="HT399" s="246"/>
      <c r="HU399" s="246"/>
      <c r="HV399" s="246"/>
      <c r="HW399" s="246"/>
      <c r="HX399" s="246"/>
      <c r="HY399" s="246"/>
      <c r="HZ399" s="246"/>
      <c r="IA399" s="246"/>
      <c r="IB399" s="246"/>
      <c r="IC399" s="246"/>
      <c r="ID399" s="246"/>
      <c r="IE399" s="246"/>
      <c r="IF399" s="246"/>
      <c r="IG399" s="246"/>
      <c r="IH399" s="246"/>
      <c r="II399" s="246"/>
      <c r="IJ399" s="246"/>
      <c r="IK399" s="246"/>
      <c r="IL399" s="246"/>
      <c r="IM399" s="246"/>
      <c r="IN399" s="246"/>
      <c r="IO399" s="246"/>
      <c r="IP399" s="246"/>
      <c r="IQ399" s="246"/>
      <c r="IR399" s="246"/>
      <c r="IS399" s="246"/>
      <c r="IT399" s="246"/>
      <c r="IU399" s="246"/>
      <c r="IV399" s="246"/>
      <c r="IW399" s="246"/>
    </row>
    <row r="400" customFormat="false" ht="12.75" hidden="false" customHeight="false" outlineLevel="0" collapsed="false">
      <c r="A400" s="224"/>
      <c r="B400" s="250"/>
      <c r="C400" s="251"/>
      <c r="D400" s="251"/>
      <c r="E400" s="251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  <c r="AJ400" s="246"/>
      <c r="AK400" s="246"/>
      <c r="AL400" s="246"/>
      <c r="AM400" s="246"/>
      <c r="AN400" s="246"/>
      <c r="AO400" s="246"/>
      <c r="AP400" s="246"/>
      <c r="AQ400" s="246"/>
      <c r="AR400" s="246"/>
      <c r="AS400" s="246"/>
      <c r="AT400" s="246"/>
      <c r="AU400" s="246"/>
      <c r="AV400" s="246"/>
      <c r="AW400" s="246"/>
      <c r="AX400" s="246"/>
      <c r="AY400" s="246"/>
      <c r="AZ400" s="246"/>
      <c r="BA400" s="246"/>
      <c r="BB400" s="246"/>
      <c r="BC400" s="246"/>
      <c r="BD400" s="246"/>
      <c r="BE400" s="246"/>
      <c r="BF400" s="246"/>
      <c r="BG400" s="246"/>
      <c r="BH400" s="246"/>
      <c r="BI400" s="246"/>
      <c r="BJ400" s="246"/>
      <c r="BK400" s="246"/>
      <c r="BL400" s="246"/>
      <c r="BM400" s="246"/>
      <c r="BN400" s="246"/>
      <c r="BO400" s="246"/>
      <c r="BP400" s="246"/>
      <c r="BQ400" s="246"/>
      <c r="BR400" s="246"/>
      <c r="BS400" s="246"/>
      <c r="BT400" s="246"/>
      <c r="BU400" s="246"/>
      <c r="BV400" s="246"/>
      <c r="BW400" s="246"/>
      <c r="BX400" s="246"/>
      <c r="BY400" s="246"/>
      <c r="BZ400" s="246"/>
      <c r="CA400" s="246"/>
      <c r="CB400" s="246"/>
      <c r="CC400" s="246"/>
      <c r="CD400" s="246"/>
      <c r="CE400" s="246"/>
      <c r="CF400" s="246"/>
      <c r="CG400" s="246"/>
      <c r="CH400" s="246"/>
      <c r="CI400" s="246"/>
      <c r="CJ400" s="246"/>
      <c r="CK400" s="246"/>
      <c r="CL400" s="246"/>
      <c r="CM400" s="246"/>
      <c r="CN400" s="246"/>
      <c r="CO400" s="246"/>
      <c r="CP400" s="246"/>
      <c r="CQ400" s="246"/>
      <c r="CR400" s="246"/>
      <c r="CS400" s="246"/>
      <c r="CT400" s="246"/>
      <c r="CU400" s="246"/>
      <c r="CV400" s="246"/>
      <c r="CW400" s="246"/>
      <c r="CX400" s="246"/>
      <c r="CY400" s="246"/>
      <c r="CZ400" s="246"/>
      <c r="DA400" s="246"/>
      <c r="DB400" s="246"/>
      <c r="DC400" s="246"/>
      <c r="DD400" s="246"/>
      <c r="DE400" s="246"/>
      <c r="DF400" s="246"/>
      <c r="DG400" s="246"/>
      <c r="DH400" s="246"/>
      <c r="DI400" s="246"/>
      <c r="DJ400" s="246"/>
      <c r="DK400" s="246"/>
      <c r="DL400" s="246"/>
      <c r="DM400" s="246"/>
      <c r="DN400" s="246"/>
      <c r="DO400" s="246"/>
      <c r="DP400" s="246"/>
      <c r="DQ400" s="246"/>
      <c r="DR400" s="246"/>
      <c r="DS400" s="246"/>
      <c r="DT400" s="246"/>
      <c r="DU400" s="246"/>
      <c r="DV400" s="246"/>
      <c r="DW400" s="246"/>
      <c r="DX400" s="246"/>
      <c r="DY400" s="246"/>
      <c r="DZ400" s="246"/>
      <c r="EA400" s="246"/>
      <c r="EB400" s="246"/>
      <c r="EC400" s="246"/>
      <c r="ED400" s="246"/>
      <c r="EE400" s="246"/>
      <c r="EF400" s="246"/>
      <c r="EG400" s="246"/>
      <c r="EH400" s="246"/>
      <c r="EI400" s="246"/>
      <c r="EJ400" s="246"/>
      <c r="EK400" s="246"/>
      <c r="EL400" s="246"/>
      <c r="EM400" s="246"/>
      <c r="EN400" s="246"/>
      <c r="EO400" s="246"/>
      <c r="EP400" s="246"/>
      <c r="EQ400" s="246"/>
      <c r="ER400" s="246"/>
      <c r="ES400" s="246"/>
      <c r="ET400" s="246"/>
      <c r="EU400" s="246"/>
      <c r="EV400" s="246"/>
      <c r="EW400" s="246"/>
      <c r="EX400" s="246"/>
      <c r="EY400" s="246"/>
      <c r="EZ400" s="246"/>
      <c r="FA400" s="246"/>
      <c r="FB400" s="246"/>
      <c r="FC400" s="246"/>
      <c r="FD400" s="246"/>
      <c r="FE400" s="246"/>
      <c r="FF400" s="246"/>
      <c r="FG400" s="246"/>
      <c r="FH400" s="246"/>
      <c r="FI400" s="246"/>
      <c r="FJ400" s="246"/>
      <c r="FK400" s="246"/>
      <c r="FL400" s="246"/>
      <c r="FM400" s="246"/>
      <c r="FN400" s="246"/>
      <c r="FO400" s="246"/>
      <c r="FP400" s="246"/>
      <c r="FQ400" s="246"/>
      <c r="FR400" s="246"/>
      <c r="FS400" s="246"/>
      <c r="FT400" s="246"/>
      <c r="FU400" s="246"/>
      <c r="FV400" s="246"/>
      <c r="FW400" s="246"/>
      <c r="FX400" s="246"/>
      <c r="FY400" s="246"/>
      <c r="FZ400" s="246"/>
      <c r="GA400" s="246"/>
      <c r="GB400" s="246"/>
      <c r="GC400" s="246"/>
      <c r="GD400" s="246"/>
      <c r="GE400" s="246"/>
      <c r="GF400" s="246"/>
      <c r="GG400" s="246"/>
      <c r="GH400" s="246"/>
      <c r="GI400" s="246"/>
      <c r="GJ400" s="246"/>
      <c r="GK400" s="246"/>
      <c r="GL400" s="246"/>
      <c r="GM400" s="246"/>
      <c r="GN400" s="246"/>
      <c r="GO400" s="246"/>
      <c r="GP400" s="246"/>
      <c r="GQ400" s="246"/>
      <c r="GR400" s="246"/>
      <c r="GS400" s="246"/>
      <c r="GT400" s="246"/>
      <c r="GU400" s="246"/>
      <c r="GV400" s="246"/>
      <c r="GW400" s="246"/>
      <c r="GX400" s="246"/>
      <c r="GY400" s="246"/>
      <c r="GZ400" s="246"/>
      <c r="HA400" s="246"/>
      <c r="HB400" s="246"/>
      <c r="HC400" s="246"/>
      <c r="HD400" s="246"/>
      <c r="HE400" s="246"/>
      <c r="HF400" s="246"/>
      <c r="HG400" s="246"/>
      <c r="HH400" s="246"/>
      <c r="HI400" s="246"/>
      <c r="HJ400" s="246"/>
      <c r="HK400" s="246"/>
      <c r="HL400" s="246"/>
      <c r="HM400" s="246"/>
      <c r="HN400" s="246"/>
      <c r="HO400" s="246"/>
      <c r="HP400" s="246"/>
      <c r="HQ400" s="246"/>
      <c r="HR400" s="246"/>
      <c r="HS400" s="246"/>
      <c r="HT400" s="246"/>
      <c r="HU400" s="246"/>
      <c r="HV400" s="246"/>
      <c r="HW400" s="246"/>
      <c r="HX400" s="246"/>
      <c r="HY400" s="246"/>
      <c r="HZ400" s="246"/>
      <c r="IA400" s="246"/>
      <c r="IB400" s="246"/>
      <c r="IC400" s="246"/>
      <c r="ID400" s="246"/>
      <c r="IE400" s="246"/>
      <c r="IF400" s="246"/>
      <c r="IG400" s="246"/>
      <c r="IH400" s="246"/>
      <c r="II400" s="246"/>
      <c r="IJ400" s="246"/>
      <c r="IK400" s="246"/>
      <c r="IL400" s="246"/>
      <c r="IM400" s="246"/>
      <c r="IN400" s="246"/>
      <c r="IO400" s="246"/>
      <c r="IP400" s="246"/>
      <c r="IQ400" s="246"/>
      <c r="IR400" s="246"/>
      <c r="IS400" s="246"/>
      <c r="IT400" s="246"/>
      <c r="IU400" s="246"/>
      <c r="IV400" s="246"/>
      <c r="IW400" s="246"/>
    </row>
    <row r="401" customFormat="false" ht="12.75" hidden="false" customHeight="false" outlineLevel="0" collapsed="false">
      <c r="A401" s="64"/>
      <c r="B401" s="246"/>
      <c r="C401" s="251"/>
      <c r="D401" s="251"/>
      <c r="E401" s="251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  <c r="AJ401" s="246"/>
      <c r="AK401" s="246"/>
      <c r="AL401" s="246"/>
      <c r="AM401" s="246"/>
      <c r="AN401" s="246"/>
      <c r="AO401" s="246"/>
      <c r="AP401" s="246"/>
      <c r="AQ401" s="246"/>
      <c r="AR401" s="246"/>
      <c r="AS401" s="246"/>
      <c r="AT401" s="246"/>
      <c r="AU401" s="246"/>
      <c r="AV401" s="246"/>
      <c r="AW401" s="246"/>
      <c r="AX401" s="246"/>
      <c r="AY401" s="246"/>
      <c r="AZ401" s="246"/>
      <c r="BA401" s="246"/>
      <c r="BB401" s="246"/>
      <c r="BC401" s="246"/>
      <c r="BD401" s="246"/>
      <c r="BE401" s="246"/>
      <c r="BF401" s="246"/>
      <c r="BG401" s="246"/>
      <c r="BH401" s="246"/>
      <c r="BI401" s="246"/>
      <c r="BJ401" s="246"/>
      <c r="BK401" s="246"/>
      <c r="BL401" s="246"/>
      <c r="BM401" s="246"/>
      <c r="BN401" s="246"/>
      <c r="BO401" s="246"/>
      <c r="BP401" s="246"/>
      <c r="BQ401" s="246"/>
      <c r="BR401" s="246"/>
      <c r="BS401" s="246"/>
      <c r="BT401" s="246"/>
      <c r="BU401" s="246"/>
      <c r="BV401" s="246"/>
      <c r="BW401" s="246"/>
      <c r="BX401" s="246"/>
      <c r="BY401" s="246"/>
      <c r="BZ401" s="246"/>
      <c r="CA401" s="246"/>
      <c r="CB401" s="246"/>
      <c r="CC401" s="246"/>
      <c r="CD401" s="246"/>
      <c r="CE401" s="246"/>
      <c r="CF401" s="246"/>
      <c r="CG401" s="246"/>
      <c r="CH401" s="246"/>
      <c r="CI401" s="246"/>
      <c r="CJ401" s="246"/>
      <c r="CK401" s="246"/>
      <c r="CL401" s="246"/>
      <c r="CM401" s="246"/>
      <c r="CN401" s="246"/>
      <c r="CO401" s="246"/>
      <c r="CP401" s="246"/>
      <c r="CQ401" s="246"/>
      <c r="CR401" s="246"/>
      <c r="CS401" s="246"/>
      <c r="CT401" s="246"/>
      <c r="CU401" s="246"/>
      <c r="CV401" s="246"/>
      <c r="CW401" s="246"/>
      <c r="CX401" s="246"/>
      <c r="CY401" s="246"/>
      <c r="CZ401" s="246"/>
      <c r="DA401" s="246"/>
      <c r="DB401" s="246"/>
      <c r="DC401" s="246"/>
      <c r="DD401" s="246"/>
      <c r="DE401" s="246"/>
      <c r="DF401" s="246"/>
      <c r="DG401" s="246"/>
      <c r="DH401" s="246"/>
      <c r="DI401" s="246"/>
      <c r="DJ401" s="246"/>
      <c r="DK401" s="246"/>
      <c r="DL401" s="246"/>
      <c r="DM401" s="246"/>
      <c r="DN401" s="246"/>
      <c r="DO401" s="246"/>
      <c r="DP401" s="246"/>
      <c r="DQ401" s="246"/>
      <c r="DR401" s="246"/>
      <c r="DS401" s="246"/>
      <c r="DT401" s="246"/>
      <c r="DU401" s="246"/>
      <c r="DV401" s="246"/>
      <c r="DW401" s="246"/>
      <c r="DX401" s="246"/>
      <c r="DY401" s="246"/>
      <c r="DZ401" s="246"/>
      <c r="EA401" s="246"/>
      <c r="EB401" s="246"/>
      <c r="EC401" s="246"/>
      <c r="ED401" s="246"/>
      <c r="EE401" s="246"/>
      <c r="EF401" s="246"/>
      <c r="EG401" s="246"/>
      <c r="EH401" s="246"/>
      <c r="EI401" s="246"/>
      <c r="EJ401" s="246"/>
      <c r="EK401" s="246"/>
      <c r="EL401" s="246"/>
      <c r="EM401" s="246"/>
      <c r="EN401" s="246"/>
      <c r="EO401" s="246"/>
      <c r="EP401" s="246"/>
      <c r="EQ401" s="246"/>
      <c r="ER401" s="246"/>
      <c r="ES401" s="246"/>
      <c r="ET401" s="246"/>
      <c r="EU401" s="246"/>
      <c r="EV401" s="246"/>
      <c r="EW401" s="246"/>
      <c r="EX401" s="246"/>
      <c r="EY401" s="246"/>
      <c r="EZ401" s="246"/>
      <c r="FA401" s="246"/>
      <c r="FB401" s="246"/>
      <c r="FC401" s="246"/>
      <c r="FD401" s="246"/>
      <c r="FE401" s="246"/>
      <c r="FF401" s="246"/>
      <c r="FG401" s="246"/>
      <c r="FH401" s="246"/>
      <c r="FI401" s="246"/>
      <c r="FJ401" s="246"/>
      <c r="FK401" s="246"/>
      <c r="FL401" s="246"/>
      <c r="FM401" s="246"/>
      <c r="FN401" s="246"/>
      <c r="FO401" s="246"/>
      <c r="FP401" s="246"/>
      <c r="FQ401" s="246"/>
      <c r="FR401" s="246"/>
      <c r="FS401" s="246"/>
      <c r="FT401" s="246"/>
      <c r="FU401" s="246"/>
      <c r="FV401" s="246"/>
      <c r="FW401" s="246"/>
      <c r="FX401" s="246"/>
      <c r="FY401" s="246"/>
      <c r="FZ401" s="246"/>
      <c r="GA401" s="246"/>
      <c r="GB401" s="246"/>
      <c r="GC401" s="246"/>
      <c r="GD401" s="246"/>
      <c r="GE401" s="246"/>
      <c r="GF401" s="246"/>
      <c r="GG401" s="246"/>
      <c r="GH401" s="246"/>
      <c r="GI401" s="246"/>
      <c r="GJ401" s="246"/>
      <c r="GK401" s="246"/>
      <c r="GL401" s="246"/>
      <c r="GM401" s="246"/>
      <c r="GN401" s="246"/>
      <c r="GO401" s="246"/>
      <c r="GP401" s="246"/>
      <c r="GQ401" s="246"/>
      <c r="GR401" s="246"/>
      <c r="GS401" s="246"/>
      <c r="GT401" s="246"/>
      <c r="GU401" s="246"/>
      <c r="GV401" s="246"/>
      <c r="GW401" s="246"/>
      <c r="GX401" s="246"/>
      <c r="GY401" s="246"/>
      <c r="GZ401" s="246"/>
      <c r="HA401" s="246"/>
      <c r="HB401" s="246"/>
      <c r="HC401" s="246"/>
      <c r="HD401" s="246"/>
      <c r="HE401" s="246"/>
      <c r="HF401" s="246"/>
      <c r="HG401" s="246"/>
      <c r="HH401" s="246"/>
      <c r="HI401" s="246"/>
      <c r="HJ401" s="246"/>
      <c r="HK401" s="246"/>
      <c r="HL401" s="246"/>
      <c r="HM401" s="246"/>
      <c r="HN401" s="246"/>
      <c r="HO401" s="246"/>
      <c r="HP401" s="246"/>
      <c r="HQ401" s="246"/>
      <c r="HR401" s="246"/>
      <c r="HS401" s="246"/>
      <c r="HT401" s="246"/>
      <c r="HU401" s="246"/>
      <c r="HV401" s="246"/>
      <c r="HW401" s="246"/>
      <c r="HX401" s="246"/>
      <c r="HY401" s="246"/>
      <c r="HZ401" s="246"/>
      <c r="IA401" s="246"/>
      <c r="IB401" s="246"/>
      <c r="IC401" s="246"/>
      <c r="ID401" s="246"/>
      <c r="IE401" s="246"/>
      <c r="IF401" s="246"/>
      <c r="IG401" s="246"/>
      <c r="IH401" s="246"/>
      <c r="II401" s="246"/>
      <c r="IJ401" s="246"/>
      <c r="IK401" s="246"/>
      <c r="IL401" s="246"/>
      <c r="IM401" s="246"/>
      <c r="IN401" s="246"/>
      <c r="IO401" s="246"/>
      <c r="IP401" s="246"/>
      <c r="IQ401" s="246"/>
      <c r="IR401" s="246"/>
      <c r="IS401" s="246"/>
      <c r="IT401" s="246"/>
      <c r="IU401" s="246"/>
      <c r="IV401" s="246"/>
      <c r="IW401" s="246"/>
    </row>
    <row r="402" customFormat="false" ht="12.75" hidden="false" customHeight="false" outlineLevel="0" collapsed="false">
      <c r="A402" s="217"/>
      <c r="B402" s="245"/>
      <c r="C402" s="251"/>
      <c r="D402" s="251"/>
      <c r="E402" s="251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  <c r="AJ402" s="246"/>
      <c r="AK402" s="246"/>
      <c r="AL402" s="246"/>
      <c r="AM402" s="246"/>
      <c r="AN402" s="246"/>
      <c r="AO402" s="246"/>
      <c r="AP402" s="246"/>
      <c r="AQ402" s="246"/>
      <c r="AR402" s="246"/>
      <c r="AS402" s="246"/>
      <c r="AT402" s="246"/>
      <c r="AU402" s="246"/>
      <c r="AV402" s="246"/>
      <c r="AW402" s="246"/>
      <c r="AX402" s="246"/>
      <c r="AY402" s="246"/>
      <c r="AZ402" s="246"/>
      <c r="BA402" s="246"/>
      <c r="BB402" s="246"/>
      <c r="BC402" s="246"/>
      <c r="BD402" s="246"/>
      <c r="BE402" s="246"/>
      <c r="BF402" s="246"/>
      <c r="BG402" s="246"/>
      <c r="BH402" s="246"/>
      <c r="BI402" s="246"/>
      <c r="BJ402" s="246"/>
      <c r="BK402" s="246"/>
      <c r="BL402" s="246"/>
      <c r="BM402" s="246"/>
      <c r="BN402" s="246"/>
      <c r="BO402" s="246"/>
      <c r="BP402" s="246"/>
      <c r="BQ402" s="246"/>
      <c r="BR402" s="246"/>
      <c r="BS402" s="246"/>
      <c r="BT402" s="246"/>
      <c r="BU402" s="246"/>
      <c r="BV402" s="246"/>
      <c r="BW402" s="246"/>
      <c r="BX402" s="246"/>
      <c r="BY402" s="246"/>
      <c r="BZ402" s="246"/>
      <c r="CA402" s="246"/>
      <c r="CB402" s="246"/>
      <c r="CC402" s="246"/>
      <c r="CD402" s="246"/>
      <c r="CE402" s="246"/>
      <c r="CF402" s="246"/>
      <c r="CG402" s="246"/>
      <c r="CH402" s="246"/>
      <c r="CI402" s="246"/>
      <c r="CJ402" s="246"/>
      <c r="CK402" s="246"/>
      <c r="CL402" s="246"/>
      <c r="CM402" s="246"/>
      <c r="CN402" s="246"/>
      <c r="CO402" s="246"/>
      <c r="CP402" s="246"/>
      <c r="CQ402" s="246"/>
      <c r="CR402" s="246"/>
      <c r="CS402" s="246"/>
      <c r="CT402" s="246"/>
      <c r="CU402" s="246"/>
      <c r="CV402" s="246"/>
      <c r="CW402" s="246"/>
      <c r="CX402" s="246"/>
      <c r="CY402" s="246"/>
      <c r="CZ402" s="246"/>
      <c r="DA402" s="246"/>
      <c r="DB402" s="246"/>
      <c r="DC402" s="246"/>
      <c r="DD402" s="246"/>
      <c r="DE402" s="246"/>
      <c r="DF402" s="246"/>
      <c r="DG402" s="246"/>
      <c r="DH402" s="246"/>
      <c r="DI402" s="246"/>
      <c r="DJ402" s="246"/>
      <c r="DK402" s="246"/>
      <c r="DL402" s="246"/>
      <c r="DM402" s="246"/>
      <c r="DN402" s="246"/>
      <c r="DO402" s="246"/>
      <c r="DP402" s="246"/>
      <c r="DQ402" s="246"/>
      <c r="DR402" s="246"/>
      <c r="DS402" s="246"/>
      <c r="DT402" s="246"/>
      <c r="DU402" s="246"/>
      <c r="DV402" s="246"/>
      <c r="DW402" s="246"/>
      <c r="DX402" s="246"/>
      <c r="DY402" s="246"/>
      <c r="DZ402" s="246"/>
      <c r="EA402" s="246"/>
      <c r="EB402" s="246"/>
      <c r="EC402" s="246"/>
      <c r="ED402" s="246"/>
      <c r="EE402" s="246"/>
      <c r="EF402" s="246"/>
      <c r="EG402" s="246"/>
      <c r="EH402" s="246"/>
      <c r="EI402" s="246"/>
      <c r="EJ402" s="246"/>
      <c r="EK402" s="246"/>
      <c r="EL402" s="246"/>
      <c r="EM402" s="246"/>
      <c r="EN402" s="246"/>
      <c r="EO402" s="246"/>
      <c r="EP402" s="246"/>
      <c r="EQ402" s="246"/>
      <c r="ER402" s="246"/>
      <c r="ES402" s="246"/>
      <c r="ET402" s="246"/>
      <c r="EU402" s="246"/>
      <c r="EV402" s="246"/>
      <c r="EW402" s="246"/>
      <c r="EX402" s="246"/>
      <c r="EY402" s="246"/>
      <c r="EZ402" s="246"/>
      <c r="FA402" s="246"/>
      <c r="FB402" s="246"/>
      <c r="FC402" s="246"/>
      <c r="FD402" s="246"/>
      <c r="FE402" s="246"/>
      <c r="FF402" s="246"/>
      <c r="FG402" s="246"/>
      <c r="FH402" s="246"/>
      <c r="FI402" s="246"/>
      <c r="FJ402" s="246"/>
      <c r="FK402" s="246"/>
      <c r="FL402" s="246"/>
      <c r="FM402" s="246"/>
      <c r="FN402" s="246"/>
      <c r="FO402" s="246"/>
      <c r="FP402" s="246"/>
      <c r="FQ402" s="246"/>
      <c r="FR402" s="246"/>
      <c r="FS402" s="246"/>
      <c r="FT402" s="246"/>
      <c r="FU402" s="246"/>
      <c r="FV402" s="246"/>
      <c r="FW402" s="246"/>
      <c r="FX402" s="246"/>
      <c r="FY402" s="246"/>
      <c r="FZ402" s="246"/>
      <c r="GA402" s="246"/>
      <c r="GB402" s="246"/>
      <c r="GC402" s="246"/>
      <c r="GD402" s="246"/>
      <c r="GE402" s="246"/>
      <c r="GF402" s="246"/>
      <c r="GG402" s="246"/>
      <c r="GH402" s="246"/>
      <c r="GI402" s="246"/>
      <c r="GJ402" s="246"/>
      <c r="GK402" s="246"/>
      <c r="GL402" s="246"/>
      <c r="GM402" s="246"/>
      <c r="GN402" s="246"/>
      <c r="GO402" s="246"/>
      <c r="GP402" s="246"/>
      <c r="GQ402" s="246"/>
      <c r="GR402" s="246"/>
      <c r="GS402" s="246"/>
      <c r="GT402" s="246"/>
      <c r="GU402" s="246"/>
      <c r="GV402" s="246"/>
      <c r="GW402" s="246"/>
      <c r="GX402" s="246"/>
      <c r="GY402" s="246"/>
      <c r="GZ402" s="246"/>
      <c r="HA402" s="246"/>
      <c r="HB402" s="246"/>
      <c r="HC402" s="246"/>
      <c r="HD402" s="246"/>
      <c r="HE402" s="246"/>
      <c r="HF402" s="246"/>
      <c r="HG402" s="246"/>
      <c r="HH402" s="246"/>
      <c r="HI402" s="246"/>
      <c r="HJ402" s="246"/>
      <c r="HK402" s="246"/>
      <c r="HL402" s="246"/>
      <c r="HM402" s="246"/>
      <c r="HN402" s="246"/>
      <c r="HO402" s="246"/>
      <c r="HP402" s="246"/>
      <c r="HQ402" s="246"/>
      <c r="HR402" s="246"/>
      <c r="HS402" s="246"/>
      <c r="HT402" s="246"/>
      <c r="HU402" s="246"/>
      <c r="HV402" s="246"/>
      <c r="HW402" s="246"/>
      <c r="HX402" s="246"/>
      <c r="HY402" s="246"/>
      <c r="HZ402" s="246"/>
      <c r="IA402" s="246"/>
      <c r="IB402" s="246"/>
      <c r="IC402" s="246"/>
      <c r="ID402" s="246"/>
      <c r="IE402" s="246"/>
      <c r="IF402" s="246"/>
      <c r="IG402" s="246"/>
      <c r="IH402" s="246"/>
      <c r="II402" s="246"/>
      <c r="IJ402" s="246"/>
      <c r="IK402" s="246"/>
      <c r="IL402" s="246"/>
      <c r="IM402" s="246"/>
      <c r="IN402" s="246"/>
      <c r="IO402" s="246"/>
      <c r="IP402" s="246"/>
      <c r="IQ402" s="246"/>
      <c r="IR402" s="246"/>
      <c r="IS402" s="246"/>
      <c r="IT402" s="246"/>
      <c r="IU402" s="246"/>
      <c r="IV402" s="246"/>
      <c r="IW402" s="246"/>
    </row>
    <row r="403" customFormat="false" ht="12.75" hidden="false" customHeight="false" outlineLevel="0" collapsed="false">
      <c r="A403" s="254"/>
      <c r="B403" s="255"/>
      <c r="C403" s="251"/>
      <c r="D403" s="251"/>
      <c r="E403" s="251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  <c r="AJ403" s="246"/>
      <c r="AK403" s="246"/>
      <c r="AL403" s="246"/>
      <c r="AM403" s="246"/>
      <c r="AN403" s="246"/>
      <c r="AO403" s="246"/>
      <c r="AP403" s="246"/>
      <c r="AQ403" s="246"/>
      <c r="AR403" s="246"/>
      <c r="AS403" s="246"/>
      <c r="AT403" s="246"/>
      <c r="AU403" s="246"/>
      <c r="AV403" s="246"/>
      <c r="AW403" s="246"/>
      <c r="AX403" s="246"/>
      <c r="AY403" s="246"/>
      <c r="AZ403" s="246"/>
      <c r="BA403" s="246"/>
      <c r="BB403" s="246"/>
      <c r="BC403" s="246"/>
      <c r="BD403" s="246"/>
      <c r="BE403" s="246"/>
      <c r="BF403" s="246"/>
      <c r="BG403" s="246"/>
      <c r="BH403" s="246"/>
      <c r="BI403" s="246"/>
      <c r="BJ403" s="246"/>
      <c r="BK403" s="246"/>
      <c r="BL403" s="246"/>
      <c r="BM403" s="246"/>
      <c r="BN403" s="246"/>
      <c r="BO403" s="246"/>
      <c r="BP403" s="246"/>
      <c r="BQ403" s="246"/>
      <c r="BR403" s="246"/>
      <c r="BS403" s="246"/>
      <c r="BT403" s="246"/>
      <c r="BU403" s="246"/>
      <c r="BV403" s="246"/>
      <c r="BW403" s="246"/>
      <c r="BX403" s="246"/>
      <c r="BY403" s="246"/>
      <c r="BZ403" s="246"/>
      <c r="CA403" s="246"/>
      <c r="CB403" s="246"/>
      <c r="CC403" s="246"/>
      <c r="CD403" s="246"/>
      <c r="CE403" s="246"/>
      <c r="CF403" s="246"/>
      <c r="CG403" s="246"/>
      <c r="CH403" s="246"/>
      <c r="CI403" s="246"/>
      <c r="CJ403" s="246"/>
      <c r="CK403" s="246"/>
      <c r="CL403" s="246"/>
      <c r="CM403" s="246"/>
      <c r="CN403" s="246"/>
      <c r="CO403" s="246"/>
      <c r="CP403" s="246"/>
      <c r="CQ403" s="246"/>
      <c r="CR403" s="246"/>
      <c r="CS403" s="246"/>
      <c r="CT403" s="246"/>
      <c r="CU403" s="246"/>
      <c r="CV403" s="246"/>
      <c r="CW403" s="246"/>
      <c r="CX403" s="246"/>
      <c r="CY403" s="246"/>
      <c r="CZ403" s="246"/>
      <c r="DA403" s="246"/>
      <c r="DB403" s="246"/>
      <c r="DC403" s="246"/>
      <c r="DD403" s="246"/>
      <c r="DE403" s="246"/>
      <c r="DF403" s="246"/>
      <c r="DG403" s="246"/>
      <c r="DH403" s="246"/>
      <c r="DI403" s="246"/>
      <c r="DJ403" s="246"/>
      <c r="DK403" s="246"/>
      <c r="DL403" s="246"/>
      <c r="DM403" s="246"/>
      <c r="DN403" s="246"/>
      <c r="DO403" s="246"/>
      <c r="DP403" s="246"/>
      <c r="DQ403" s="246"/>
      <c r="DR403" s="246"/>
      <c r="DS403" s="246"/>
      <c r="DT403" s="246"/>
      <c r="DU403" s="246"/>
      <c r="DV403" s="246"/>
      <c r="DW403" s="246"/>
      <c r="DX403" s="246"/>
      <c r="DY403" s="246"/>
      <c r="DZ403" s="246"/>
      <c r="EA403" s="246"/>
      <c r="EB403" s="246"/>
      <c r="EC403" s="246"/>
      <c r="ED403" s="246"/>
      <c r="EE403" s="246"/>
      <c r="EF403" s="246"/>
      <c r="EG403" s="246"/>
      <c r="EH403" s="246"/>
      <c r="EI403" s="246"/>
      <c r="EJ403" s="246"/>
      <c r="EK403" s="246"/>
      <c r="EL403" s="246"/>
      <c r="EM403" s="246"/>
      <c r="EN403" s="246"/>
      <c r="EO403" s="246"/>
      <c r="EP403" s="246"/>
      <c r="EQ403" s="246"/>
      <c r="ER403" s="246"/>
      <c r="ES403" s="246"/>
      <c r="ET403" s="246"/>
      <c r="EU403" s="246"/>
      <c r="EV403" s="246"/>
      <c r="EW403" s="246"/>
      <c r="EX403" s="246"/>
      <c r="EY403" s="246"/>
      <c r="EZ403" s="246"/>
      <c r="FA403" s="246"/>
      <c r="FB403" s="246"/>
      <c r="FC403" s="246"/>
      <c r="FD403" s="246"/>
      <c r="FE403" s="246"/>
      <c r="FF403" s="246"/>
      <c r="FG403" s="246"/>
      <c r="FH403" s="246"/>
      <c r="FI403" s="246"/>
      <c r="FJ403" s="246"/>
      <c r="FK403" s="246"/>
      <c r="FL403" s="246"/>
      <c r="FM403" s="246"/>
      <c r="FN403" s="246"/>
      <c r="FO403" s="246"/>
      <c r="FP403" s="246"/>
      <c r="FQ403" s="246"/>
      <c r="FR403" s="246"/>
      <c r="FS403" s="246"/>
      <c r="FT403" s="246"/>
      <c r="FU403" s="246"/>
      <c r="FV403" s="246"/>
      <c r="FW403" s="246"/>
      <c r="FX403" s="246"/>
      <c r="FY403" s="246"/>
      <c r="FZ403" s="246"/>
      <c r="GA403" s="246"/>
      <c r="GB403" s="246"/>
      <c r="GC403" s="246"/>
      <c r="GD403" s="246"/>
      <c r="GE403" s="246"/>
      <c r="GF403" s="246"/>
      <c r="GG403" s="246"/>
      <c r="GH403" s="246"/>
      <c r="GI403" s="246"/>
      <c r="GJ403" s="246"/>
      <c r="GK403" s="246"/>
      <c r="GL403" s="246"/>
      <c r="GM403" s="246"/>
      <c r="GN403" s="246"/>
      <c r="GO403" s="246"/>
      <c r="GP403" s="246"/>
      <c r="GQ403" s="246"/>
      <c r="GR403" s="246"/>
      <c r="GS403" s="246"/>
      <c r="GT403" s="246"/>
      <c r="GU403" s="246"/>
      <c r="GV403" s="246"/>
      <c r="GW403" s="246"/>
      <c r="GX403" s="246"/>
      <c r="GY403" s="246"/>
      <c r="GZ403" s="246"/>
      <c r="HA403" s="246"/>
      <c r="HB403" s="246"/>
      <c r="HC403" s="246"/>
      <c r="HD403" s="246"/>
      <c r="HE403" s="246"/>
      <c r="HF403" s="246"/>
      <c r="HG403" s="246"/>
      <c r="HH403" s="246"/>
      <c r="HI403" s="246"/>
      <c r="HJ403" s="246"/>
      <c r="HK403" s="246"/>
      <c r="HL403" s="246"/>
      <c r="HM403" s="246"/>
      <c r="HN403" s="246"/>
      <c r="HO403" s="246"/>
      <c r="HP403" s="246"/>
      <c r="HQ403" s="246"/>
      <c r="HR403" s="246"/>
      <c r="HS403" s="246"/>
      <c r="HT403" s="246"/>
      <c r="HU403" s="246"/>
      <c r="HV403" s="246"/>
      <c r="HW403" s="246"/>
      <c r="HX403" s="246"/>
      <c r="HY403" s="246"/>
      <c r="HZ403" s="246"/>
      <c r="IA403" s="246"/>
      <c r="IB403" s="246"/>
      <c r="IC403" s="246"/>
      <c r="ID403" s="246"/>
      <c r="IE403" s="246"/>
      <c r="IF403" s="246"/>
      <c r="IG403" s="246"/>
      <c r="IH403" s="246"/>
      <c r="II403" s="246"/>
      <c r="IJ403" s="246"/>
      <c r="IK403" s="246"/>
      <c r="IL403" s="246"/>
      <c r="IM403" s="246"/>
      <c r="IN403" s="246"/>
      <c r="IO403" s="246"/>
      <c r="IP403" s="246"/>
      <c r="IQ403" s="246"/>
      <c r="IR403" s="246"/>
      <c r="IS403" s="246"/>
      <c r="IT403" s="246"/>
      <c r="IU403" s="246"/>
      <c r="IV403" s="246"/>
      <c r="IW403" s="246"/>
    </row>
    <row r="404" customFormat="false" ht="12.75" hidden="false" customHeight="false" outlineLevel="0" collapsed="false">
      <c r="A404" s="254"/>
      <c r="B404" s="255"/>
      <c r="C404" s="251"/>
      <c r="D404" s="251"/>
      <c r="E404" s="251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  <c r="AJ404" s="246"/>
      <c r="AK404" s="246"/>
      <c r="AL404" s="246"/>
      <c r="AM404" s="246"/>
      <c r="AN404" s="246"/>
      <c r="AO404" s="246"/>
      <c r="AP404" s="246"/>
      <c r="AQ404" s="246"/>
      <c r="AR404" s="246"/>
      <c r="AS404" s="246"/>
      <c r="AT404" s="246"/>
      <c r="AU404" s="246"/>
      <c r="AV404" s="246"/>
      <c r="AW404" s="246"/>
      <c r="AX404" s="246"/>
      <c r="AY404" s="246"/>
      <c r="AZ404" s="246"/>
      <c r="BA404" s="246"/>
      <c r="BB404" s="246"/>
      <c r="BC404" s="246"/>
      <c r="BD404" s="246"/>
      <c r="BE404" s="246"/>
      <c r="BF404" s="246"/>
      <c r="BG404" s="246"/>
      <c r="BH404" s="246"/>
      <c r="BI404" s="246"/>
      <c r="BJ404" s="246"/>
      <c r="BK404" s="246"/>
      <c r="BL404" s="246"/>
      <c r="BM404" s="246"/>
      <c r="BN404" s="246"/>
      <c r="BO404" s="246"/>
      <c r="BP404" s="246"/>
      <c r="BQ404" s="246"/>
      <c r="BR404" s="246"/>
      <c r="BS404" s="246"/>
      <c r="BT404" s="246"/>
      <c r="BU404" s="246"/>
      <c r="BV404" s="246"/>
      <c r="BW404" s="246"/>
      <c r="BX404" s="246"/>
      <c r="BY404" s="246"/>
      <c r="BZ404" s="246"/>
      <c r="CA404" s="246"/>
      <c r="CB404" s="246"/>
      <c r="CC404" s="246"/>
      <c r="CD404" s="246"/>
      <c r="CE404" s="246"/>
      <c r="CF404" s="246"/>
      <c r="CG404" s="246"/>
      <c r="CH404" s="246"/>
      <c r="CI404" s="246"/>
      <c r="CJ404" s="246"/>
      <c r="CK404" s="246"/>
      <c r="CL404" s="246"/>
      <c r="CM404" s="246"/>
      <c r="CN404" s="246"/>
      <c r="CO404" s="246"/>
      <c r="CP404" s="246"/>
      <c r="CQ404" s="246"/>
      <c r="CR404" s="246"/>
      <c r="CS404" s="246"/>
      <c r="CT404" s="246"/>
      <c r="CU404" s="246"/>
      <c r="CV404" s="246"/>
      <c r="CW404" s="246"/>
      <c r="CX404" s="246"/>
      <c r="CY404" s="246"/>
      <c r="CZ404" s="246"/>
      <c r="DA404" s="246"/>
      <c r="DB404" s="246"/>
      <c r="DC404" s="246"/>
      <c r="DD404" s="246"/>
      <c r="DE404" s="246"/>
      <c r="DF404" s="246"/>
      <c r="DG404" s="246"/>
      <c r="DH404" s="246"/>
      <c r="DI404" s="246"/>
      <c r="DJ404" s="246"/>
      <c r="DK404" s="246"/>
      <c r="DL404" s="246"/>
      <c r="DM404" s="246"/>
      <c r="DN404" s="246"/>
      <c r="DO404" s="246"/>
      <c r="DP404" s="246"/>
      <c r="DQ404" s="246"/>
      <c r="DR404" s="246"/>
      <c r="DS404" s="246"/>
      <c r="DT404" s="246"/>
      <c r="DU404" s="246"/>
      <c r="DV404" s="246"/>
      <c r="DW404" s="246"/>
      <c r="DX404" s="246"/>
      <c r="DY404" s="246"/>
      <c r="DZ404" s="246"/>
      <c r="EA404" s="246"/>
      <c r="EB404" s="246"/>
      <c r="EC404" s="246"/>
      <c r="ED404" s="246"/>
      <c r="EE404" s="246"/>
      <c r="EF404" s="246"/>
      <c r="EG404" s="246"/>
      <c r="EH404" s="246"/>
      <c r="EI404" s="246"/>
      <c r="EJ404" s="246"/>
      <c r="EK404" s="246"/>
      <c r="EL404" s="246"/>
      <c r="EM404" s="246"/>
      <c r="EN404" s="246"/>
      <c r="EO404" s="246"/>
      <c r="EP404" s="246"/>
      <c r="EQ404" s="246"/>
      <c r="ER404" s="246"/>
      <c r="ES404" s="246"/>
      <c r="ET404" s="246"/>
      <c r="EU404" s="246"/>
      <c r="EV404" s="246"/>
      <c r="EW404" s="246"/>
      <c r="EX404" s="246"/>
      <c r="EY404" s="246"/>
      <c r="EZ404" s="246"/>
      <c r="FA404" s="246"/>
      <c r="FB404" s="246"/>
      <c r="FC404" s="246"/>
      <c r="FD404" s="246"/>
      <c r="FE404" s="246"/>
      <c r="FF404" s="246"/>
      <c r="FG404" s="246"/>
      <c r="FH404" s="246"/>
      <c r="FI404" s="246"/>
      <c r="FJ404" s="246"/>
      <c r="FK404" s="246"/>
      <c r="FL404" s="246"/>
      <c r="FM404" s="246"/>
      <c r="FN404" s="246"/>
      <c r="FO404" s="246"/>
      <c r="FP404" s="246"/>
      <c r="FQ404" s="246"/>
      <c r="FR404" s="246"/>
      <c r="FS404" s="246"/>
      <c r="FT404" s="246"/>
      <c r="FU404" s="246"/>
      <c r="FV404" s="246"/>
      <c r="FW404" s="246"/>
      <c r="FX404" s="246"/>
      <c r="FY404" s="246"/>
      <c r="FZ404" s="246"/>
      <c r="GA404" s="246"/>
      <c r="GB404" s="246"/>
      <c r="GC404" s="246"/>
      <c r="GD404" s="246"/>
      <c r="GE404" s="246"/>
      <c r="GF404" s="246"/>
      <c r="GG404" s="246"/>
      <c r="GH404" s="246"/>
      <c r="GI404" s="246"/>
      <c r="GJ404" s="246"/>
      <c r="GK404" s="246"/>
      <c r="GL404" s="246"/>
      <c r="GM404" s="246"/>
      <c r="GN404" s="246"/>
      <c r="GO404" s="246"/>
      <c r="GP404" s="246"/>
      <c r="GQ404" s="246"/>
      <c r="GR404" s="246"/>
      <c r="GS404" s="246"/>
      <c r="GT404" s="246"/>
      <c r="GU404" s="246"/>
      <c r="GV404" s="246"/>
      <c r="GW404" s="246"/>
      <c r="GX404" s="246"/>
      <c r="GY404" s="246"/>
      <c r="GZ404" s="246"/>
      <c r="HA404" s="246"/>
      <c r="HB404" s="246"/>
      <c r="HC404" s="246"/>
      <c r="HD404" s="246"/>
      <c r="HE404" s="246"/>
      <c r="HF404" s="246"/>
      <c r="HG404" s="246"/>
      <c r="HH404" s="246"/>
      <c r="HI404" s="246"/>
      <c r="HJ404" s="246"/>
      <c r="HK404" s="246"/>
      <c r="HL404" s="246"/>
      <c r="HM404" s="246"/>
      <c r="HN404" s="246"/>
      <c r="HO404" s="246"/>
      <c r="HP404" s="246"/>
      <c r="HQ404" s="246"/>
      <c r="HR404" s="246"/>
      <c r="HS404" s="246"/>
      <c r="HT404" s="246"/>
      <c r="HU404" s="246"/>
      <c r="HV404" s="246"/>
      <c r="HW404" s="246"/>
      <c r="HX404" s="246"/>
      <c r="HY404" s="246"/>
      <c r="HZ404" s="246"/>
      <c r="IA404" s="246"/>
      <c r="IB404" s="246"/>
      <c r="IC404" s="246"/>
      <c r="ID404" s="246"/>
      <c r="IE404" s="246"/>
      <c r="IF404" s="246"/>
      <c r="IG404" s="246"/>
      <c r="IH404" s="246"/>
      <c r="II404" s="246"/>
      <c r="IJ404" s="246"/>
      <c r="IK404" s="246"/>
      <c r="IL404" s="246"/>
      <c r="IM404" s="246"/>
      <c r="IN404" s="246"/>
      <c r="IO404" s="246"/>
      <c r="IP404" s="246"/>
      <c r="IQ404" s="246"/>
      <c r="IR404" s="246"/>
      <c r="IS404" s="246"/>
      <c r="IT404" s="246"/>
      <c r="IU404" s="246"/>
      <c r="IV404" s="246"/>
      <c r="IW404" s="246"/>
    </row>
    <row r="405" customFormat="false" ht="12.75" hidden="false" customHeight="false" outlineLevel="0" collapsed="false">
      <c r="A405" s="254"/>
      <c r="B405" s="255"/>
      <c r="C405" s="251"/>
      <c r="D405" s="251"/>
      <c r="E405" s="251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  <c r="AJ405" s="246"/>
      <c r="AK405" s="246"/>
      <c r="AL405" s="246"/>
      <c r="AM405" s="246"/>
      <c r="AN405" s="246"/>
      <c r="AO405" s="246"/>
      <c r="AP405" s="246"/>
      <c r="AQ405" s="246"/>
      <c r="AR405" s="246"/>
      <c r="AS405" s="246"/>
      <c r="AT405" s="246"/>
      <c r="AU405" s="246"/>
      <c r="AV405" s="246"/>
      <c r="AW405" s="246"/>
      <c r="AX405" s="246"/>
      <c r="AY405" s="246"/>
      <c r="AZ405" s="246"/>
      <c r="BA405" s="246"/>
      <c r="BB405" s="246"/>
      <c r="BC405" s="246"/>
      <c r="BD405" s="246"/>
      <c r="BE405" s="246"/>
      <c r="BF405" s="246"/>
      <c r="BG405" s="246"/>
      <c r="BH405" s="246"/>
      <c r="BI405" s="246"/>
      <c r="BJ405" s="246"/>
      <c r="BK405" s="246"/>
      <c r="BL405" s="246"/>
      <c r="BM405" s="246"/>
      <c r="BN405" s="246"/>
      <c r="BO405" s="246"/>
      <c r="BP405" s="246"/>
      <c r="BQ405" s="246"/>
      <c r="BR405" s="246"/>
      <c r="BS405" s="246"/>
      <c r="BT405" s="246"/>
      <c r="BU405" s="246"/>
      <c r="BV405" s="246"/>
      <c r="BW405" s="246"/>
      <c r="BX405" s="246"/>
      <c r="BY405" s="246"/>
      <c r="BZ405" s="246"/>
      <c r="CA405" s="246"/>
      <c r="CB405" s="246"/>
      <c r="CC405" s="246"/>
      <c r="CD405" s="246"/>
      <c r="CE405" s="246"/>
      <c r="CF405" s="246"/>
      <c r="CG405" s="246"/>
      <c r="CH405" s="246"/>
      <c r="CI405" s="246"/>
      <c r="CJ405" s="246"/>
      <c r="CK405" s="246"/>
      <c r="CL405" s="246"/>
      <c r="CM405" s="246"/>
      <c r="CN405" s="246"/>
      <c r="CO405" s="246"/>
      <c r="CP405" s="246"/>
      <c r="CQ405" s="246"/>
      <c r="CR405" s="246"/>
      <c r="CS405" s="246"/>
      <c r="CT405" s="246"/>
      <c r="CU405" s="246"/>
      <c r="CV405" s="246"/>
      <c r="CW405" s="246"/>
      <c r="CX405" s="246"/>
      <c r="CY405" s="246"/>
      <c r="CZ405" s="246"/>
      <c r="DA405" s="246"/>
      <c r="DB405" s="246"/>
      <c r="DC405" s="246"/>
      <c r="DD405" s="246"/>
      <c r="DE405" s="246"/>
      <c r="DF405" s="246"/>
      <c r="DG405" s="246"/>
      <c r="DH405" s="246"/>
      <c r="DI405" s="246"/>
      <c r="DJ405" s="246"/>
      <c r="DK405" s="246"/>
      <c r="DL405" s="246"/>
      <c r="DM405" s="246"/>
      <c r="DN405" s="246"/>
      <c r="DO405" s="246"/>
      <c r="DP405" s="246"/>
      <c r="DQ405" s="246"/>
      <c r="DR405" s="246"/>
      <c r="DS405" s="246"/>
      <c r="DT405" s="246"/>
      <c r="DU405" s="246"/>
      <c r="DV405" s="246"/>
      <c r="DW405" s="246"/>
      <c r="DX405" s="246"/>
      <c r="DY405" s="246"/>
      <c r="DZ405" s="246"/>
      <c r="EA405" s="246"/>
      <c r="EB405" s="246"/>
      <c r="EC405" s="246"/>
      <c r="ED405" s="246"/>
      <c r="EE405" s="246"/>
      <c r="EF405" s="246"/>
      <c r="EG405" s="246"/>
      <c r="EH405" s="246"/>
      <c r="EI405" s="246"/>
      <c r="EJ405" s="246"/>
      <c r="EK405" s="246"/>
      <c r="EL405" s="246"/>
      <c r="EM405" s="246"/>
      <c r="EN405" s="246"/>
      <c r="EO405" s="246"/>
      <c r="EP405" s="246"/>
      <c r="EQ405" s="246"/>
      <c r="ER405" s="246"/>
      <c r="ES405" s="246"/>
      <c r="ET405" s="246"/>
      <c r="EU405" s="246"/>
      <c r="EV405" s="246"/>
      <c r="EW405" s="246"/>
      <c r="EX405" s="246"/>
      <c r="EY405" s="246"/>
      <c r="EZ405" s="246"/>
      <c r="FA405" s="246"/>
      <c r="FB405" s="246"/>
      <c r="FC405" s="246"/>
      <c r="FD405" s="246"/>
      <c r="FE405" s="246"/>
      <c r="FF405" s="246"/>
      <c r="FG405" s="246"/>
      <c r="FH405" s="246"/>
      <c r="FI405" s="246"/>
      <c r="FJ405" s="246"/>
      <c r="FK405" s="246"/>
      <c r="FL405" s="246"/>
      <c r="FM405" s="246"/>
      <c r="FN405" s="246"/>
      <c r="FO405" s="246"/>
      <c r="FP405" s="246"/>
      <c r="FQ405" s="246"/>
      <c r="FR405" s="246"/>
      <c r="FS405" s="246"/>
      <c r="FT405" s="246"/>
      <c r="FU405" s="246"/>
      <c r="FV405" s="246"/>
      <c r="FW405" s="246"/>
      <c r="FX405" s="246"/>
      <c r="FY405" s="246"/>
      <c r="FZ405" s="246"/>
      <c r="GA405" s="246"/>
      <c r="GB405" s="246"/>
      <c r="GC405" s="246"/>
      <c r="GD405" s="246"/>
      <c r="GE405" s="246"/>
      <c r="GF405" s="246"/>
      <c r="GG405" s="246"/>
      <c r="GH405" s="246"/>
      <c r="GI405" s="246"/>
      <c r="GJ405" s="246"/>
      <c r="GK405" s="246"/>
      <c r="GL405" s="246"/>
      <c r="GM405" s="246"/>
      <c r="GN405" s="246"/>
      <c r="GO405" s="246"/>
      <c r="GP405" s="246"/>
      <c r="GQ405" s="246"/>
      <c r="GR405" s="246"/>
      <c r="GS405" s="246"/>
      <c r="GT405" s="246"/>
      <c r="GU405" s="246"/>
      <c r="GV405" s="246"/>
      <c r="GW405" s="246"/>
      <c r="GX405" s="246"/>
      <c r="GY405" s="246"/>
      <c r="GZ405" s="246"/>
      <c r="HA405" s="246"/>
      <c r="HB405" s="246"/>
      <c r="HC405" s="246"/>
      <c r="HD405" s="246"/>
      <c r="HE405" s="246"/>
      <c r="HF405" s="246"/>
      <c r="HG405" s="246"/>
      <c r="HH405" s="246"/>
      <c r="HI405" s="246"/>
      <c r="HJ405" s="246"/>
      <c r="HK405" s="246"/>
      <c r="HL405" s="246"/>
      <c r="HM405" s="246"/>
      <c r="HN405" s="246"/>
      <c r="HO405" s="246"/>
      <c r="HP405" s="246"/>
      <c r="HQ405" s="246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</row>
    <row r="406" customFormat="false" ht="12.75" hidden="false" customHeight="false" outlineLevel="0" collapsed="false">
      <c r="A406" s="254"/>
      <c r="B406" s="255"/>
      <c r="C406" s="251"/>
      <c r="D406" s="251"/>
      <c r="E406" s="251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  <c r="AJ406" s="246"/>
      <c r="AK406" s="246"/>
      <c r="AL406" s="246"/>
      <c r="AM406" s="246"/>
      <c r="AN406" s="246"/>
      <c r="AO406" s="246"/>
      <c r="AP406" s="246"/>
      <c r="AQ406" s="246"/>
      <c r="AR406" s="246"/>
      <c r="AS406" s="246"/>
      <c r="AT406" s="246"/>
      <c r="AU406" s="246"/>
      <c r="AV406" s="246"/>
      <c r="AW406" s="246"/>
      <c r="AX406" s="246"/>
      <c r="AY406" s="246"/>
      <c r="AZ406" s="246"/>
      <c r="BA406" s="246"/>
      <c r="BB406" s="246"/>
      <c r="BC406" s="246"/>
      <c r="BD406" s="246"/>
      <c r="BE406" s="246"/>
      <c r="BF406" s="246"/>
      <c r="BG406" s="246"/>
      <c r="BH406" s="246"/>
      <c r="BI406" s="246"/>
      <c r="BJ406" s="246"/>
      <c r="BK406" s="246"/>
      <c r="BL406" s="246"/>
      <c r="BM406" s="246"/>
      <c r="BN406" s="246"/>
      <c r="BO406" s="246"/>
      <c r="BP406" s="246"/>
      <c r="BQ406" s="246"/>
      <c r="BR406" s="246"/>
      <c r="BS406" s="246"/>
      <c r="BT406" s="246"/>
      <c r="BU406" s="246"/>
      <c r="BV406" s="246"/>
      <c r="BW406" s="246"/>
      <c r="BX406" s="246"/>
      <c r="BY406" s="246"/>
      <c r="BZ406" s="246"/>
      <c r="CA406" s="246"/>
      <c r="CB406" s="246"/>
      <c r="CC406" s="246"/>
      <c r="CD406" s="246"/>
      <c r="CE406" s="246"/>
      <c r="CF406" s="246"/>
      <c r="CG406" s="246"/>
      <c r="CH406" s="246"/>
      <c r="CI406" s="246"/>
      <c r="CJ406" s="246"/>
      <c r="CK406" s="246"/>
      <c r="CL406" s="246"/>
      <c r="CM406" s="246"/>
      <c r="CN406" s="246"/>
      <c r="CO406" s="246"/>
      <c r="CP406" s="246"/>
      <c r="CQ406" s="246"/>
      <c r="CR406" s="246"/>
      <c r="CS406" s="246"/>
      <c r="CT406" s="246"/>
      <c r="CU406" s="246"/>
      <c r="CV406" s="246"/>
      <c r="CW406" s="246"/>
      <c r="CX406" s="246"/>
      <c r="CY406" s="246"/>
      <c r="CZ406" s="246"/>
      <c r="DA406" s="246"/>
      <c r="DB406" s="246"/>
      <c r="DC406" s="246"/>
      <c r="DD406" s="246"/>
      <c r="DE406" s="246"/>
      <c r="DF406" s="246"/>
      <c r="DG406" s="246"/>
      <c r="DH406" s="246"/>
      <c r="DI406" s="246"/>
      <c r="DJ406" s="246"/>
      <c r="DK406" s="246"/>
      <c r="DL406" s="246"/>
      <c r="DM406" s="246"/>
      <c r="DN406" s="246"/>
      <c r="DO406" s="246"/>
      <c r="DP406" s="246"/>
      <c r="DQ406" s="246"/>
      <c r="DR406" s="246"/>
      <c r="DS406" s="246"/>
      <c r="DT406" s="246"/>
      <c r="DU406" s="246"/>
      <c r="DV406" s="246"/>
      <c r="DW406" s="246"/>
      <c r="DX406" s="246"/>
      <c r="DY406" s="246"/>
      <c r="DZ406" s="246"/>
      <c r="EA406" s="246"/>
      <c r="EB406" s="246"/>
      <c r="EC406" s="246"/>
      <c r="ED406" s="246"/>
      <c r="EE406" s="246"/>
      <c r="EF406" s="246"/>
      <c r="EG406" s="246"/>
      <c r="EH406" s="246"/>
      <c r="EI406" s="246"/>
      <c r="EJ406" s="246"/>
      <c r="EK406" s="246"/>
      <c r="EL406" s="246"/>
      <c r="EM406" s="246"/>
      <c r="EN406" s="246"/>
      <c r="EO406" s="246"/>
      <c r="EP406" s="246"/>
      <c r="EQ406" s="246"/>
      <c r="ER406" s="246"/>
      <c r="ES406" s="246"/>
      <c r="ET406" s="246"/>
      <c r="EU406" s="246"/>
      <c r="EV406" s="246"/>
      <c r="EW406" s="246"/>
      <c r="EX406" s="246"/>
      <c r="EY406" s="246"/>
      <c r="EZ406" s="246"/>
      <c r="FA406" s="246"/>
      <c r="FB406" s="246"/>
      <c r="FC406" s="246"/>
      <c r="FD406" s="246"/>
      <c r="FE406" s="246"/>
      <c r="FF406" s="246"/>
      <c r="FG406" s="246"/>
      <c r="FH406" s="246"/>
      <c r="FI406" s="246"/>
      <c r="FJ406" s="246"/>
      <c r="FK406" s="246"/>
      <c r="FL406" s="246"/>
      <c r="FM406" s="246"/>
      <c r="FN406" s="246"/>
      <c r="FO406" s="246"/>
      <c r="FP406" s="246"/>
      <c r="FQ406" s="246"/>
      <c r="FR406" s="246"/>
      <c r="FS406" s="246"/>
      <c r="FT406" s="246"/>
      <c r="FU406" s="246"/>
      <c r="FV406" s="246"/>
      <c r="FW406" s="246"/>
      <c r="FX406" s="246"/>
      <c r="FY406" s="246"/>
      <c r="FZ406" s="246"/>
      <c r="GA406" s="246"/>
      <c r="GB406" s="246"/>
      <c r="GC406" s="246"/>
      <c r="GD406" s="246"/>
      <c r="GE406" s="246"/>
      <c r="GF406" s="246"/>
      <c r="GG406" s="246"/>
      <c r="GH406" s="246"/>
      <c r="GI406" s="246"/>
      <c r="GJ406" s="246"/>
      <c r="GK406" s="246"/>
      <c r="GL406" s="246"/>
      <c r="GM406" s="246"/>
      <c r="GN406" s="246"/>
      <c r="GO406" s="246"/>
      <c r="GP406" s="246"/>
      <c r="GQ406" s="246"/>
      <c r="GR406" s="246"/>
      <c r="GS406" s="246"/>
      <c r="GT406" s="246"/>
      <c r="GU406" s="246"/>
      <c r="GV406" s="246"/>
      <c r="GW406" s="246"/>
      <c r="GX406" s="246"/>
      <c r="GY406" s="246"/>
      <c r="GZ406" s="246"/>
      <c r="HA406" s="246"/>
      <c r="HB406" s="246"/>
      <c r="HC406" s="246"/>
      <c r="HD406" s="246"/>
      <c r="HE406" s="246"/>
      <c r="HF406" s="246"/>
      <c r="HG406" s="246"/>
      <c r="HH406" s="246"/>
      <c r="HI406" s="246"/>
      <c r="HJ406" s="246"/>
      <c r="HK406" s="246"/>
      <c r="HL406" s="246"/>
      <c r="HM406" s="246"/>
      <c r="HN406" s="246"/>
      <c r="HO406" s="246"/>
      <c r="HP406" s="246"/>
      <c r="HQ406" s="246"/>
      <c r="HR406" s="246"/>
      <c r="HS406" s="246"/>
      <c r="HT406" s="246"/>
      <c r="HU406" s="246"/>
      <c r="HV406" s="246"/>
      <c r="HW406" s="246"/>
      <c r="HX406" s="246"/>
      <c r="HY406" s="246"/>
      <c r="HZ406" s="246"/>
      <c r="IA406" s="246"/>
      <c r="IB406" s="246"/>
      <c r="IC406" s="246"/>
      <c r="ID406" s="246"/>
      <c r="IE406" s="246"/>
      <c r="IF406" s="246"/>
      <c r="IG406" s="246"/>
      <c r="IH406" s="246"/>
      <c r="II406" s="246"/>
      <c r="IJ406" s="246"/>
      <c r="IK406" s="246"/>
      <c r="IL406" s="246"/>
      <c r="IM406" s="246"/>
      <c r="IN406" s="246"/>
      <c r="IO406" s="246"/>
      <c r="IP406" s="246"/>
      <c r="IQ406" s="246"/>
      <c r="IR406" s="246"/>
      <c r="IS406" s="246"/>
      <c r="IT406" s="246"/>
      <c r="IU406" s="246"/>
      <c r="IV406" s="246"/>
      <c r="IW406" s="246"/>
    </row>
    <row r="407" customFormat="false" ht="12.75" hidden="false" customHeight="false" outlineLevel="0" collapsed="false">
      <c r="A407" s="254"/>
      <c r="B407" s="255"/>
      <c r="C407" s="251"/>
      <c r="D407" s="251"/>
      <c r="E407" s="251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  <c r="AJ407" s="246"/>
      <c r="AK407" s="246"/>
      <c r="AL407" s="246"/>
      <c r="AM407" s="246"/>
      <c r="AN407" s="246"/>
      <c r="AO407" s="246"/>
      <c r="AP407" s="246"/>
      <c r="AQ407" s="246"/>
      <c r="AR407" s="246"/>
      <c r="AS407" s="246"/>
      <c r="AT407" s="246"/>
      <c r="AU407" s="246"/>
      <c r="AV407" s="246"/>
      <c r="AW407" s="246"/>
      <c r="AX407" s="246"/>
      <c r="AY407" s="246"/>
      <c r="AZ407" s="246"/>
      <c r="BA407" s="246"/>
      <c r="BB407" s="246"/>
      <c r="BC407" s="246"/>
      <c r="BD407" s="246"/>
      <c r="BE407" s="246"/>
      <c r="BF407" s="246"/>
      <c r="BG407" s="246"/>
      <c r="BH407" s="246"/>
      <c r="BI407" s="246"/>
      <c r="BJ407" s="246"/>
      <c r="BK407" s="246"/>
      <c r="BL407" s="246"/>
      <c r="BM407" s="246"/>
      <c r="BN407" s="246"/>
      <c r="BO407" s="246"/>
      <c r="BP407" s="246"/>
      <c r="BQ407" s="246"/>
      <c r="BR407" s="246"/>
      <c r="BS407" s="246"/>
      <c r="BT407" s="246"/>
      <c r="BU407" s="246"/>
      <c r="BV407" s="246"/>
      <c r="BW407" s="246"/>
      <c r="BX407" s="246"/>
      <c r="BY407" s="246"/>
      <c r="BZ407" s="246"/>
      <c r="CA407" s="246"/>
      <c r="CB407" s="246"/>
      <c r="CC407" s="246"/>
      <c r="CD407" s="246"/>
      <c r="CE407" s="246"/>
      <c r="CF407" s="246"/>
      <c r="CG407" s="246"/>
      <c r="CH407" s="246"/>
      <c r="CI407" s="246"/>
      <c r="CJ407" s="246"/>
      <c r="CK407" s="246"/>
      <c r="CL407" s="246"/>
      <c r="CM407" s="246"/>
      <c r="CN407" s="246"/>
      <c r="CO407" s="246"/>
      <c r="CP407" s="246"/>
      <c r="CQ407" s="246"/>
      <c r="CR407" s="246"/>
      <c r="CS407" s="246"/>
      <c r="CT407" s="246"/>
      <c r="CU407" s="246"/>
      <c r="CV407" s="246"/>
      <c r="CW407" s="246"/>
      <c r="CX407" s="246"/>
      <c r="CY407" s="246"/>
      <c r="CZ407" s="246"/>
      <c r="DA407" s="246"/>
      <c r="DB407" s="246"/>
      <c r="DC407" s="246"/>
      <c r="DD407" s="246"/>
      <c r="DE407" s="246"/>
      <c r="DF407" s="246"/>
      <c r="DG407" s="246"/>
      <c r="DH407" s="246"/>
      <c r="DI407" s="246"/>
      <c r="DJ407" s="246"/>
      <c r="DK407" s="246"/>
      <c r="DL407" s="246"/>
      <c r="DM407" s="246"/>
      <c r="DN407" s="246"/>
      <c r="DO407" s="246"/>
      <c r="DP407" s="246"/>
      <c r="DQ407" s="246"/>
      <c r="DR407" s="246"/>
      <c r="DS407" s="246"/>
      <c r="DT407" s="246"/>
      <c r="DU407" s="246"/>
      <c r="DV407" s="246"/>
      <c r="DW407" s="246"/>
      <c r="DX407" s="246"/>
      <c r="DY407" s="246"/>
      <c r="DZ407" s="246"/>
      <c r="EA407" s="246"/>
      <c r="EB407" s="246"/>
      <c r="EC407" s="246"/>
      <c r="ED407" s="246"/>
      <c r="EE407" s="246"/>
      <c r="EF407" s="246"/>
      <c r="EG407" s="246"/>
      <c r="EH407" s="246"/>
      <c r="EI407" s="246"/>
      <c r="EJ407" s="246"/>
      <c r="EK407" s="246"/>
      <c r="EL407" s="246"/>
      <c r="EM407" s="246"/>
      <c r="EN407" s="246"/>
      <c r="EO407" s="246"/>
      <c r="EP407" s="246"/>
      <c r="EQ407" s="246"/>
      <c r="ER407" s="246"/>
      <c r="ES407" s="246"/>
      <c r="ET407" s="246"/>
      <c r="EU407" s="246"/>
      <c r="EV407" s="246"/>
      <c r="EW407" s="246"/>
      <c r="EX407" s="246"/>
      <c r="EY407" s="246"/>
      <c r="EZ407" s="246"/>
      <c r="FA407" s="246"/>
      <c r="FB407" s="246"/>
      <c r="FC407" s="246"/>
      <c r="FD407" s="246"/>
      <c r="FE407" s="246"/>
      <c r="FF407" s="246"/>
      <c r="FG407" s="246"/>
      <c r="FH407" s="246"/>
      <c r="FI407" s="246"/>
      <c r="FJ407" s="246"/>
      <c r="FK407" s="246"/>
      <c r="FL407" s="246"/>
      <c r="FM407" s="246"/>
      <c r="FN407" s="246"/>
      <c r="FO407" s="246"/>
      <c r="FP407" s="246"/>
      <c r="FQ407" s="246"/>
      <c r="FR407" s="246"/>
      <c r="FS407" s="246"/>
      <c r="FT407" s="246"/>
      <c r="FU407" s="246"/>
      <c r="FV407" s="246"/>
      <c r="FW407" s="246"/>
      <c r="FX407" s="246"/>
      <c r="FY407" s="246"/>
      <c r="FZ407" s="246"/>
      <c r="GA407" s="246"/>
      <c r="GB407" s="246"/>
      <c r="GC407" s="246"/>
      <c r="GD407" s="246"/>
      <c r="GE407" s="246"/>
      <c r="GF407" s="246"/>
      <c r="GG407" s="246"/>
      <c r="GH407" s="246"/>
      <c r="GI407" s="246"/>
      <c r="GJ407" s="246"/>
      <c r="GK407" s="246"/>
      <c r="GL407" s="246"/>
      <c r="GM407" s="246"/>
      <c r="GN407" s="246"/>
      <c r="GO407" s="246"/>
      <c r="GP407" s="246"/>
      <c r="GQ407" s="246"/>
      <c r="GR407" s="246"/>
      <c r="GS407" s="246"/>
      <c r="GT407" s="246"/>
      <c r="GU407" s="246"/>
      <c r="GV407" s="246"/>
      <c r="GW407" s="246"/>
      <c r="GX407" s="246"/>
      <c r="GY407" s="246"/>
      <c r="GZ407" s="246"/>
      <c r="HA407" s="246"/>
      <c r="HB407" s="246"/>
      <c r="HC407" s="246"/>
      <c r="HD407" s="246"/>
      <c r="HE407" s="246"/>
      <c r="HF407" s="246"/>
      <c r="HG407" s="246"/>
      <c r="HH407" s="246"/>
      <c r="HI407" s="246"/>
      <c r="HJ407" s="246"/>
      <c r="HK407" s="246"/>
      <c r="HL407" s="246"/>
      <c r="HM407" s="246"/>
      <c r="HN407" s="246"/>
      <c r="HO407" s="246"/>
      <c r="HP407" s="246"/>
      <c r="HQ407" s="246"/>
      <c r="HR407" s="246"/>
      <c r="HS407" s="246"/>
      <c r="HT407" s="246"/>
      <c r="HU407" s="246"/>
      <c r="HV407" s="246"/>
      <c r="HW407" s="246"/>
      <c r="HX407" s="246"/>
      <c r="HY407" s="246"/>
      <c r="HZ407" s="246"/>
      <c r="IA407" s="246"/>
      <c r="IB407" s="246"/>
      <c r="IC407" s="246"/>
      <c r="ID407" s="246"/>
      <c r="IE407" s="246"/>
      <c r="IF407" s="246"/>
      <c r="IG407" s="246"/>
      <c r="IH407" s="246"/>
      <c r="II407" s="246"/>
      <c r="IJ407" s="246"/>
      <c r="IK407" s="246"/>
      <c r="IL407" s="246"/>
      <c r="IM407" s="246"/>
      <c r="IN407" s="246"/>
      <c r="IO407" s="246"/>
      <c r="IP407" s="246"/>
      <c r="IQ407" s="246"/>
      <c r="IR407" s="246"/>
      <c r="IS407" s="246"/>
      <c r="IT407" s="246"/>
      <c r="IU407" s="246"/>
      <c r="IV407" s="246"/>
      <c r="IW407" s="246"/>
    </row>
    <row r="408" customFormat="false" ht="12.75" hidden="false" customHeight="false" outlineLevel="0" collapsed="false">
      <c r="A408" s="218"/>
      <c r="B408" s="255"/>
      <c r="C408" s="251"/>
      <c r="D408" s="251"/>
      <c r="E408" s="251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  <c r="AJ408" s="246"/>
      <c r="AK408" s="246"/>
      <c r="AL408" s="246"/>
      <c r="AM408" s="246"/>
      <c r="AN408" s="246"/>
      <c r="AO408" s="246"/>
      <c r="AP408" s="246"/>
      <c r="AQ408" s="246"/>
      <c r="AR408" s="246"/>
      <c r="AS408" s="246"/>
      <c r="AT408" s="246"/>
      <c r="AU408" s="246"/>
      <c r="AV408" s="246"/>
      <c r="AW408" s="246"/>
      <c r="AX408" s="246"/>
      <c r="AY408" s="246"/>
      <c r="AZ408" s="246"/>
      <c r="BA408" s="246"/>
      <c r="BB408" s="246"/>
      <c r="BC408" s="246"/>
      <c r="BD408" s="246"/>
      <c r="BE408" s="246"/>
      <c r="BF408" s="246"/>
      <c r="BG408" s="246"/>
      <c r="BH408" s="246"/>
      <c r="BI408" s="246"/>
      <c r="BJ408" s="246"/>
      <c r="BK408" s="246"/>
      <c r="BL408" s="246"/>
      <c r="BM408" s="246"/>
      <c r="BN408" s="246"/>
      <c r="BO408" s="246"/>
      <c r="BP408" s="246"/>
      <c r="BQ408" s="246"/>
      <c r="BR408" s="246"/>
      <c r="BS408" s="246"/>
      <c r="BT408" s="246"/>
      <c r="BU408" s="246"/>
      <c r="BV408" s="246"/>
      <c r="BW408" s="246"/>
      <c r="BX408" s="246"/>
      <c r="BY408" s="246"/>
      <c r="BZ408" s="246"/>
      <c r="CA408" s="246"/>
      <c r="CB408" s="246"/>
      <c r="CC408" s="246"/>
      <c r="CD408" s="246"/>
      <c r="CE408" s="246"/>
      <c r="CF408" s="246"/>
      <c r="CG408" s="246"/>
      <c r="CH408" s="246"/>
      <c r="CI408" s="246"/>
      <c r="CJ408" s="246"/>
      <c r="CK408" s="246"/>
      <c r="CL408" s="246"/>
      <c r="CM408" s="246"/>
      <c r="CN408" s="246"/>
      <c r="CO408" s="246"/>
      <c r="CP408" s="246"/>
      <c r="CQ408" s="246"/>
      <c r="CR408" s="246"/>
      <c r="CS408" s="246"/>
      <c r="CT408" s="246"/>
      <c r="CU408" s="246"/>
      <c r="CV408" s="246"/>
      <c r="CW408" s="246"/>
      <c r="CX408" s="246"/>
      <c r="CY408" s="246"/>
      <c r="CZ408" s="246"/>
      <c r="DA408" s="246"/>
      <c r="DB408" s="246"/>
      <c r="DC408" s="246"/>
      <c r="DD408" s="246"/>
      <c r="DE408" s="246"/>
      <c r="DF408" s="246"/>
      <c r="DG408" s="246"/>
      <c r="DH408" s="246"/>
      <c r="DI408" s="246"/>
      <c r="DJ408" s="246"/>
      <c r="DK408" s="246"/>
      <c r="DL408" s="246"/>
      <c r="DM408" s="246"/>
      <c r="DN408" s="246"/>
      <c r="DO408" s="246"/>
      <c r="DP408" s="246"/>
      <c r="DQ408" s="246"/>
      <c r="DR408" s="246"/>
      <c r="DS408" s="246"/>
      <c r="DT408" s="246"/>
      <c r="DU408" s="246"/>
      <c r="DV408" s="246"/>
      <c r="DW408" s="246"/>
      <c r="DX408" s="246"/>
      <c r="DY408" s="246"/>
      <c r="DZ408" s="246"/>
      <c r="EA408" s="246"/>
      <c r="EB408" s="246"/>
      <c r="EC408" s="246"/>
      <c r="ED408" s="246"/>
      <c r="EE408" s="246"/>
      <c r="EF408" s="246"/>
      <c r="EG408" s="246"/>
      <c r="EH408" s="246"/>
      <c r="EI408" s="246"/>
      <c r="EJ408" s="246"/>
      <c r="EK408" s="246"/>
      <c r="EL408" s="246"/>
      <c r="EM408" s="246"/>
      <c r="EN408" s="246"/>
      <c r="EO408" s="246"/>
      <c r="EP408" s="246"/>
      <c r="EQ408" s="246"/>
      <c r="ER408" s="246"/>
      <c r="ES408" s="246"/>
      <c r="ET408" s="246"/>
      <c r="EU408" s="246"/>
      <c r="EV408" s="246"/>
      <c r="EW408" s="246"/>
      <c r="EX408" s="246"/>
      <c r="EY408" s="246"/>
      <c r="EZ408" s="246"/>
      <c r="FA408" s="246"/>
      <c r="FB408" s="246"/>
      <c r="FC408" s="246"/>
      <c r="FD408" s="246"/>
      <c r="FE408" s="246"/>
      <c r="FF408" s="246"/>
      <c r="FG408" s="246"/>
      <c r="FH408" s="246"/>
      <c r="FI408" s="246"/>
      <c r="FJ408" s="246"/>
      <c r="FK408" s="246"/>
      <c r="FL408" s="246"/>
      <c r="FM408" s="246"/>
      <c r="FN408" s="246"/>
      <c r="FO408" s="246"/>
      <c r="FP408" s="246"/>
      <c r="FQ408" s="246"/>
      <c r="FR408" s="246"/>
      <c r="FS408" s="246"/>
      <c r="FT408" s="246"/>
      <c r="FU408" s="246"/>
      <c r="FV408" s="246"/>
      <c r="FW408" s="246"/>
      <c r="FX408" s="246"/>
      <c r="FY408" s="246"/>
      <c r="FZ408" s="246"/>
      <c r="GA408" s="246"/>
      <c r="GB408" s="246"/>
      <c r="GC408" s="246"/>
      <c r="GD408" s="246"/>
      <c r="GE408" s="246"/>
      <c r="GF408" s="246"/>
      <c r="GG408" s="246"/>
      <c r="GH408" s="246"/>
      <c r="GI408" s="246"/>
      <c r="GJ408" s="246"/>
      <c r="GK408" s="246"/>
      <c r="GL408" s="246"/>
      <c r="GM408" s="246"/>
      <c r="GN408" s="246"/>
      <c r="GO408" s="246"/>
      <c r="GP408" s="246"/>
      <c r="GQ408" s="246"/>
      <c r="GR408" s="246"/>
      <c r="GS408" s="246"/>
      <c r="GT408" s="246"/>
      <c r="GU408" s="246"/>
      <c r="GV408" s="246"/>
      <c r="GW408" s="246"/>
      <c r="GX408" s="246"/>
      <c r="GY408" s="246"/>
      <c r="GZ408" s="246"/>
      <c r="HA408" s="246"/>
      <c r="HB408" s="246"/>
      <c r="HC408" s="246"/>
      <c r="HD408" s="246"/>
      <c r="HE408" s="246"/>
      <c r="HF408" s="246"/>
      <c r="HG408" s="246"/>
      <c r="HH408" s="246"/>
      <c r="HI408" s="246"/>
      <c r="HJ408" s="246"/>
      <c r="HK408" s="246"/>
      <c r="HL408" s="246"/>
      <c r="HM408" s="246"/>
      <c r="HN408" s="246"/>
      <c r="HO408" s="246"/>
      <c r="HP408" s="246"/>
      <c r="HQ408" s="246"/>
      <c r="HR408" s="246"/>
      <c r="HS408" s="246"/>
      <c r="HT408" s="246"/>
      <c r="HU408" s="246"/>
      <c r="HV408" s="246"/>
      <c r="HW408" s="246"/>
      <c r="HX408" s="246"/>
      <c r="HY408" s="246"/>
      <c r="HZ408" s="246"/>
      <c r="IA408" s="246"/>
      <c r="IB408" s="246"/>
      <c r="IC408" s="246"/>
      <c r="ID408" s="246"/>
      <c r="IE408" s="246"/>
      <c r="IF408" s="246"/>
      <c r="IG408" s="246"/>
      <c r="IH408" s="246"/>
      <c r="II408" s="246"/>
      <c r="IJ408" s="246"/>
      <c r="IK408" s="246"/>
      <c r="IL408" s="246"/>
      <c r="IM408" s="246"/>
      <c r="IN408" s="246"/>
      <c r="IO408" s="246"/>
      <c r="IP408" s="246"/>
      <c r="IQ408" s="246"/>
      <c r="IR408" s="246"/>
      <c r="IS408" s="246"/>
      <c r="IT408" s="246"/>
      <c r="IU408" s="246"/>
      <c r="IV408" s="246"/>
      <c r="IW408" s="246"/>
    </row>
    <row r="409" customFormat="false" ht="12.75" hidden="false" customHeight="false" outlineLevel="0" collapsed="false">
      <c r="A409" s="254"/>
      <c r="B409" s="255"/>
      <c r="C409" s="251"/>
      <c r="D409" s="251"/>
      <c r="E409" s="251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  <c r="AJ409" s="246"/>
      <c r="AK409" s="246"/>
      <c r="AL409" s="246"/>
      <c r="AM409" s="246"/>
      <c r="AN409" s="246"/>
      <c r="AO409" s="246"/>
      <c r="AP409" s="246"/>
      <c r="AQ409" s="246"/>
      <c r="AR409" s="246"/>
      <c r="AS409" s="246"/>
      <c r="AT409" s="246"/>
      <c r="AU409" s="246"/>
      <c r="AV409" s="246"/>
      <c r="AW409" s="246"/>
      <c r="AX409" s="246"/>
      <c r="AY409" s="246"/>
      <c r="AZ409" s="246"/>
      <c r="BA409" s="246"/>
      <c r="BB409" s="246"/>
      <c r="BC409" s="246"/>
      <c r="BD409" s="246"/>
      <c r="BE409" s="246"/>
      <c r="BF409" s="246"/>
      <c r="BG409" s="246"/>
      <c r="BH409" s="246"/>
      <c r="BI409" s="246"/>
      <c r="BJ409" s="246"/>
      <c r="BK409" s="246"/>
      <c r="BL409" s="246"/>
      <c r="BM409" s="246"/>
      <c r="BN409" s="246"/>
      <c r="BO409" s="246"/>
      <c r="BP409" s="246"/>
      <c r="BQ409" s="246"/>
      <c r="BR409" s="246"/>
      <c r="BS409" s="246"/>
      <c r="BT409" s="246"/>
      <c r="BU409" s="246"/>
      <c r="BV409" s="246"/>
      <c r="BW409" s="246"/>
      <c r="BX409" s="246"/>
      <c r="BY409" s="246"/>
      <c r="BZ409" s="246"/>
      <c r="CA409" s="246"/>
      <c r="CB409" s="246"/>
      <c r="CC409" s="246"/>
      <c r="CD409" s="246"/>
      <c r="CE409" s="246"/>
      <c r="CF409" s="246"/>
      <c r="CG409" s="246"/>
      <c r="CH409" s="246"/>
      <c r="CI409" s="246"/>
      <c r="CJ409" s="246"/>
      <c r="CK409" s="246"/>
      <c r="CL409" s="246"/>
      <c r="CM409" s="246"/>
      <c r="CN409" s="246"/>
      <c r="CO409" s="246"/>
      <c r="CP409" s="246"/>
      <c r="CQ409" s="246"/>
      <c r="CR409" s="246"/>
      <c r="CS409" s="246"/>
      <c r="CT409" s="246"/>
      <c r="CU409" s="246"/>
      <c r="CV409" s="246"/>
      <c r="CW409" s="246"/>
      <c r="CX409" s="246"/>
      <c r="CY409" s="246"/>
      <c r="CZ409" s="246"/>
      <c r="DA409" s="246"/>
      <c r="DB409" s="246"/>
      <c r="DC409" s="246"/>
      <c r="DD409" s="246"/>
      <c r="DE409" s="246"/>
      <c r="DF409" s="246"/>
      <c r="DG409" s="246"/>
      <c r="DH409" s="246"/>
      <c r="DI409" s="246"/>
      <c r="DJ409" s="246"/>
      <c r="DK409" s="246"/>
      <c r="DL409" s="246"/>
      <c r="DM409" s="246"/>
      <c r="DN409" s="246"/>
      <c r="DO409" s="246"/>
      <c r="DP409" s="246"/>
      <c r="DQ409" s="246"/>
      <c r="DR409" s="246"/>
      <c r="DS409" s="246"/>
      <c r="DT409" s="246"/>
      <c r="DU409" s="246"/>
      <c r="DV409" s="246"/>
      <c r="DW409" s="246"/>
      <c r="DX409" s="246"/>
      <c r="DY409" s="246"/>
      <c r="DZ409" s="246"/>
      <c r="EA409" s="246"/>
      <c r="EB409" s="246"/>
      <c r="EC409" s="246"/>
      <c r="ED409" s="246"/>
      <c r="EE409" s="246"/>
      <c r="EF409" s="246"/>
      <c r="EG409" s="246"/>
      <c r="EH409" s="246"/>
      <c r="EI409" s="246"/>
      <c r="EJ409" s="246"/>
      <c r="EK409" s="246"/>
      <c r="EL409" s="246"/>
      <c r="EM409" s="246"/>
      <c r="EN409" s="246"/>
      <c r="EO409" s="246"/>
      <c r="EP409" s="246"/>
      <c r="EQ409" s="246"/>
      <c r="ER409" s="246"/>
      <c r="ES409" s="246"/>
      <c r="ET409" s="246"/>
      <c r="EU409" s="246"/>
      <c r="EV409" s="246"/>
      <c r="EW409" s="246"/>
      <c r="EX409" s="246"/>
      <c r="EY409" s="246"/>
      <c r="EZ409" s="246"/>
      <c r="FA409" s="246"/>
      <c r="FB409" s="246"/>
      <c r="FC409" s="246"/>
      <c r="FD409" s="246"/>
      <c r="FE409" s="246"/>
      <c r="FF409" s="246"/>
      <c r="FG409" s="246"/>
      <c r="FH409" s="246"/>
      <c r="FI409" s="246"/>
      <c r="FJ409" s="246"/>
      <c r="FK409" s="246"/>
      <c r="FL409" s="246"/>
      <c r="FM409" s="246"/>
      <c r="FN409" s="246"/>
      <c r="FO409" s="246"/>
      <c r="FP409" s="246"/>
      <c r="FQ409" s="246"/>
      <c r="FR409" s="246"/>
      <c r="FS409" s="246"/>
      <c r="FT409" s="246"/>
      <c r="FU409" s="246"/>
      <c r="FV409" s="246"/>
      <c r="FW409" s="246"/>
      <c r="FX409" s="246"/>
      <c r="FY409" s="246"/>
      <c r="FZ409" s="246"/>
      <c r="GA409" s="246"/>
      <c r="GB409" s="246"/>
      <c r="GC409" s="246"/>
      <c r="GD409" s="246"/>
      <c r="GE409" s="246"/>
      <c r="GF409" s="246"/>
      <c r="GG409" s="246"/>
      <c r="GH409" s="246"/>
      <c r="GI409" s="246"/>
      <c r="GJ409" s="246"/>
      <c r="GK409" s="246"/>
      <c r="GL409" s="246"/>
      <c r="GM409" s="246"/>
      <c r="GN409" s="246"/>
      <c r="GO409" s="246"/>
      <c r="GP409" s="246"/>
      <c r="GQ409" s="246"/>
      <c r="GR409" s="246"/>
      <c r="GS409" s="246"/>
      <c r="GT409" s="246"/>
      <c r="GU409" s="246"/>
      <c r="GV409" s="246"/>
      <c r="GW409" s="246"/>
      <c r="GX409" s="246"/>
      <c r="GY409" s="246"/>
      <c r="GZ409" s="246"/>
      <c r="HA409" s="246"/>
      <c r="HB409" s="246"/>
      <c r="HC409" s="246"/>
      <c r="HD409" s="246"/>
      <c r="HE409" s="246"/>
      <c r="HF409" s="246"/>
      <c r="HG409" s="246"/>
      <c r="HH409" s="246"/>
      <c r="HI409" s="246"/>
      <c r="HJ409" s="246"/>
      <c r="HK409" s="246"/>
      <c r="HL409" s="246"/>
      <c r="HM409" s="246"/>
      <c r="HN409" s="246"/>
      <c r="HO409" s="246"/>
      <c r="HP409" s="246"/>
      <c r="HQ409" s="246"/>
      <c r="HR409" s="246"/>
      <c r="HS409" s="246"/>
      <c r="HT409" s="246"/>
      <c r="HU409" s="246"/>
      <c r="HV409" s="246"/>
      <c r="HW409" s="246"/>
      <c r="HX409" s="246"/>
      <c r="HY409" s="246"/>
      <c r="HZ409" s="246"/>
      <c r="IA409" s="246"/>
      <c r="IB409" s="246"/>
      <c r="IC409" s="246"/>
      <c r="ID409" s="246"/>
      <c r="IE409" s="246"/>
      <c r="IF409" s="246"/>
      <c r="IG409" s="246"/>
      <c r="IH409" s="246"/>
      <c r="II409" s="246"/>
      <c r="IJ409" s="246"/>
      <c r="IK409" s="246"/>
      <c r="IL409" s="246"/>
      <c r="IM409" s="246"/>
      <c r="IN409" s="246"/>
      <c r="IO409" s="246"/>
      <c r="IP409" s="246"/>
      <c r="IQ409" s="246"/>
      <c r="IR409" s="246"/>
      <c r="IS409" s="246"/>
      <c r="IT409" s="246"/>
      <c r="IU409" s="246"/>
      <c r="IV409" s="246"/>
      <c r="IW409" s="246"/>
    </row>
    <row r="410" customFormat="false" ht="12.75" hidden="false" customHeight="false" outlineLevel="0" collapsed="false">
      <c r="A410" s="254"/>
      <c r="B410" s="255"/>
      <c r="C410" s="251"/>
      <c r="D410" s="251"/>
      <c r="E410" s="251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  <c r="AJ410" s="246"/>
      <c r="AK410" s="246"/>
      <c r="AL410" s="246"/>
      <c r="AM410" s="246"/>
      <c r="AN410" s="246"/>
      <c r="AO410" s="246"/>
      <c r="AP410" s="246"/>
      <c r="AQ410" s="246"/>
      <c r="AR410" s="246"/>
      <c r="AS410" s="246"/>
      <c r="AT410" s="246"/>
      <c r="AU410" s="246"/>
      <c r="AV410" s="246"/>
      <c r="AW410" s="246"/>
      <c r="AX410" s="246"/>
      <c r="AY410" s="246"/>
      <c r="AZ410" s="246"/>
      <c r="BA410" s="246"/>
      <c r="BB410" s="246"/>
      <c r="BC410" s="246"/>
      <c r="BD410" s="246"/>
      <c r="BE410" s="246"/>
      <c r="BF410" s="246"/>
      <c r="BG410" s="246"/>
      <c r="BH410" s="246"/>
      <c r="BI410" s="246"/>
      <c r="BJ410" s="246"/>
      <c r="BK410" s="246"/>
      <c r="BL410" s="246"/>
      <c r="BM410" s="246"/>
      <c r="BN410" s="246"/>
      <c r="BO410" s="246"/>
      <c r="BP410" s="246"/>
      <c r="BQ410" s="246"/>
      <c r="BR410" s="246"/>
      <c r="BS410" s="246"/>
      <c r="BT410" s="246"/>
      <c r="BU410" s="246"/>
      <c r="BV410" s="246"/>
      <c r="BW410" s="246"/>
      <c r="BX410" s="246"/>
      <c r="BY410" s="246"/>
      <c r="BZ410" s="246"/>
      <c r="CA410" s="246"/>
      <c r="CB410" s="246"/>
      <c r="CC410" s="246"/>
      <c r="CD410" s="246"/>
      <c r="CE410" s="246"/>
      <c r="CF410" s="246"/>
      <c r="CG410" s="246"/>
      <c r="CH410" s="246"/>
      <c r="CI410" s="246"/>
      <c r="CJ410" s="246"/>
      <c r="CK410" s="246"/>
      <c r="CL410" s="246"/>
      <c r="CM410" s="246"/>
      <c r="CN410" s="246"/>
      <c r="CO410" s="246"/>
      <c r="CP410" s="246"/>
      <c r="CQ410" s="246"/>
      <c r="CR410" s="246"/>
      <c r="CS410" s="246"/>
      <c r="CT410" s="246"/>
      <c r="CU410" s="246"/>
      <c r="CV410" s="246"/>
      <c r="CW410" s="246"/>
      <c r="CX410" s="246"/>
      <c r="CY410" s="246"/>
      <c r="CZ410" s="246"/>
      <c r="DA410" s="246"/>
      <c r="DB410" s="246"/>
      <c r="DC410" s="246"/>
      <c r="DD410" s="246"/>
      <c r="DE410" s="246"/>
      <c r="DF410" s="246"/>
      <c r="DG410" s="246"/>
      <c r="DH410" s="246"/>
      <c r="DI410" s="246"/>
      <c r="DJ410" s="246"/>
      <c r="DK410" s="246"/>
      <c r="DL410" s="246"/>
      <c r="DM410" s="246"/>
      <c r="DN410" s="246"/>
      <c r="DO410" s="246"/>
      <c r="DP410" s="246"/>
      <c r="DQ410" s="246"/>
      <c r="DR410" s="246"/>
      <c r="DS410" s="246"/>
      <c r="DT410" s="246"/>
      <c r="DU410" s="246"/>
      <c r="DV410" s="246"/>
      <c r="DW410" s="246"/>
      <c r="DX410" s="246"/>
      <c r="DY410" s="246"/>
      <c r="DZ410" s="246"/>
      <c r="EA410" s="246"/>
      <c r="EB410" s="246"/>
      <c r="EC410" s="246"/>
      <c r="ED410" s="246"/>
      <c r="EE410" s="246"/>
      <c r="EF410" s="246"/>
      <c r="EG410" s="246"/>
      <c r="EH410" s="246"/>
      <c r="EI410" s="246"/>
      <c r="EJ410" s="246"/>
      <c r="EK410" s="246"/>
      <c r="EL410" s="246"/>
      <c r="EM410" s="246"/>
      <c r="EN410" s="246"/>
      <c r="EO410" s="246"/>
      <c r="EP410" s="246"/>
      <c r="EQ410" s="246"/>
      <c r="ER410" s="246"/>
      <c r="ES410" s="246"/>
      <c r="ET410" s="246"/>
      <c r="EU410" s="246"/>
      <c r="EV410" s="246"/>
      <c r="EW410" s="246"/>
      <c r="EX410" s="246"/>
      <c r="EY410" s="246"/>
      <c r="EZ410" s="246"/>
      <c r="FA410" s="246"/>
      <c r="FB410" s="246"/>
      <c r="FC410" s="246"/>
      <c r="FD410" s="246"/>
      <c r="FE410" s="246"/>
      <c r="FF410" s="246"/>
      <c r="FG410" s="246"/>
      <c r="FH410" s="246"/>
      <c r="FI410" s="246"/>
      <c r="FJ410" s="246"/>
      <c r="FK410" s="246"/>
      <c r="FL410" s="246"/>
      <c r="FM410" s="246"/>
      <c r="FN410" s="246"/>
      <c r="FO410" s="246"/>
      <c r="FP410" s="246"/>
      <c r="FQ410" s="246"/>
      <c r="FR410" s="246"/>
      <c r="FS410" s="246"/>
      <c r="FT410" s="246"/>
      <c r="FU410" s="246"/>
      <c r="FV410" s="246"/>
      <c r="FW410" s="246"/>
      <c r="FX410" s="246"/>
      <c r="FY410" s="246"/>
      <c r="FZ410" s="246"/>
      <c r="GA410" s="246"/>
      <c r="GB410" s="246"/>
      <c r="GC410" s="246"/>
      <c r="GD410" s="246"/>
      <c r="GE410" s="246"/>
      <c r="GF410" s="246"/>
      <c r="GG410" s="246"/>
      <c r="GH410" s="246"/>
      <c r="GI410" s="246"/>
      <c r="GJ410" s="246"/>
      <c r="GK410" s="246"/>
      <c r="GL410" s="246"/>
      <c r="GM410" s="246"/>
      <c r="GN410" s="246"/>
      <c r="GO410" s="246"/>
      <c r="GP410" s="246"/>
      <c r="GQ410" s="246"/>
      <c r="GR410" s="246"/>
      <c r="GS410" s="246"/>
      <c r="GT410" s="246"/>
      <c r="GU410" s="246"/>
      <c r="GV410" s="246"/>
      <c r="GW410" s="246"/>
      <c r="GX410" s="246"/>
      <c r="GY410" s="246"/>
      <c r="GZ410" s="246"/>
      <c r="HA410" s="246"/>
      <c r="HB410" s="246"/>
      <c r="HC410" s="246"/>
      <c r="HD410" s="246"/>
      <c r="HE410" s="246"/>
      <c r="HF410" s="246"/>
      <c r="HG410" s="246"/>
      <c r="HH410" s="246"/>
      <c r="HI410" s="246"/>
      <c r="HJ410" s="246"/>
      <c r="HK410" s="246"/>
      <c r="HL410" s="246"/>
      <c r="HM410" s="246"/>
      <c r="HN410" s="246"/>
      <c r="HO410" s="246"/>
      <c r="HP410" s="246"/>
      <c r="HQ410" s="246"/>
      <c r="HR410" s="246"/>
      <c r="HS410" s="246"/>
      <c r="HT410" s="246"/>
      <c r="HU410" s="246"/>
      <c r="HV410" s="246"/>
      <c r="HW410" s="246"/>
      <c r="HX410" s="246"/>
      <c r="HY410" s="246"/>
      <c r="HZ410" s="246"/>
      <c r="IA410" s="246"/>
      <c r="IB410" s="246"/>
      <c r="IC410" s="246"/>
      <c r="ID410" s="246"/>
      <c r="IE410" s="246"/>
      <c r="IF410" s="246"/>
      <c r="IG410" s="246"/>
      <c r="IH410" s="246"/>
      <c r="II410" s="246"/>
      <c r="IJ410" s="246"/>
      <c r="IK410" s="246"/>
      <c r="IL410" s="246"/>
      <c r="IM410" s="246"/>
      <c r="IN410" s="246"/>
      <c r="IO410" s="246"/>
      <c r="IP410" s="246"/>
      <c r="IQ410" s="246"/>
      <c r="IR410" s="246"/>
      <c r="IS410" s="246"/>
      <c r="IT410" s="246"/>
      <c r="IU410" s="246"/>
      <c r="IV410" s="246"/>
      <c r="IW410" s="246"/>
    </row>
    <row r="411" customFormat="false" ht="12.75" hidden="false" customHeight="false" outlineLevel="0" collapsed="false">
      <c r="A411" s="254"/>
      <c r="B411" s="255"/>
      <c r="C411" s="251"/>
      <c r="D411" s="251"/>
      <c r="E411" s="251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  <c r="AJ411" s="246"/>
      <c r="AK411" s="246"/>
      <c r="AL411" s="246"/>
      <c r="AM411" s="246"/>
      <c r="AN411" s="246"/>
      <c r="AO411" s="246"/>
      <c r="AP411" s="246"/>
      <c r="AQ411" s="246"/>
      <c r="AR411" s="246"/>
      <c r="AS411" s="246"/>
      <c r="AT411" s="246"/>
      <c r="AU411" s="246"/>
      <c r="AV411" s="246"/>
      <c r="AW411" s="246"/>
      <c r="AX411" s="246"/>
      <c r="AY411" s="246"/>
      <c r="AZ411" s="246"/>
      <c r="BA411" s="246"/>
      <c r="BB411" s="246"/>
      <c r="BC411" s="246"/>
      <c r="BD411" s="246"/>
      <c r="BE411" s="246"/>
      <c r="BF411" s="246"/>
      <c r="BG411" s="246"/>
      <c r="BH411" s="246"/>
      <c r="BI411" s="246"/>
      <c r="BJ411" s="246"/>
      <c r="BK411" s="246"/>
      <c r="BL411" s="246"/>
      <c r="BM411" s="246"/>
      <c r="BN411" s="246"/>
      <c r="BO411" s="246"/>
      <c r="BP411" s="246"/>
      <c r="BQ411" s="246"/>
      <c r="BR411" s="246"/>
      <c r="BS411" s="246"/>
      <c r="BT411" s="246"/>
      <c r="BU411" s="246"/>
      <c r="BV411" s="246"/>
      <c r="BW411" s="246"/>
      <c r="BX411" s="246"/>
      <c r="BY411" s="246"/>
      <c r="BZ411" s="246"/>
      <c r="CA411" s="246"/>
      <c r="CB411" s="246"/>
      <c r="CC411" s="246"/>
      <c r="CD411" s="246"/>
      <c r="CE411" s="246"/>
      <c r="CF411" s="246"/>
      <c r="CG411" s="246"/>
      <c r="CH411" s="246"/>
      <c r="CI411" s="246"/>
      <c r="CJ411" s="246"/>
      <c r="CK411" s="246"/>
      <c r="CL411" s="246"/>
      <c r="CM411" s="246"/>
      <c r="CN411" s="246"/>
      <c r="CO411" s="246"/>
      <c r="CP411" s="246"/>
      <c r="CQ411" s="246"/>
      <c r="CR411" s="246"/>
      <c r="CS411" s="246"/>
      <c r="CT411" s="246"/>
      <c r="CU411" s="246"/>
      <c r="CV411" s="246"/>
      <c r="CW411" s="246"/>
      <c r="CX411" s="246"/>
      <c r="CY411" s="246"/>
      <c r="CZ411" s="246"/>
      <c r="DA411" s="246"/>
      <c r="DB411" s="246"/>
      <c r="DC411" s="246"/>
      <c r="DD411" s="246"/>
      <c r="DE411" s="246"/>
      <c r="DF411" s="246"/>
      <c r="DG411" s="246"/>
      <c r="DH411" s="246"/>
      <c r="DI411" s="246"/>
      <c r="DJ411" s="246"/>
      <c r="DK411" s="246"/>
      <c r="DL411" s="246"/>
      <c r="DM411" s="246"/>
      <c r="DN411" s="246"/>
      <c r="DO411" s="246"/>
      <c r="DP411" s="246"/>
      <c r="DQ411" s="246"/>
      <c r="DR411" s="246"/>
      <c r="DS411" s="246"/>
      <c r="DT411" s="246"/>
      <c r="DU411" s="246"/>
      <c r="DV411" s="246"/>
      <c r="DW411" s="246"/>
      <c r="DX411" s="246"/>
      <c r="DY411" s="246"/>
      <c r="DZ411" s="246"/>
      <c r="EA411" s="246"/>
      <c r="EB411" s="246"/>
      <c r="EC411" s="246"/>
      <c r="ED411" s="246"/>
      <c r="EE411" s="246"/>
      <c r="EF411" s="246"/>
      <c r="EG411" s="246"/>
      <c r="EH411" s="246"/>
      <c r="EI411" s="246"/>
      <c r="EJ411" s="246"/>
      <c r="EK411" s="246"/>
      <c r="EL411" s="246"/>
      <c r="EM411" s="246"/>
      <c r="EN411" s="246"/>
      <c r="EO411" s="246"/>
      <c r="EP411" s="246"/>
      <c r="EQ411" s="246"/>
      <c r="ER411" s="246"/>
      <c r="ES411" s="246"/>
      <c r="ET411" s="246"/>
      <c r="EU411" s="246"/>
      <c r="EV411" s="246"/>
      <c r="EW411" s="246"/>
      <c r="EX411" s="246"/>
      <c r="EY411" s="246"/>
      <c r="EZ411" s="246"/>
      <c r="FA411" s="246"/>
      <c r="FB411" s="246"/>
      <c r="FC411" s="246"/>
      <c r="FD411" s="246"/>
      <c r="FE411" s="246"/>
      <c r="FF411" s="246"/>
      <c r="FG411" s="246"/>
      <c r="FH411" s="246"/>
      <c r="FI411" s="246"/>
      <c r="FJ411" s="246"/>
      <c r="FK411" s="246"/>
      <c r="FL411" s="246"/>
      <c r="FM411" s="246"/>
      <c r="FN411" s="246"/>
      <c r="FO411" s="246"/>
      <c r="FP411" s="246"/>
      <c r="FQ411" s="246"/>
      <c r="FR411" s="246"/>
      <c r="FS411" s="246"/>
      <c r="FT411" s="246"/>
      <c r="FU411" s="246"/>
      <c r="FV411" s="246"/>
      <c r="FW411" s="246"/>
      <c r="FX411" s="246"/>
      <c r="FY411" s="246"/>
      <c r="FZ411" s="246"/>
      <c r="GA411" s="246"/>
      <c r="GB411" s="246"/>
      <c r="GC411" s="246"/>
      <c r="GD411" s="246"/>
      <c r="GE411" s="246"/>
      <c r="GF411" s="246"/>
      <c r="GG411" s="246"/>
      <c r="GH411" s="246"/>
      <c r="GI411" s="246"/>
      <c r="GJ411" s="246"/>
      <c r="GK411" s="246"/>
      <c r="GL411" s="246"/>
      <c r="GM411" s="246"/>
      <c r="GN411" s="246"/>
      <c r="GO411" s="246"/>
      <c r="GP411" s="246"/>
      <c r="GQ411" s="246"/>
      <c r="GR411" s="246"/>
      <c r="GS411" s="246"/>
      <c r="GT411" s="246"/>
      <c r="GU411" s="246"/>
      <c r="GV411" s="246"/>
      <c r="GW411" s="246"/>
      <c r="GX411" s="246"/>
      <c r="GY411" s="246"/>
      <c r="GZ411" s="246"/>
      <c r="HA411" s="246"/>
      <c r="HB411" s="246"/>
      <c r="HC411" s="246"/>
      <c r="HD411" s="246"/>
      <c r="HE411" s="246"/>
      <c r="HF411" s="246"/>
      <c r="HG411" s="246"/>
      <c r="HH411" s="246"/>
      <c r="HI411" s="246"/>
      <c r="HJ411" s="246"/>
      <c r="HK411" s="246"/>
      <c r="HL411" s="246"/>
      <c r="HM411" s="246"/>
      <c r="HN411" s="246"/>
      <c r="HO411" s="246"/>
      <c r="HP411" s="246"/>
      <c r="HQ411" s="246"/>
      <c r="HR411" s="246"/>
      <c r="HS411" s="246"/>
      <c r="HT411" s="246"/>
      <c r="HU411" s="246"/>
      <c r="HV411" s="246"/>
      <c r="HW411" s="246"/>
      <c r="HX411" s="246"/>
      <c r="HY411" s="246"/>
      <c r="HZ411" s="246"/>
      <c r="IA411" s="246"/>
      <c r="IB411" s="246"/>
      <c r="IC411" s="246"/>
      <c r="ID411" s="246"/>
      <c r="IE411" s="246"/>
      <c r="IF411" s="246"/>
      <c r="IG411" s="246"/>
      <c r="IH411" s="246"/>
      <c r="II411" s="246"/>
      <c r="IJ411" s="246"/>
      <c r="IK411" s="246"/>
      <c r="IL411" s="246"/>
      <c r="IM411" s="246"/>
      <c r="IN411" s="246"/>
      <c r="IO411" s="246"/>
      <c r="IP411" s="246"/>
      <c r="IQ411" s="246"/>
      <c r="IR411" s="246"/>
      <c r="IS411" s="246"/>
      <c r="IT411" s="246"/>
      <c r="IU411" s="246"/>
      <c r="IV411" s="246"/>
      <c r="IW411" s="246"/>
    </row>
    <row r="412" customFormat="false" ht="12.75" hidden="false" customHeight="false" outlineLevel="0" collapsed="false">
      <c r="A412" s="254"/>
      <c r="B412" s="255"/>
      <c r="C412" s="251"/>
      <c r="D412" s="251"/>
      <c r="E412" s="251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6"/>
      <c r="AT412" s="246"/>
      <c r="AU412" s="246"/>
      <c r="AV412" s="246"/>
      <c r="AW412" s="246"/>
      <c r="AX412" s="246"/>
      <c r="AY412" s="246"/>
      <c r="AZ412" s="246"/>
      <c r="BA412" s="246"/>
      <c r="BB412" s="246"/>
      <c r="BC412" s="246"/>
      <c r="BD412" s="246"/>
      <c r="BE412" s="246"/>
      <c r="BF412" s="246"/>
      <c r="BG412" s="246"/>
      <c r="BH412" s="246"/>
      <c r="BI412" s="246"/>
      <c r="BJ412" s="246"/>
      <c r="BK412" s="246"/>
      <c r="BL412" s="246"/>
      <c r="BM412" s="246"/>
      <c r="BN412" s="246"/>
      <c r="BO412" s="246"/>
      <c r="BP412" s="246"/>
      <c r="BQ412" s="246"/>
      <c r="BR412" s="246"/>
      <c r="BS412" s="246"/>
      <c r="BT412" s="246"/>
      <c r="BU412" s="246"/>
      <c r="BV412" s="246"/>
      <c r="BW412" s="246"/>
      <c r="BX412" s="246"/>
      <c r="BY412" s="246"/>
      <c r="BZ412" s="246"/>
      <c r="CA412" s="246"/>
      <c r="CB412" s="246"/>
      <c r="CC412" s="246"/>
      <c r="CD412" s="246"/>
      <c r="CE412" s="246"/>
      <c r="CF412" s="246"/>
      <c r="CG412" s="246"/>
      <c r="CH412" s="246"/>
      <c r="CI412" s="246"/>
      <c r="CJ412" s="246"/>
      <c r="CK412" s="246"/>
      <c r="CL412" s="246"/>
      <c r="CM412" s="246"/>
      <c r="CN412" s="246"/>
      <c r="CO412" s="246"/>
      <c r="CP412" s="246"/>
      <c r="CQ412" s="246"/>
      <c r="CR412" s="246"/>
      <c r="CS412" s="246"/>
      <c r="CT412" s="246"/>
      <c r="CU412" s="246"/>
      <c r="CV412" s="246"/>
      <c r="CW412" s="246"/>
      <c r="CX412" s="246"/>
      <c r="CY412" s="246"/>
      <c r="CZ412" s="246"/>
      <c r="DA412" s="246"/>
      <c r="DB412" s="246"/>
      <c r="DC412" s="246"/>
      <c r="DD412" s="246"/>
      <c r="DE412" s="246"/>
      <c r="DF412" s="246"/>
      <c r="DG412" s="246"/>
      <c r="DH412" s="246"/>
      <c r="DI412" s="246"/>
      <c r="DJ412" s="246"/>
      <c r="DK412" s="246"/>
      <c r="DL412" s="246"/>
      <c r="DM412" s="246"/>
      <c r="DN412" s="246"/>
      <c r="DO412" s="246"/>
      <c r="DP412" s="246"/>
      <c r="DQ412" s="246"/>
      <c r="DR412" s="246"/>
      <c r="DS412" s="246"/>
      <c r="DT412" s="246"/>
      <c r="DU412" s="246"/>
      <c r="DV412" s="246"/>
      <c r="DW412" s="246"/>
      <c r="DX412" s="246"/>
      <c r="DY412" s="246"/>
      <c r="DZ412" s="246"/>
      <c r="EA412" s="246"/>
      <c r="EB412" s="246"/>
      <c r="EC412" s="246"/>
      <c r="ED412" s="246"/>
      <c r="EE412" s="246"/>
      <c r="EF412" s="246"/>
      <c r="EG412" s="246"/>
      <c r="EH412" s="246"/>
      <c r="EI412" s="246"/>
      <c r="EJ412" s="246"/>
      <c r="EK412" s="246"/>
      <c r="EL412" s="246"/>
      <c r="EM412" s="246"/>
      <c r="EN412" s="246"/>
      <c r="EO412" s="246"/>
      <c r="EP412" s="246"/>
      <c r="EQ412" s="246"/>
      <c r="ER412" s="246"/>
      <c r="ES412" s="246"/>
      <c r="ET412" s="246"/>
      <c r="EU412" s="246"/>
      <c r="EV412" s="246"/>
      <c r="EW412" s="246"/>
      <c r="EX412" s="246"/>
      <c r="EY412" s="246"/>
      <c r="EZ412" s="246"/>
      <c r="FA412" s="246"/>
      <c r="FB412" s="246"/>
      <c r="FC412" s="246"/>
      <c r="FD412" s="246"/>
      <c r="FE412" s="246"/>
      <c r="FF412" s="246"/>
      <c r="FG412" s="246"/>
      <c r="FH412" s="246"/>
      <c r="FI412" s="246"/>
      <c r="FJ412" s="246"/>
      <c r="FK412" s="246"/>
      <c r="FL412" s="246"/>
      <c r="FM412" s="246"/>
      <c r="FN412" s="246"/>
      <c r="FO412" s="246"/>
      <c r="FP412" s="246"/>
      <c r="FQ412" s="246"/>
      <c r="FR412" s="246"/>
      <c r="FS412" s="246"/>
      <c r="FT412" s="246"/>
      <c r="FU412" s="246"/>
      <c r="FV412" s="246"/>
      <c r="FW412" s="246"/>
      <c r="FX412" s="246"/>
      <c r="FY412" s="246"/>
      <c r="FZ412" s="246"/>
      <c r="GA412" s="246"/>
      <c r="GB412" s="246"/>
      <c r="GC412" s="246"/>
      <c r="GD412" s="246"/>
      <c r="GE412" s="246"/>
      <c r="GF412" s="246"/>
      <c r="GG412" s="246"/>
      <c r="GH412" s="246"/>
      <c r="GI412" s="246"/>
      <c r="GJ412" s="246"/>
      <c r="GK412" s="246"/>
      <c r="GL412" s="246"/>
      <c r="GM412" s="246"/>
      <c r="GN412" s="246"/>
      <c r="GO412" s="246"/>
      <c r="GP412" s="246"/>
      <c r="GQ412" s="246"/>
      <c r="GR412" s="246"/>
      <c r="GS412" s="246"/>
      <c r="GT412" s="246"/>
      <c r="GU412" s="246"/>
      <c r="GV412" s="246"/>
      <c r="GW412" s="246"/>
      <c r="GX412" s="246"/>
      <c r="GY412" s="246"/>
      <c r="GZ412" s="246"/>
      <c r="HA412" s="246"/>
      <c r="HB412" s="246"/>
      <c r="HC412" s="246"/>
      <c r="HD412" s="246"/>
      <c r="HE412" s="246"/>
      <c r="HF412" s="246"/>
      <c r="HG412" s="246"/>
      <c r="HH412" s="246"/>
      <c r="HI412" s="246"/>
      <c r="HJ412" s="246"/>
      <c r="HK412" s="246"/>
      <c r="HL412" s="246"/>
      <c r="HM412" s="246"/>
      <c r="HN412" s="246"/>
      <c r="HO412" s="246"/>
      <c r="HP412" s="246"/>
      <c r="HQ412" s="246"/>
      <c r="HR412" s="246"/>
      <c r="HS412" s="246"/>
      <c r="HT412" s="246"/>
      <c r="HU412" s="246"/>
      <c r="HV412" s="246"/>
      <c r="HW412" s="246"/>
      <c r="HX412" s="246"/>
      <c r="HY412" s="246"/>
      <c r="HZ412" s="246"/>
      <c r="IA412" s="246"/>
      <c r="IB412" s="246"/>
      <c r="IC412" s="246"/>
      <c r="ID412" s="246"/>
      <c r="IE412" s="246"/>
      <c r="IF412" s="246"/>
      <c r="IG412" s="246"/>
      <c r="IH412" s="246"/>
      <c r="II412" s="246"/>
      <c r="IJ412" s="246"/>
      <c r="IK412" s="246"/>
      <c r="IL412" s="246"/>
      <c r="IM412" s="246"/>
      <c r="IN412" s="246"/>
      <c r="IO412" s="246"/>
      <c r="IP412" s="246"/>
      <c r="IQ412" s="246"/>
      <c r="IR412" s="246"/>
      <c r="IS412" s="246"/>
      <c r="IT412" s="246"/>
      <c r="IU412" s="246"/>
      <c r="IV412" s="246"/>
      <c r="IW412" s="246"/>
    </row>
    <row r="413" customFormat="false" ht="12.75" hidden="false" customHeight="false" outlineLevel="0" collapsed="false">
      <c r="A413" s="254"/>
      <c r="B413" s="256"/>
      <c r="C413" s="251"/>
      <c r="D413" s="251"/>
      <c r="E413" s="251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6"/>
      <c r="AT413" s="246"/>
      <c r="AU413" s="246"/>
      <c r="AV413" s="246"/>
      <c r="AW413" s="246"/>
      <c r="AX413" s="246"/>
      <c r="AY413" s="246"/>
      <c r="AZ413" s="246"/>
      <c r="BA413" s="246"/>
      <c r="BB413" s="246"/>
      <c r="BC413" s="246"/>
      <c r="BD413" s="246"/>
      <c r="BE413" s="246"/>
      <c r="BF413" s="246"/>
      <c r="BG413" s="246"/>
      <c r="BH413" s="246"/>
      <c r="BI413" s="246"/>
      <c r="BJ413" s="246"/>
      <c r="BK413" s="246"/>
      <c r="BL413" s="246"/>
      <c r="BM413" s="246"/>
      <c r="BN413" s="246"/>
      <c r="BO413" s="246"/>
      <c r="BP413" s="246"/>
      <c r="BQ413" s="246"/>
      <c r="BR413" s="246"/>
      <c r="BS413" s="246"/>
      <c r="BT413" s="246"/>
      <c r="BU413" s="246"/>
      <c r="BV413" s="246"/>
      <c r="BW413" s="246"/>
      <c r="BX413" s="246"/>
      <c r="BY413" s="246"/>
      <c r="BZ413" s="246"/>
      <c r="CA413" s="246"/>
      <c r="CB413" s="246"/>
      <c r="CC413" s="246"/>
      <c r="CD413" s="246"/>
      <c r="CE413" s="246"/>
      <c r="CF413" s="246"/>
      <c r="CG413" s="246"/>
      <c r="CH413" s="246"/>
      <c r="CI413" s="246"/>
      <c r="CJ413" s="246"/>
      <c r="CK413" s="246"/>
      <c r="CL413" s="246"/>
      <c r="CM413" s="246"/>
      <c r="CN413" s="246"/>
      <c r="CO413" s="246"/>
      <c r="CP413" s="246"/>
      <c r="CQ413" s="246"/>
      <c r="CR413" s="246"/>
      <c r="CS413" s="246"/>
      <c r="CT413" s="246"/>
      <c r="CU413" s="246"/>
      <c r="CV413" s="246"/>
      <c r="CW413" s="246"/>
      <c r="CX413" s="246"/>
      <c r="CY413" s="246"/>
      <c r="CZ413" s="246"/>
      <c r="DA413" s="246"/>
      <c r="DB413" s="246"/>
      <c r="DC413" s="246"/>
      <c r="DD413" s="246"/>
      <c r="DE413" s="246"/>
      <c r="DF413" s="246"/>
      <c r="DG413" s="246"/>
      <c r="DH413" s="246"/>
      <c r="DI413" s="246"/>
      <c r="DJ413" s="246"/>
      <c r="DK413" s="246"/>
      <c r="DL413" s="246"/>
      <c r="DM413" s="246"/>
      <c r="DN413" s="246"/>
      <c r="DO413" s="246"/>
      <c r="DP413" s="246"/>
      <c r="DQ413" s="246"/>
      <c r="DR413" s="246"/>
      <c r="DS413" s="246"/>
      <c r="DT413" s="246"/>
      <c r="DU413" s="246"/>
      <c r="DV413" s="246"/>
      <c r="DW413" s="246"/>
      <c r="DX413" s="246"/>
      <c r="DY413" s="246"/>
      <c r="DZ413" s="246"/>
      <c r="EA413" s="246"/>
      <c r="EB413" s="246"/>
      <c r="EC413" s="246"/>
      <c r="ED413" s="246"/>
      <c r="EE413" s="246"/>
      <c r="EF413" s="246"/>
      <c r="EG413" s="246"/>
      <c r="EH413" s="246"/>
      <c r="EI413" s="246"/>
      <c r="EJ413" s="246"/>
      <c r="EK413" s="246"/>
      <c r="EL413" s="246"/>
      <c r="EM413" s="246"/>
      <c r="EN413" s="246"/>
      <c r="EO413" s="246"/>
      <c r="EP413" s="246"/>
      <c r="EQ413" s="246"/>
      <c r="ER413" s="246"/>
      <c r="ES413" s="246"/>
      <c r="ET413" s="246"/>
      <c r="EU413" s="246"/>
      <c r="EV413" s="246"/>
      <c r="EW413" s="246"/>
      <c r="EX413" s="246"/>
      <c r="EY413" s="246"/>
      <c r="EZ413" s="246"/>
      <c r="FA413" s="246"/>
      <c r="FB413" s="246"/>
      <c r="FC413" s="246"/>
      <c r="FD413" s="246"/>
      <c r="FE413" s="246"/>
      <c r="FF413" s="246"/>
      <c r="FG413" s="246"/>
      <c r="FH413" s="246"/>
      <c r="FI413" s="246"/>
      <c r="FJ413" s="246"/>
      <c r="FK413" s="246"/>
      <c r="FL413" s="246"/>
      <c r="FM413" s="246"/>
      <c r="FN413" s="246"/>
      <c r="FO413" s="246"/>
      <c r="FP413" s="246"/>
      <c r="FQ413" s="246"/>
      <c r="FR413" s="246"/>
      <c r="FS413" s="246"/>
      <c r="FT413" s="246"/>
      <c r="FU413" s="246"/>
      <c r="FV413" s="246"/>
      <c r="FW413" s="246"/>
      <c r="FX413" s="246"/>
      <c r="FY413" s="246"/>
      <c r="FZ413" s="246"/>
      <c r="GA413" s="246"/>
      <c r="GB413" s="246"/>
      <c r="GC413" s="246"/>
      <c r="GD413" s="246"/>
      <c r="GE413" s="246"/>
      <c r="GF413" s="246"/>
      <c r="GG413" s="246"/>
      <c r="GH413" s="246"/>
      <c r="GI413" s="246"/>
      <c r="GJ413" s="246"/>
      <c r="GK413" s="246"/>
      <c r="GL413" s="246"/>
      <c r="GM413" s="246"/>
      <c r="GN413" s="246"/>
      <c r="GO413" s="246"/>
      <c r="GP413" s="246"/>
      <c r="GQ413" s="246"/>
      <c r="GR413" s="246"/>
      <c r="GS413" s="246"/>
      <c r="GT413" s="246"/>
      <c r="GU413" s="246"/>
      <c r="GV413" s="246"/>
      <c r="GW413" s="246"/>
      <c r="GX413" s="246"/>
      <c r="GY413" s="246"/>
      <c r="GZ413" s="246"/>
      <c r="HA413" s="246"/>
      <c r="HB413" s="246"/>
      <c r="HC413" s="246"/>
      <c r="HD413" s="246"/>
      <c r="HE413" s="246"/>
      <c r="HF413" s="246"/>
      <c r="HG413" s="246"/>
      <c r="HH413" s="246"/>
      <c r="HI413" s="246"/>
      <c r="HJ413" s="246"/>
      <c r="HK413" s="246"/>
      <c r="HL413" s="246"/>
      <c r="HM413" s="246"/>
      <c r="HN413" s="246"/>
      <c r="HO413" s="246"/>
      <c r="HP413" s="246"/>
      <c r="HQ413" s="246"/>
      <c r="HR413" s="246"/>
      <c r="HS413" s="246"/>
      <c r="HT413" s="246"/>
      <c r="HU413" s="246"/>
      <c r="HV413" s="246"/>
      <c r="HW413" s="246"/>
      <c r="HX413" s="246"/>
      <c r="HY413" s="246"/>
      <c r="HZ413" s="246"/>
      <c r="IA413" s="246"/>
      <c r="IB413" s="246"/>
      <c r="IC413" s="246"/>
      <c r="ID413" s="246"/>
      <c r="IE413" s="246"/>
      <c r="IF413" s="246"/>
      <c r="IG413" s="246"/>
      <c r="IH413" s="246"/>
      <c r="II413" s="246"/>
      <c r="IJ413" s="246"/>
      <c r="IK413" s="246"/>
      <c r="IL413" s="246"/>
      <c r="IM413" s="246"/>
      <c r="IN413" s="246"/>
      <c r="IO413" s="246"/>
      <c r="IP413" s="246"/>
      <c r="IQ413" s="246"/>
      <c r="IR413" s="246"/>
      <c r="IS413" s="246"/>
      <c r="IT413" s="246"/>
      <c r="IU413" s="246"/>
      <c r="IV413" s="246"/>
      <c r="IW413" s="246"/>
    </row>
    <row r="414" customFormat="false" ht="12.75" hidden="false" customHeight="false" outlineLevel="0" collapsed="false">
      <c r="A414" s="217"/>
      <c r="B414" s="255"/>
      <c r="C414" s="251"/>
      <c r="D414" s="251"/>
      <c r="E414" s="251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6"/>
      <c r="AT414" s="246"/>
      <c r="AU414" s="246"/>
      <c r="AV414" s="246"/>
      <c r="AW414" s="246"/>
      <c r="AX414" s="246"/>
      <c r="AY414" s="246"/>
      <c r="AZ414" s="246"/>
      <c r="BA414" s="246"/>
      <c r="BB414" s="246"/>
      <c r="BC414" s="246"/>
      <c r="BD414" s="246"/>
      <c r="BE414" s="246"/>
      <c r="BF414" s="246"/>
      <c r="BG414" s="246"/>
      <c r="BH414" s="246"/>
      <c r="BI414" s="246"/>
      <c r="BJ414" s="246"/>
      <c r="BK414" s="246"/>
      <c r="BL414" s="246"/>
      <c r="BM414" s="246"/>
      <c r="BN414" s="246"/>
      <c r="BO414" s="246"/>
      <c r="BP414" s="246"/>
      <c r="BQ414" s="246"/>
      <c r="BR414" s="246"/>
      <c r="BS414" s="246"/>
      <c r="BT414" s="246"/>
      <c r="BU414" s="246"/>
      <c r="BV414" s="246"/>
      <c r="BW414" s="246"/>
      <c r="BX414" s="246"/>
      <c r="BY414" s="246"/>
      <c r="BZ414" s="246"/>
      <c r="CA414" s="246"/>
      <c r="CB414" s="246"/>
      <c r="CC414" s="246"/>
      <c r="CD414" s="246"/>
      <c r="CE414" s="246"/>
      <c r="CF414" s="246"/>
      <c r="CG414" s="246"/>
      <c r="CH414" s="246"/>
      <c r="CI414" s="246"/>
      <c r="CJ414" s="246"/>
      <c r="CK414" s="246"/>
      <c r="CL414" s="246"/>
      <c r="CM414" s="246"/>
      <c r="CN414" s="246"/>
      <c r="CO414" s="246"/>
      <c r="CP414" s="246"/>
      <c r="CQ414" s="246"/>
      <c r="CR414" s="246"/>
      <c r="CS414" s="246"/>
      <c r="CT414" s="246"/>
      <c r="CU414" s="246"/>
      <c r="CV414" s="246"/>
      <c r="CW414" s="246"/>
      <c r="CX414" s="246"/>
      <c r="CY414" s="246"/>
      <c r="CZ414" s="246"/>
      <c r="DA414" s="246"/>
      <c r="DB414" s="246"/>
      <c r="DC414" s="246"/>
      <c r="DD414" s="246"/>
      <c r="DE414" s="246"/>
      <c r="DF414" s="246"/>
      <c r="DG414" s="246"/>
      <c r="DH414" s="246"/>
      <c r="DI414" s="246"/>
      <c r="DJ414" s="246"/>
      <c r="DK414" s="246"/>
      <c r="DL414" s="246"/>
      <c r="DM414" s="246"/>
      <c r="DN414" s="246"/>
      <c r="DO414" s="246"/>
      <c r="DP414" s="246"/>
      <c r="DQ414" s="246"/>
      <c r="DR414" s="246"/>
      <c r="DS414" s="246"/>
      <c r="DT414" s="246"/>
      <c r="DU414" s="246"/>
      <c r="DV414" s="246"/>
      <c r="DW414" s="246"/>
      <c r="DX414" s="246"/>
      <c r="DY414" s="246"/>
      <c r="DZ414" s="246"/>
      <c r="EA414" s="246"/>
      <c r="EB414" s="246"/>
      <c r="EC414" s="246"/>
      <c r="ED414" s="246"/>
      <c r="EE414" s="246"/>
      <c r="EF414" s="246"/>
      <c r="EG414" s="246"/>
      <c r="EH414" s="246"/>
      <c r="EI414" s="246"/>
      <c r="EJ414" s="246"/>
      <c r="EK414" s="246"/>
      <c r="EL414" s="246"/>
      <c r="EM414" s="246"/>
      <c r="EN414" s="246"/>
      <c r="EO414" s="246"/>
      <c r="EP414" s="246"/>
      <c r="EQ414" s="246"/>
      <c r="ER414" s="246"/>
      <c r="ES414" s="246"/>
      <c r="ET414" s="246"/>
      <c r="EU414" s="246"/>
      <c r="EV414" s="246"/>
      <c r="EW414" s="246"/>
      <c r="EX414" s="246"/>
      <c r="EY414" s="246"/>
      <c r="EZ414" s="246"/>
      <c r="FA414" s="246"/>
      <c r="FB414" s="246"/>
      <c r="FC414" s="246"/>
      <c r="FD414" s="246"/>
      <c r="FE414" s="246"/>
      <c r="FF414" s="246"/>
      <c r="FG414" s="246"/>
      <c r="FH414" s="246"/>
      <c r="FI414" s="246"/>
      <c r="FJ414" s="246"/>
      <c r="FK414" s="246"/>
      <c r="FL414" s="246"/>
      <c r="FM414" s="246"/>
      <c r="FN414" s="246"/>
      <c r="FO414" s="246"/>
      <c r="FP414" s="246"/>
      <c r="FQ414" s="246"/>
      <c r="FR414" s="246"/>
      <c r="FS414" s="246"/>
      <c r="FT414" s="246"/>
      <c r="FU414" s="246"/>
      <c r="FV414" s="246"/>
      <c r="FW414" s="246"/>
      <c r="FX414" s="246"/>
      <c r="FY414" s="246"/>
      <c r="FZ414" s="246"/>
      <c r="GA414" s="246"/>
      <c r="GB414" s="246"/>
      <c r="GC414" s="246"/>
      <c r="GD414" s="246"/>
      <c r="GE414" s="246"/>
      <c r="GF414" s="246"/>
      <c r="GG414" s="246"/>
      <c r="GH414" s="246"/>
      <c r="GI414" s="246"/>
      <c r="GJ414" s="246"/>
      <c r="GK414" s="246"/>
      <c r="GL414" s="246"/>
      <c r="GM414" s="246"/>
      <c r="GN414" s="246"/>
      <c r="GO414" s="246"/>
      <c r="GP414" s="246"/>
      <c r="GQ414" s="246"/>
      <c r="GR414" s="246"/>
      <c r="GS414" s="246"/>
      <c r="GT414" s="246"/>
      <c r="GU414" s="246"/>
      <c r="GV414" s="246"/>
      <c r="GW414" s="246"/>
      <c r="GX414" s="246"/>
      <c r="GY414" s="246"/>
      <c r="GZ414" s="246"/>
      <c r="HA414" s="246"/>
      <c r="HB414" s="246"/>
      <c r="HC414" s="246"/>
      <c r="HD414" s="246"/>
      <c r="HE414" s="246"/>
      <c r="HF414" s="246"/>
      <c r="HG414" s="246"/>
      <c r="HH414" s="246"/>
      <c r="HI414" s="246"/>
      <c r="HJ414" s="246"/>
      <c r="HK414" s="246"/>
      <c r="HL414" s="246"/>
      <c r="HM414" s="246"/>
      <c r="HN414" s="246"/>
      <c r="HO414" s="246"/>
      <c r="HP414" s="246"/>
      <c r="HQ414" s="246"/>
      <c r="HR414" s="246"/>
      <c r="HS414" s="246"/>
      <c r="HT414" s="246"/>
      <c r="HU414" s="246"/>
      <c r="HV414" s="246"/>
      <c r="HW414" s="246"/>
      <c r="HX414" s="246"/>
      <c r="HY414" s="246"/>
      <c r="HZ414" s="246"/>
      <c r="IA414" s="246"/>
      <c r="IB414" s="246"/>
      <c r="IC414" s="246"/>
      <c r="ID414" s="246"/>
      <c r="IE414" s="246"/>
      <c r="IF414" s="246"/>
      <c r="IG414" s="246"/>
      <c r="IH414" s="246"/>
      <c r="II414" s="246"/>
      <c r="IJ414" s="246"/>
      <c r="IK414" s="246"/>
      <c r="IL414" s="246"/>
      <c r="IM414" s="246"/>
      <c r="IN414" s="246"/>
      <c r="IO414" s="246"/>
      <c r="IP414" s="246"/>
      <c r="IQ414" s="246"/>
      <c r="IR414" s="246"/>
      <c r="IS414" s="246"/>
      <c r="IT414" s="246"/>
      <c r="IU414" s="246"/>
      <c r="IV414" s="246"/>
      <c r="IW414" s="246"/>
    </row>
    <row r="415" customFormat="false" ht="12.75" hidden="false" customHeight="false" outlineLevel="0" collapsed="false">
      <c r="A415" s="217"/>
      <c r="B415" s="255"/>
      <c r="C415" s="251"/>
      <c r="D415" s="251"/>
      <c r="E415" s="251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6"/>
      <c r="AT415" s="246"/>
      <c r="AU415" s="246"/>
      <c r="AV415" s="246"/>
      <c r="AW415" s="246"/>
      <c r="AX415" s="246"/>
      <c r="AY415" s="246"/>
      <c r="AZ415" s="246"/>
      <c r="BA415" s="246"/>
      <c r="BB415" s="246"/>
      <c r="BC415" s="246"/>
      <c r="BD415" s="246"/>
      <c r="BE415" s="246"/>
      <c r="BF415" s="246"/>
      <c r="BG415" s="246"/>
      <c r="BH415" s="246"/>
      <c r="BI415" s="246"/>
      <c r="BJ415" s="246"/>
      <c r="BK415" s="246"/>
      <c r="BL415" s="246"/>
      <c r="BM415" s="246"/>
      <c r="BN415" s="246"/>
      <c r="BO415" s="246"/>
      <c r="BP415" s="246"/>
      <c r="BQ415" s="246"/>
      <c r="BR415" s="246"/>
      <c r="BS415" s="246"/>
      <c r="BT415" s="246"/>
      <c r="BU415" s="246"/>
      <c r="BV415" s="246"/>
      <c r="BW415" s="246"/>
      <c r="BX415" s="246"/>
      <c r="BY415" s="246"/>
      <c r="BZ415" s="246"/>
      <c r="CA415" s="246"/>
      <c r="CB415" s="246"/>
      <c r="CC415" s="246"/>
      <c r="CD415" s="246"/>
      <c r="CE415" s="246"/>
      <c r="CF415" s="246"/>
      <c r="CG415" s="246"/>
      <c r="CH415" s="246"/>
      <c r="CI415" s="246"/>
      <c r="CJ415" s="246"/>
      <c r="CK415" s="246"/>
      <c r="CL415" s="246"/>
      <c r="CM415" s="246"/>
      <c r="CN415" s="246"/>
      <c r="CO415" s="246"/>
      <c r="CP415" s="246"/>
      <c r="CQ415" s="246"/>
      <c r="CR415" s="246"/>
      <c r="CS415" s="246"/>
      <c r="CT415" s="246"/>
      <c r="CU415" s="246"/>
      <c r="CV415" s="246"/>
      <c r="CW415" s="246"/>
      <c r="CX415" s="246"/>
      <c r="CY415" s="246"/>
      <c r="CZ415" s="246"/>
      <c r="DA415" s="246"/>
      <c r="DB415" s="246"/>
      <c r="DC415" s="246"/>
      <c r="DD415" s="246"/>
      <c r="DE415" s="246"/>
      <c r="DF415" s="246"/>
      <c r="DG415" s="246"/>
      <c r="DH415" s="246"/>
      <c r="DI415" s="246"/>
      <c r="DJ415" s="246"/>
      <c r="DK415" s="246"/>
      <c r="DL415" s="246"/>
      <c r="DM415" s="246"/>
      <c r="DN415" s="246"/>
      <c r="DO415" s="246"/>
      <c r="DP415" s="246"/>
      <c r="DQ415" s="246"/>
      <c r="DR415" s="246"/>
      <c r="DS415" s="246"/>
      <c r="DT415" s="246"/>
      <c r="DU415" s="246"/>
      <c r="DV415" s="246"/>
      <c r="DW415" s="246"/>
      <c r="DX415" s="246"/>
      <c r="DY415" s="246"/>
      <c r="DZ415" s="246"/>
      <c r="EA415" s="246"/>
      <c r="EB415" s="246"/>
      <c r="EC415" s="246"/>
      <c r="ED415" s="246"/>
      <c r="EE415" s="246"/>
      <c r="EF415" s="246"/>
      <c r="EG415" s="246"/>
      <c r="EH415" s="246"/>
      <c r="EI415" s="246"/>
      <c r="EJ415" s="246"/>
      <c r="EK415" s="246"/>
      <c r="EL415" s="246"/>
      <c r="EM415" s="246"/>
      <c r="EN415" s="246"/>
      <c r="EO415" s="246"/>
      <c r="EP415" s="246"/>
      <c r="EQ415" s="246"/>
      <c r="ER415" s="246"/>
      <c r="ES415" s="246"/>
      <c r="ET415" s="246"/>
      <c r="EU415" s="246"/>
      <c r="EV415" s="246"/>
      <c r="EW415" s="246"/>
      <c r="EX415" s="246"/>
      <c r="EY415" s="246"/>
      <c r="EZ415" s="246"/>
      <c r="FA415" s="246"/>
      <c r="FB415" s="246"/>
      <c r="FC415" s="246"/>
      <c r="FD415" s="246"/>
      <c r="FE415" s="246"/>
      <c r="FF415" s="246"/>
      <c r="FG415" s="246"/>
      <c r="FH415" s="246"/>
      <c r="FI415" s="246"/>
      <c r="FJ415" s="246"/>
      <c r="FK415" s="246"/>
      <c r="FL415" s="246"/>
      <c r="FM415" s="246"/>
      <c r="FN415" s="246"/>
      <c r="FO415" s="246"/>
      <c r="FP415" s="246"/>
      <c r="FQ415" s="246"/>
      <c r="FR415" s="246"/>
      <c r="FS415" s="246"/>
      <c r="FT415" s="246"/>
      <c r="FU415" s="246"/>
      <c r="FV415" s="246"/>
      <c r="FW415" s="246"/>
      <c r="FX415" s="246"/>
      <c r="FY415" s="246"/>
      <c r="FZ415" s="246"/>
      <c r="GA415" s="246"/>
      <c r="GB415" s="246"/>
      <c r="GC415" s="246"/>
      <c r="GD415" s="246"/>
      <c r="GE415" s="246"/>
      <c r="GF415" s="246"/>
      <c r="GG415" s="246"/>
      <c r="GH415" s="246"/>
      <c r="GI415" s="246"/>
      <c r="GJ415" s="246"/>
      <c r="GK415" s="246"/>
      <c r="GL415" s="246"/>
      <c r="GM415" s="246"/>
      <c r="GN415" s="246"/>
      <c r="GO415" s="246"/>
      <c r="GP415" s="246"/>
      <c r="GQ415" s="246"/>
      <c r="GR415" s="246"/>
      <c r="GS415" s="246"/>
      <c r="GT415" s="246"/>
      <c r="GU415" s="246"/>
      <c r="GV415" s="246"/>
      <c r="GW415" s="246"/>
      <c r="GX415" s="246"/>
      <c r="GY415" s="246"/>
      <c r="GZ415" s="246"/>
      <c r="HA415" s="246"/>
      <c r="HB415" s="246"/>
      <c r="HC415" s="246"/>
      <c r="HD415" s="246"/>
      <c r="HE415" s="246"/>
      <c r="HF415" s="246"/>
      <c r="HG415" s="246"/>
      <c r="HH415" s="246"/>
      <c r="HI415" s="246"/>
      <c r="HJ415" s="246"/>
      <c r="HK415" s="246"/>
      <c r="HL415" s="246"/>
      <c r="HM415" s="246"/>
      <c r="HN415" s="246"/>
      <c r="HO415" s="246"/>
      <c r="HP415" s="246"/>
      <c r="HQ415" s="246"/>
      <c r="HR415" s="246"/>
      <c r="HS415" s="246"/>
      <c r="HT415" s="246"/>
      <c r="HU415" s="246"/>
      <c r="HV415" s="246"/>
      <c r="HW415" s="246"/>
      <c r="HX415" s="246"/>
      <c r="HY415" s="246"/>
      <c r="HZ415" s="246"/>
      <c r="IA415" s="246"/>
      <c r="IB415" s="246"/>
      <c r="IC415" s="246"/>
      <c r="ID415" s="246"/>
      <c r="IE415" s="246"/>
      <c r="IF415" s="246"/>
      <c r="IG415" s="246"/>
      <c r="IH415" s="246"/>
      <c r="II415" s="246"/>
      <c r="IJ415" s="246"/>
      <c r="IK415" s="246"/>
      <c r="IL415" s="246"/>
      <c r="IM415" s="246"/>
      <c r="IN415" s="246"/>
      <c r="IO415" s="246"/>
      <c r="IP415" s="246"/>
      <c r="IQ415" s="246"/>
      <c r="IR415" s="246"/>
      <c r="IS415" s="246"/>
      <c r="IT415" s="246"/>
      <c r="IU415" s="246"/>
      <c r="IV415" s="246"/>
      <c r="IW415" s="246"/>
    </row>
    <row r="416" customFormat="false" ht="12.75" hidden="false" customHeight="false" outlineLevel="0" collapsed="false">
      <c r="A416" s="217"/>
      <c r="B416" s="255"/>
      <c r="C416" s="251"/>
      <c r="D416" s="251"/>
      <c r="E416" s="251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6"/>
      <c r="AT416" s="246"/>
      <c r="AU416" s="246"/>
      <c r="AV416" s="246"/>
      <c r="AW416" s="246"/>
      <c r="AX416" s="246"/>
      <c r="AY416" s="246"/>
      <c r="AZ416" s="246"/>
      <c r="BA416" s="246"/>
      <c r="BB416" s="246"/>
      <c r="BC416" s="246"/>
      <c r="BD416" s="246"/>
      <c r="BE416" s="246"/>
      <c r="BF416" s="246"/>
      <c r="BG416" s="246"/>
      <c r="BH416" s="246"/>
      <c r="BI416" s="246"/>
      <c r="BJ416" s="246"/>
      <c r="BK416" s="246"/>
      <c r="BL416" s="246"/>
      <c r="BM416" s="246"/>
      <c r="BN416" s="246"/>
      <c r="BO416" s="246"/>
      <c r="BP416" s="246"/>
      <c r="BQ416" s="246"/>
      <c r="BR416" s="246"/>
      <c r="BS416" s="246"/>
      <c r="BT416" s="246"/>
      <c r="BU416" s="246"/>
      <c r="BV416" s="246"/>
      <c r="BW416" s="246"/>
      <c r="BX416" s="246"/>
      <c r="BY416" s="246"/>
      <c r="BZ416" s="246"/>
      <c r="CA416" s="246"/>
      <c r="CB416" s="246"/>
      <c r="CC416" s="246"/>
      <c r="CD416" s="246"/>
      <c r="CE416" s="246"/>
      <c r="CF416" s="246"/>
      <c r="CG416" s="246"/>
      <c r="CH416" s="246"/>
      <c r="CI416" s="246"/>
      <c r="CJ416" s="246"/>
      <c r="CK416" s="246"/>
      <c r="CL416" s="246"/>
      <c r="CM416" s="246"/>
      <c r="CN416" s="246"/>
      <c r="CO416" s="246"/>
      <c r="CP416" s="246"/>
      <c r="CQ416" s="246"/>
      <c r="CR416" s="246"/>
      <c r="CS416" s="246"/>
      <c r="CT416" s="246"/>
      <c r="CU416" s="246"/>
      <c r="CV416" s="246"/>
      <c r="CW416" s="246"/>
      <c r="CX416" s="246"/>
      <c r="CY416" s="246"/>
      <c r="CZ416" s="246"/>
      <c r="DA416" s="246"/>
      <c r="DB416" s="246"/>
      <c r="DC416" s="246"/>
      <c r="DD416" s="246"/>
      <c r="DE416" s="246"/>
      <c r="DF416" s="246"/>
      <c r="DG416" s="246"/>
      <c r="DH416" s="246"/>
      <c r="DI416" s="246"/>
      <c r="DJ416" s="246"/>
      <c r="DK416" s="246"/>
      <c r="DL416" s="246"/>
      <c r="DM416" s="246"/>
      <c r="DN416" s="246"/>
      <c r="DO416" s="246"/>
      <c r="DP416" s="246"/>
      <c r="DQ416" s="246"/>
      <c r="DR416" s="246"/>
      <c r="DS416" s="246"/>
      <c r="DT416" s="246"/>
      <c r="DU416" s="246"/>
      <c r="DV416" s="246"/>
      <c r="DW416" s="246"/>
      <c r="DX416" s="246"/>
      <c r="DY416" s="246"/>
      <c r="DZ416" s="246"/>
      <c r="EA416" s="246"/>
      <c r="EB416" s="246"/>
      <c r="EC416" s="246"/>
      <c r="ED416" s="246"/>
      <c r="EE416" s="246"/>
      <c r="EF416" s="246"/>
      <c r="EG416" s="246"/>
      <c r="EH416" s="246"/>
      <c r="EI416" s="246"/>
      <c r="EJ416" s="246"/>
      <c r="EK416" s="246"/>
      <c r="EL416" s="246"/>
      <c r="EM416" s="246"/>
      <c r="EN416" s="246"/>
      <c r="EO416" s="246"/>
      <c r="EP416" s="246"/>
      <c r="EQ416" s="246"/>
      <c r="ER416" s="246"/>
      <c r="ES416" s="246"/>
      <c r="ET416" s="246"/>
      <c r="EU416" s="246"/>
      <c r="EV416" s="246"/>
      <c r="EW416" s="246"/>
      <c r="EX416" s="246"/>
      <c r="EY416" s="246"/>
      <c r="EZ416" s="246"/>
      <c r="FA416" s="246"/>
      <c r="FB416" s="246"/>
      <c r="FC416" s="246"/>
      <c r="FD416" s="246"/>
      <c r="FE416" s="246"/>
      <c r="FF416" s="246"/>
      <c r="FG416" s="246"/>
      <c r="FH416" s="246"/>
      <c r="FI416" s="246"/>
      <c r="FJ416" s="246"/>
      <c r="FK416" s="246"/>
      <c r="FL416" s="246"/>
      <c r="FM416" s="246"/>
      <c r="FN416" s="246"/>
      <c r="FO416" s="246"/>
      <c r="FP416" s="246"/>
      <c r="FQ416" s="246"/>
      <c r="FR416" s="246"/>
      <c r="FS416" s="246"/>
      <c r="FT416" s="246"/>
      <c r="FU416" s="246"/>
      <c r="FV416" s="246"/>
      <c r="FW416" s="246"/>
      <c r="FX416" s="246"/>
      <c r="FY416" s="246"/>
      <c r="FZ416" s="246"/>
      <c r="GA416" s="246"/>
      <c r="GB416" s="246"/>
      <c r="GC416" s="246"/>
      <c r="GD416" s="246"/>
      <c r="GE416" s="246"/>
      <c r="GF416" s="246"/>
      <c r="GG416" s="246"/>
      <c r="GH416" s="246"/>
      <c r="GI416" s="246"/>
      <c r="GJ416" s="246"/>
      <c r="GK416" s="246"/>
      <c r="GL416" s="246"/>
      <c r="GM416" s="246"/>
      <c r="GN416" s="246"/>
      <c r="GO416" s="246"/>
      <c r="GP416" s="246"/>
      <c r="GQ416" s="246"/>
      <c r="GR416" s="246"/>
      <c r="GS416" s="246"/>
      <c r="GT416" s="246"/>
      <c r="GU416" s="246"/>
      <c r="GV416" s="246"/>
      <c r="GW416" s="246"/>
      <c r="GX416" s="246"/>
      <c r="GY416" s="246"/>
      <c r="GZ416" s="246"/>
      <c r="HA416" s="246"/>
      <c r="HB416" s="246"/>
      <c r="HC416" s="246"/>
      <c r="HD416" s="246"/>
      <c r="HE416" s="246"/>
      <c r="HF416" s="246"/>
      <c r="HG416" s="246"/>
      <c r="HH416" s="246"/>
      <c r="HI416" s="246"/>
      <c r="HJ416" s="246"/>
      <c r="HK416" s="246"/>
      <c r="HL416" s="246"/>
      <c r="HM416" s="246"/>
      <c r="HN416" s="246"/>
      <c r="HO416" s="246"/>
      <c r="HP416" s="246"/>
      <c r="HQ416" s="246"/>
      <c r="HR416" s="246"/>
      <c r="HS416" s="246"/>
      <c r="HT416" s="246"/>
      <c r="HU416" s="246"/>
      <c r="HV416" s="246"/>
      <c r="HW416" s="246"/>
      <c r="HX416" s="246"/>
      <c r="HY416" s="246"/>
      <c r="HZ416" s="246"/>
      <c r="IA416" s="246"/>
      <c r="IB416" s="246"/>
      <c r="IC416" s="246"/>
      <c r="ID416" s="246"/>
      <c r="IE416" s="246"/>
      <c r="IF416" s="246"/>
      <c r="IG416" s="246"/>
      <c r="IH416" s="246"/>
      <c r="II416" s="246"/>
      <c r="IJ416" s="246"/>
      <c r="IK416" s="246"/>
      <c r="IL416" s="246"/>
      <c r="IM416" s="246"/>
      <c r="IN416" s="246"/>
      <c r="IO416" s="246"/>
      <c r="IP416" s="246"/>
      <c r="IQ416" s="246"/>
      <c r="IR416" s="246"/>
      <c r="IS416" s="246"/>
      <c r="IT416" s="246"/>
      <c r="IU416" s="246"/>
      <c r="IV416" s="246"/>
      <c r="IW416" s="246"/>
    </row>
    <row r="417" customFormat="false" ht="12.75" hidden="false" customHeight="false" outlineLevel="0" collapsed="false">
      <c r="A417" s="217"/>
      <c r="B417" s="255"/>
      <c r="C417" s="251"/>
      <c r="D417" s="251"/>
      <c r="E417" s="251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  <c r="AJ417" s="246"/>
      <c r="AK417" s="246"/>
      <c r="AL417" s="246"/>
      <c r="AM417" s="246"/>
      <c r="AN417" s="246"/>
      <c r="AO417" s="246"/>
      <c r="AP417" s="246"/>
      <c r="AQ417" s="246"/>
      <c r="AR417" s="246"/>
      <c r="AS417" s="246"/>
      <c r="AT417" s="246"/>
      <c r="AU417" s="246"/>
      <c r="AV417" s="246"/>
      <c r="AW417" s="246"/>
      <c r="AX417" s="246"/>
      <c r="AY417" s="246"/>
      <c r="AZ417" s="246"/>
      <c r="BA417" s="246"/>
      <c r="BB417" s="246"/>
      <c r="BC417" s="246"/>
      <c r="BD417" s="246"/>
      <c r="BE417" s="246"/>
      <c r="BF417" s="246"/>
      <c r="BG417" s="246"/>
      <c r="BH417" s="246"/>
      <c r="BI417" s="246"/>
      <c r="BJ417" s="246"/>
      <c r="BK417" s="246"/>
      <c r="BL417" s="246"/>
      <c r="BM417" s="246"/>
      <c r="BN417" s="246"/>
      <c r="BO417" s="246"/>
      <c r="BP417" s="246"/>
      <c r="BQ417" s="246"/>
      <c r="BR417" s="246"/>
      <c r="BS417" s="246"/>
      <c r="BT417" s="246"/>
      <c r="BU417" s="246"/>
      <c r="BV417" s="246"/>
      <c r="BW417" s="246"/>
      <c r="BX417" s="246"/>
      <c r="BY417" s="246"/>
      <c r="BZ417" s="246"/>
      <c r="CA417" s="246"/>
      <c r="CB417" s="246"/>
      <c r="CC417" s="246"/>
      <c r="CD417" s="246"/>
      <c r="CE417" s="246"/>
      <c r="CF417" s="246"/>
      <c r="CG417" s="246"/>
      <c r="CH417" s="246"/>
      <c r="CI417" s="246"/>
      <c r="CJ417" s="246"/>
      <c r="CK417" s="246"/>
      <c r="CL417" s="246"/>
      <c r="CM417" s="246"/>
      <c r="CN417" s="246"/>
      <c r="CO417" s="246"/>
      <c r="CP417" s="246"/>
      <c r="CQ417" s="246"/>
      <c r="CR417" s="246"/>
      <c r="CS417" s="246"/>
      <c r="CT417" s="246"/>
      <c r="CU417" s="246"/>
      <c r="CV417" s="246"/>
      <c r="CW417" s="246"/>
      <c r="CX417" s="246"/>
      <c r="CY417" s="246"/>
      <c r="CZ417" s="246"/>
      <c r="DA417" s="246"/>
      <c r="DB417" s="246"/>
      <c r="DC417" s="246"/>
      <c r="DD417" s="246"/>
      <c r="DE417" s="246"/>
      <c r="DF417" s="246"/>
      <c r="DG417" s="246"/>
      <c r="DH417" s="246"/>
      <c r="DI417" s="246"/>
      <c r="DJ417" s="246"/>
      <c r="DK417" s="246"/>
      <c r="DL417" s="246"/>
      <c r="DM417" s="246"/>
      <c r="DN417" s="246"/>
      <c r="DO417" s="246"/>
      <c r="DP417" s="246"/>
      <c r="DQ417" s="246"/>
      <c r="DR417" s="246"/>
      <c r="DS417" s="246"/>
      <c r="DT417" s="246"/>
      <c r="DU417" s="246"/>
      <c r="DV417" s="246"/>
      <c r="DW417" s="246"/>
      <c r="DX417" s="246"/>
      <c r="DY417" s="246"/>
      <c r="DZ417" s="246"/>
      <c r="EA417" s="246"/>
      <c r="EB417" s="246"/>
      <c r="EC417" s="246"/>
      <c r="ED417" s="246"/>
      <c r="EE417" s="246"/>
      <c r="EF417" s="246"/>
      <c r="EG417" s="246"/>
      <c r="EH417" s="246"/>
      <c r="EI417" s="246"/>
      <c r="EJ417" s="246"/>
      <c r="EK417" s="246"/>
      <c r="EL417" s="246"/>
      <c r="EM417" s="246"/>
      <c r="EN417" s="246"/>
      <c r="EO417" s="246"/>
      <c r="EP417" s="246"/>
      <c r="EQ417" s="246"/>
      <c r="ER417" s="246"/>
      <c r="ES417" s="246"/>
      <c r="ET417" s="246"/>
      <c r="EU417" s="246"/>
      <c r="EV417" s="246"/>
      <c r="EW417" s="246"/>
      <c r="EX417" s="246"/>
      <c r="EY417" s="246"/>
      <c r="EZ417" s="246"/>
      <c r="FA417" s="246"/>
      <c r="FB417" s="246"/>
      <c r="FC417" s="246"/>
      <c r="FD417" s="246"/>
      <c r="FE417" s="246"/>
      <c r="FF417" s="246"/>
      <c r="FG417" s="246"/>
      <c r="FH417" s="246"/>
      <c r="FI417" s="246"/>
      <c r="FJ417" s="246"/>
      <c r="FK417" s="246"/>
      <c r="FL417" s="246"/>
      <c r="FM417" s="246"/>
      <c r="FN417" s="246"/>
      <c r="FO417" s="246"/>
      <c r="FP417" s="246"/>
      <c r="FQ417" s="246"/>
      <c r="FR417" s="246"/>
      <c r="FS417" s="246"/>
      <c r="FT417" s="246"/>
      <c r="FU417" s="246"/>
      <c r="FV417" s="246"/>
      <c r="FW417" s="246"/>
      <c r="FX417" s="246"/>
      <c r="FY417" s="246"/>
      <c r="FZ417" s="246"/>
      <c r="GA417" s="246"/>
      <c r="GB417" s="246"/>
      <c r="GC417" s="246"/>
      <c r="GD417" s="246"/>
      <c r="GE417" s="246"/>
      <c r="GF417" s="246"/>
      <c r="GG417" s="246"/>
      <c r="GH417" s="246"/>
      <c r="GI417" s="246"/>
      <c r="GJ417" s="246"/>
      <c r="GK417" s="246"/>
      <c r="GL417" s="246"/>
      <c r="GM417" s="246"/>
      <c r="GN417" s="246"/>
      <c r="GO417" s="246"/>
      <c r="GP417" s="246"/>
      <c r="GQ417" s="246"/>
      <c r="GR417" s="246"/>
      <c r="GS417" s="246"/>
      <c r="GT417" s="246"/>
      <c r="GU417" s="246"/>
      <c r="GV417" s="246"/>
      <c r="GW417" s="246"/>
      <c r="GX417" s="246"/>
      <c r="GY417" s="246"/>
      <c r="GZ417" s="246"/>
      <c r="HA417" s="246"/>
      <c r="HB417" s="246"/>
      <c r="HC417" s="246"/>
      <c r="HD417" s="246"/>
      <c r="HE417" s="246"/>
      <c r="HF417" s="246"/>
      <c r="HG417" s="246"/>
      <c r="HH417" s="246"/>
      <c r="HI417" s="246"/>
      <c r="HJ417" s="246"/>
      <c r="HK417" s="246"/>
      <c r="HL417" s="246"/>
      <c r="HM417" s="246"/>
      <c r="HN417" s="246"/>
      <c r="HO417" s="246"/>
      <c r="HP417" s="246"/>
      <c r="HQ417" s="246"/>
      <c r="HR417" s="246"/>
      <c r="HS417" s="246"/>
      <c r="HT417" s="246"/>
      <c r="HU417" s="246"/>
      <c r="HV417" s="246"/>
      <c r="HW417" s="246"/>
      <c r="HX417" s="246"/>
      <c r="HY417" s="246"/>
      <c r="HZ417" s="246"/>
      <c r="IA417" s="246"/>
      <c r="IB417" s="246"/>
      <c r="IC417" s="246"/>
      <c r="ID417" s="246"/>
      <c r="IE417" s="246"/>
      <c r="IF417" s="246"/>
      <c r="IG417" s="246"/>
      <c r="IH417" s="246"/>
      <c r="II417" s="246"/>
      <c r="IJ417" s="246"/>
      <c r="IK417" s="246"/>
      <c r="IL417" s="246"/>
      <c r="IM417" s="246"/>
      <c r="IN417" s="246"/>
      <c r="IO417" s="246"/>
      <c r="IP417" s="246"/>
      <c r="IQ417" s="246"/>
      <c r="IR417" s="246"/>
      <c r="IS417" s="246"/>
      <c r="IT417" s="246"/>
      <c r="IU417" s="246"/>
      <c r="IV417" s="246"/>
      <c r="IW417" s="246"/>
    </row>
    <row r="418" customFormat="false" ht="12.75" hidden="false" customHeight="false" outlineLevel="0" collapsed="false">
      <c r="A418" s="223"/>
      <c r="B418" s="255"/>
      <c r="C418" s="251"/>
      <c r="D418" s="251"/>
      <c r="E418" s="251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  <c r="AJ418" s="246"/>
      <c r="AK418" s="246"/>
      <c r="AL418" s="246"/>
      <c r="AM418" s="246"/>
      <c r="AN418" s="246"/>
      <c r="AO418" s="246"/>
      <c r="AP418" s="246"/>
      <c r="AQ418" s="246"/>
      <c r="AR418" s="246"/>
      <c r="AS418" s="246"/>
      <c r="AT418" s="246"/>
      <c r="AU418" s="246"/>
      <c r="AV418" s="246"/>
      <c r="AW418" s="246"/>
      <c r="AX418" s="246"/>
      <c r="AY418" s="246"/>
      <c r="AZ418" s="246"/>
      <c r="BA418" s="246"/>
      <c r="BB418" s="246"/>
      <c r="BC418" s="246"/>
      <c r="BD418" s="246"/>
      <c r="BE418" s="246"/>
      <c r="BF418" s="246"/>
      <c r="BG418" s="246"/>
      <c r="BH418" s="246"/>
      <c r="BI418" s="246"/>
      <c r="BJ418" s="246"/>
      <c r="BK418" s="246"/>
      <c r="BL418" s="246"/>
      <c r="BM418" s="246"/>
      <c r="BN418" s="246"/>
      <c r="BO418" s="246"/>
      <c r="BP418" s="246"/>
      <c r="BQ418" s="246"/>
      <c r="BR418" s="246"/>
      <c r="BS418" s="246"/>
      <c r="BT418" s="246"/>
      <c r="BU418" s="246"/>
      <c r="BV418" s="246"/>
      <c r="BW418" s="246"/>
      <c r="BX418" s="246"/>
      <c r="BY418" s="246"/>
      <c r="BZ418" s="246"/>
      <c r="CA418" s="246"/>
      <c r="CB418" s="246"/>
      <c r="CC418" s="246"/>
      <c r="CD418" s="246"/>
      <c r="CE418" s="246"/>
      <c r="CF418" s="246"/>
      <c r="CG418" s="246"/>
      <c r="CH418" s="246"/>
      <c r="CI418" s="246"/>
      <c r="CJ418" s="246"/>
      <c r="CK418" s="246"/>
      <c r="CL418" s="246"/>
      <c r="CM418" s="246"/>
      <c r="CN418" s="246"/>
      <c r="CO418" s="246"/>
      <c r="CP418" s="246"/>
      <c r="CQ418" s="246"/>
      <c r="CR418" s="246"/>
      <c r="CS418" s="246"/>
      <c r="CT418" s="246"/>
      <c r="CU418" s="246"/>
      <c r="CV418" s="246"/>
      <c r="CW418" s="246"/>
      <c r="CX418" s="246"/>
      <c r="CY418" s="246"/>
      <c r="CZ418" s="246"/>
      <c r="DA418" s="246"/>
      <c r="DB418" s="246"/>
      <c r="DC418" s="246"/>
      <c r="DD418" s="246"/>
      <c r="DE418" s="246"/>
      <c r="DF418" s="246"/>
      <c r="DG418" s="246"/>
      <c r="DH418" s="246"/>
      <c r="DI418" s="246"/>
      <c r="DJ418" s="246"/>
      <c r="DK418" s="246"/>
      <c r="DL418" s="246"/>
      <c r="DM418" s="246"/>
      <c r="DN418" s="246"/>
      <c r="DO418" s="246"/>
      <c r="DP418" s="246"/>
      <c r="DQ418" s="246"/>
      <c r="DR418" s="246"/>
      <c r="DS418" s="246"/>
      <c r="DT418" s="246"/>
      <c r="DU418" s="246"/>
      <c r="DV418" s="246"/>
      <c r="DW418" s="246"/>
      <c r="DX418" s="246"/>
      <c r="DY418" s="246"/>
      <c r="DZ418" s="246"/>
      <c r="EA418" s="246"/>
      <c r="EB418" s="246"/>
      <c r="EC418" s="246"/>
      <c r="ED418" s="246"/>
      <c r="EE418" s="246"/>
      <c r="EF418" s="246"/>
      <c r="EG418" s="246"/>
      <c r="EH418" s="246"/>
      <c r="EI418" s="246"/>
      <c r="EJ418" s="246"/>
      <c r="EK418" s="246"/>
      <c r="EL418" s="246"/>
      <c r="EM418" s="246"/>
      <c r="EN418" s="246"/>
      <c r="EO418" s="246"/>
      <c r="EP418" s="246"/>
      <c r="EQ418" s="246"/>
      <c r="ER418" s="246"/>
      <c r="ES418" s="246"/>
      <c r="ET418" s="246"/>
      <c r="EU418" s="246"/>
      <c r="EV418" s="246"/>
      <c r="EW418" s="246"/>
      <c r="EX418" s="246"/>
      <c r="EY418" s="246"/>
      <c r="EZ418" s="246"/>
      <c r="FA418" s="246"/>
      <c r="FB418" s="246"/>
      <c r="FC418" s="246"/>
      <c r="FD418" s="246"/>
      <c r="FE418" s="246"/>
      <c r="FF418" s="246"/>
      <c r="FG418" s="246"/>
      <c r="FH418" s="246"/>
      <c r="FI418" s="246"/>
      <c r="FJ418" s="246"/>
      <c r="FK418" s="246"/>
      <c r="FL418" s="246"/>
      <c r="FM418" s="246"/>
      <c r="FN418" s="246"/>
      <c r="FO418" s="246"/>
      <c r="FP418" s="246"/>
      <c r="FQ418" s="246"/>
      <c r="FR418" s="246"/>
      <c r="FS418" s="246"/>
      <c r="FT418" s="246"/>
      <c r="FU418" s="246"/>
      <c r="FV418" s="246"/>
      <c r="FW418" s="246"/>
      <c r="FX418" s="246"/>
      <c r="FY418" s="246"/>
      <c r="FZ418" s="246"/>
      <c r="GA418" s="246"/>
      <c r="GB418" s="246"/>
      <c r="GC418" s="246"/>
      <c r="GD418" s="246"/>
      <c r="GE418" s="246"/>
      <c r="GF418" s="246"/>
      <c r="GG418" s="246"/>
      <c r="GH418" s="246"/>
      <c r="GI418" s="246"/>
      <c r="GJ418" s="246"/>
      <c r="GK418" s="246"/>
      <c r="GL418" s="246"/>
      <c r="GM418" s="246"/>
      <c r="GN418" s="246"/>
      <c r="GO418" s="246"/>
      <c r="GP418" s="246"/>
      <c r="GQ418" s="246"/>
      <c r="GR418" s="246"/>
      <c r="GS418" s="246"/>
      <c r="GT418" s="246"/>
      <c r="GU418" s="246"/>
      <c r="GV418" s="246"/>
      <c r="GW418" s="246"/>
      <c r="GX418" s="246"/>
      <c r="GY418" s="246"/>
      <c r="GZ418" s="246"/>
      <c r="HA418" s="246"/>
      <c r="HB418" s="246"/>
      <c r="HC418" s="246"/>
      <c r="HD418" s="246"/>
      <c r="HE418" s="246"/>
      <c r="HF418" s="246"/>
      <c r="HG418" s="246"/>
      <c r="HH418" s="246"/>
      <c r="HI418" s="246"/>
      <c r="HJ418" s="246"/>
      <c r="HK418" s="246"/>
      <c r="HL418" s="246"/>
      <c r="HM418" s="246"/>
      <c r="HN418" s="246"/>
      <c r="HO418" s="246"/>
      <c r="HP418" s="246"/>
      <c r="HQ418" s="246"/>
      <c r="HR418" s="246"/>
      <c r="HS418" s="246"/>
      <c r="HT418" s="246"/>
      <c r="HU418" s="246"/>
      <c r="HV418" s="246"/>
      <c r="HW418" s="246"/>
      <c r="HX418" s="246"/>
      <c r="HY418" s="246"/>
      <c r="HZ418" s="246"/>
      <c r="IA418" s="246"/>
      <c r="IB418" s="246"/>
      <c r="IC418" s="246"/>
      <c r="ID418" s="246"/>
      <c r="IE418" s="246"/>
      <c r="IF418" s="246"/>
      <c r="IG418" s="246"/>
      <c r="IH418" s="246"/>
      <c r="II418" s="246"/>
      <c r="IJ418" s="246"/>
      <c r="IK418" s="246"/>
      <c r="IL418" s="246"/>
      <c r="IM418" s="246"/>
      <c r="IN418" s="246"/>
      <c r="IO418" s="246"/>
      <c r="IP418" s="246"/>
      <c r="IQ418" s="246"/>
      <c r="IR418" s="246"/>
      <c r="IS418" s="246"/>
      <c r="IT418" s="246"/>
      <c r="IU418" s="246"/>
      <c r="IV418" s="246"/>
      <c r="IW418" s="246"/>
    </row>
    <row r="419" customFormat="false" ht="12.75" hidden="false" customHeight="false" outlineLevel="0" collapsed="false">
      <c r="A419" s="223"/>
      <c r="B419" s="255"/>
      <c r="C419" s="251"/>
      <c r="D419" s="251"/>
      <c r="E419" s="251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  <c r="AJ419" s="246"/>
      <c r="AK419" s="246"/>
      <c r="AL419" s="246"/>
      <c r="AM419" s="246"/>
      <c r="AN419" s="246"/>
      <c r="AO419" s="246"/>
      <c r="AP419" s="246"/>
      <c r="AQ419" s="246"/>
      <c r="AR419" s="246"/>
      <c r="AS419" s="246"/>
      <c r="AT419" s="246"/>
      <c r="AU419" s="246"/>
      <c r="AV419" s="246"/>
      <c r="AW419" s="246"/>
      <c r="AX419" s="246"/>
      <c r="AY419" s="246"/>
      <c r="AZ419" s="246"/>
      <c r="BA419" s="246"/>
      <c r="BB419" s="246"/>
      <c r="BC419" s="246"/>
      <c r="BD419" s="246"/>
      <c r="BE419" s="246"/>
      <c r="BF419" s="246"/>
      <c r="BG419" s="246"/>
      <c r="BH419" s="246"/>
      <c r="BI419" s="246"/>
      <c r="BJ419" s="246"/>
      <c r="BK419" s="246"/>
      <c r="BL419" s="246"/>
      <c r="BM419" s="246"/>
      <c r="BN419" s="246"/>
      <c r="BO419" s="246"/>
      <c r="BP419" s="246"/>
      <c r="BQ419" s="246"/>
      <c r="BR419" s="246"/>
      <c r="BS419" s="246"/>
      <c r="BT419" s="246"/>
      <c r="BU419" s="246"/>
      <c r="BV419" s="246"/>
      <c r="BW419" s="246"/>
      <c r="BX419" s="246"/>
      <c r="BY419" s="246"/>
      <c r="BZ419" s="246"/>
      <c r="CA419" s="246"/>
      <c r="CB419" s="246"/>
      <c r="CC419" s="246"/>
      <c r="CD419" s="246"/>
      <c r="CE419" s="246"/>
      <c r="CF419" s="246"/>
      <c r="CG419" s="246"/>
      <c r="CH419" s="246"/>
      <c r="CI419" s="246"/>
      <c r="CJ419" s="246"/>
      <c r="CK419" s="246"/>
      <c r="CL419" s="246"/>
      <c r="CM419" s="246"/>
      <c r="CN419" s="246"/>
      <c r="CO419" s="246"/>
      <c r="CP419" s="246"/>
      <c r="CQ419" s="246"/>
      <c r="CR419" s="246"/>
      <c r="CS419" s="246"/>
      <c r="CT419" s="246"/>
      <c r="CU419" s="246"/>
      <c r="CV419" s="246"/>
      <c r="CW419" s="246"/>
      <c r="CX419" s="246"/>
      <c r="CY419" s="246"/>
      <c r="CZ419" s="246"/>
      <c r="DA419" s="246"/>
      <c r="DB419" s="246"/>
      <c r="DC419" s="246"/>
      <c r="DD419" s="246"/>
      <c r="DE419" s="246"/>
      <c r="DF419" s="246"/>
      <c r="DG419" s="246"/>
      <c r="DH419" s="246"/>
      <c r="DI419" s="246"/>
      <c r="DJ419" s="246"/>
      <c r="DK419" s="246"/>
      <c r="DL419" s="246"/>
      <c r="DM419" s="246"/>
      <c r="DN419" s="246"/>
      <c r="DO419" s="246"/>
      <c r="DP419" s="246"/>
      <c r="DQ419" s="246"/>
      <c r="DR419" s="246"/>
      <c r="DS419" s="246"/>
      <c r="DT419" s="246"/>
      <c r="DU419" s="246"/>
      <c r="DV419" s="246"/>
      <c r="DW419" s="246"/>
      <c r="DX419" s="246"/>
      <c r="DY419" s="246"/>
      <c r="DZ419" s="246"/>
      <c r="EA419" s="246"/>
      <c r="EB419" s="246"/>
      <c r="EC419" s="246"/>
      <c r="ED419" s="246"/>
      <c r="EE419" s="246"/>
      <c r="EF419" s="246"/>
      <c r="EG419" s="246"/>
      <c r="EH419" s="246"/>
      <c r="EI419" s="246"/>
      <c r="EJ419" s="246"/>
      <c r="EK419" s="246"/>
      <c r="EL419" s="246"/>
      <c r="EM419" s="246"/>
      <c r="EN419" s="246"/>
      <c r="EO419" s="246"/>
      <c r="EP419" s="246"/>
      <c r="EQ419" s="246"/>
      <c r="ER419" s="246"/>
      <c r="ES419" s="246"/>
      <c r="ET419" s="246"/>
      <c r="EU419" s="246"/>
      <c r="EV419" s="246"/>
      <c r="EW419" s="246"/>
      <c r="EX419" s="246"/>
      <c r="EY419" s="246"/>
      <c r="EZ419" s="246"/>
      <c r="FA419" s="246"/>
      <c r="FB419" s="246"/>
      <c r="FC419" s="246"/>
      <c r="FD419" s="246"/>
      <c r="FE419" s="246"/>
      <c r="FF419" s="246"/>
      <c r="FG419" s="246"/>
      <c r="FH419" s="246"/>
      <c r="FI419" s="246"/>
      <c r="FJ419" s="246"/>
      <c r="FK419" s="246"/>
      <c r="FL419" s="246"/>
      <c r="FM419" s="246"/>
      <c r="FN419" s="246"/>
      <c r="FO419" s="246"/>
      <c r="FP419" s="246"/>
      <c r="FQ419" s="246"/>
      <c r="FR419" s="246"/>
      <c r="FS419" s="246"/>
      <c r="FT419" s="246"/>
      <c r="FU419" s="246"/>
      <c r="FV419" s="246"/>
      <c r="FW419" s="246"/>
      <c r="FX419" s="246"/>
      <c r="FY419" s="246"/>
      <c r="FZ419" s="246"/>
      <c r="GA419" s="246"/>
      <c r="GB419" s="246"/>
      <c r="GC419" s="246"/>
      <c r="GD419" s="246"/>
      <c r="GE419" s="246"/>
      <c r="GF419" s="246"/>
      <c r="GG419" s="246"/>
      <c r="GH419" s="246"/>
      <c r="GI419" s="246"/>
      <c r="GJ419" s="246"/>
      <c r="GK419" s="246"/>
      <c r="GL419" s="246"/>
      <c r="GM419" s="246"/>
      <c r="GN419" s="246"/>
      <c r="GO419" s="246"/>
      <c r="GP419" s="246"/>
      <c r="GQ419" s="246"/>
      <c r="GR419" s="246"/>
      <c r="GS419" s="246"/>
      <c r="GT419" s="246"/>
      <c r="GU419" s="246"/>
      <c r="GV419" s="246"/>
      <c r="GW419" s="246"/>
      <c r="GX419" s="246"/>
      <c r="GY419" s="246"/>
      <c r="GZ419" s="246"/>
      <c r="HA419" s="246"/>
      <c r="HB419" s="246"/>
      <c r="HC419" s="246"/>
      <c r="HD419" s="246"/>
      <c r="HE419" s="246"/>
      <c r="HF419" s="246"/>
      <c r="HG419" s="246"/>
      <c r="HH419" s="246"/>
      <c r="HI419" s="246"/>
      <c r="HJ419" s="246"/>
      <c r="HK419" s="246"/>
      <c r="HL419" s="246"/>
      <c r="HM419" s="246"/>
      <c r="HN419" s="246"/>
      <c r="HO419" s="246"/>
      <c r="HP419" s="246"/>
      <c r="HQ419" s="246"/>
      <c r="HR419" s="246"/>
      <c r="HS419" s="246"/>
      <c r="HT419" s="246"/>
      <c r="HU419" s="246"/>
      <c r="HV419" s="246"/>
      <c r="HW419" s="246"/>
      <c r="HX419" s="246"/>
      <c r="HY419" s="246"/>
      <c r="HZ419" s="246"/>
      <c r="IA419" s="246"/>
      <c r="IB419" s="246"/>
      <c r="IC419" s="246"/>
      <c r="ID419" s="246"/>
      <c r="IE419" s="246"/>
      <c r="IF419" s="246"/>
      <c r="IG419" s="246"/>
      <c r="IH419" s="246"/>
      <c r="II419" s="246"/>
      <c r="IJ419" s="246"/>
      <c r="IK419" s="246"/>
      <c r="IL419" s="246"/>
      <c r="IM419" s="246"/>
      <c r="IN419" s="246"/>
      <c r="IO419" s="246"/>
      <c r="IP419" s="246"/>
      <c r="IQ419" s="246"/>
      <c r="IR419" s="246"/>
      <c r="IS419" s="246"/>
      <c r="IT419" s="246"/>
      <c r="IU419" s="246"/>
      <c r="IV419" s="246"/>
      <c r="IW419" s="246"/>
    </row>
    <row r="420" customFormat="false" ht="12.75" hidden="false" customHeight="false" outlineLevel="0" collapsed="false">
      <c r="A420" s="217"/>
      <c r="B420" s="255"/>
      <c r="C420" s="251"/>
      <c r="D420" s="251"/>
      <c r="E420" s="251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  <c r="AJ420" s="246"/>
      <c r="AK420" s="246"/>
      <c r="AL420" s="246"/>
      <c r="AM420" s="246"/>
      <c r="AN420" s="246"/>
      <c r="AO420" s="246"/>
      <c r="AP420" s="246"/>
      <c r="AQ420" s="246"/>
      <c r="AR420" s="246"/>
      <c r="AS420" s="246"/>
      <c r="AT420" s="246"/>
      <c r="AU420" s="246"/>
      <c r="AV420" s="246"/>
      <c r="AW420" s="246"/>
      <c r="AX420" s="246"/>
      <c r="AY420" s="246"/>
      <c r="AZ420" s="246"/>
      <c r="BA420" s="246"/>
      <c r="BB420" s="246"/>
      <c r="BC420" s="246"/>
      <c r="BD420" s="246"/>
      <c r="BE420" s="246"/>
      <c r="BF420" s="246"/>
      <c r="BG420" s="246"/>
      <c r="BH420" s="246"/>
      <c r="BI420" s="246"/>
      <c r="BJ420" s="246"/>
      <c r="BK420" s="246"/>
      <c r="BL420" s="246"/>
      <c r="BM420" s="246"/>
      <c r="BN420" s="246"/>
      <c r="BO420" s="246"/>
      <c r="BP420" s="246"/>
      <c r="BQ420" s="246"/>
      <c r="BR420" s="246"/>
      <c r="BS420" s="246"/>
      <c r="BT420" s="246"/>
      <c r="BU420" s="246"/>
      <c r="BV420" s="246"/>
      <c r="BW420" s="246"/>
      <c r="BX420" s="246"/>
      <c r="BY420" s="246"/>
      <c r="BZ420" s="246"/>
      <c r="CA420" s="246"/>
      <c r="CB420" s="246"/>
      <c r="CC420" s="246"/>
      <c r="CD420" s="246"/>
      <c r="CE420" s="246"/>
      <c r="CF420" s="246"/>
      <c r="CG420" s="246"/>
      <c r="CH420" s="246"/>
      <c r="CI420" s="246"/>
      <c r="CJ420" s="246"/>
      <c r="CK420" s="246"/>
      <c r="CL420" s="246"/>
      <c r="CM420" s="246"/>
      <c r="CN420" s="246"/>
      <c r="CO420" s="246"/>
      <c r="CP420" s="246"/>
      <c r="CQ420" s="246"/>
      <c r="CR420" s="246"/>
      <c r="CS420" s="246"/>
      <c r="CT420" s="246"/>
      <c r="CU420" s="246"/>
      <c r="CV420" s="246"/>
      <c r="CW420" s="246"/>
      <c r="CX420" s="246"/>
      <c r="CY420" s="246"/>
      <c r="CZ420" s="246"/>
      <c r="DA420" s="246"/>
      <c r="DB420" s="246"/>
      <c r="DC420" s="246"/>
      <c r="DD420" s="246"/>
      <c r="DE420" s="246"/>
      <c r="DF420" s="246"/>
      <c r="DG420" s="246"/>
      <c r="DH420" s="246"/>
      <c r="DI420" s="246"/>
      <c r="DJ420" s="246"/>
      <c r="DK420" s="246"/>
      <c r="DL420" s="246"/>
      <c r="DM420" s="246"/>
      <c r="DN420" s="246"/>
      <c r="DO420" s="246"/>
      <c r="DP420" s="246"/>
      <c r="DQ420" s="246"/>
      <c r="DR420" s="246"/>
      <c r="DS420" s="246"/>
      <c r="DT420" s="246"/>
      <c r="DU420" s="246"/>
      <c r="DV420" s="246"/>
      <c r="DW420" s="246"/>
      <c r="DX420" s="246"/>
      <c r="DY420" s="246"/>
      <c r="DZ420" s="246"/>
      <c r="EA420" s="246"/>
      <c r="EB420" s="246"/>
      <c r="EC420" s="246"/>
      <c r="ED420" s="246"/>
      <c r="EE420" s="246"/>
      <c r="EF420" s="246"/>
      <c r="EG420" s="246"/>
      <c r="EH420" s="246"/>
      <c r="EI420" s="246"/>
      <c r="EJ420" s="246"/>
      <c r="EK420" s="246"/>
      <c r="EL420" s="246"/>
      <c r="EM420" s="246"/>
      <c r="EN420" s="246"/>
      <c r="EO420" s="246"/>
      <c r="EP420" s="246"/>
      <c r="EQ420" s="246"/>
      <c r="ER420" s="246"/>
      <c r="ES420" s="246"/>
      <c r="ET420" s="246"/>
      <c r="EU420" s="246"/>
      <c r="EV420" s="246"/>
      <c r="EW420" s="246"/>
      <c r="EX420" s="246"/>
      <c r="EY420" s="246"/>
      <c r="EZ420" s="246"/>
      <c r="FA420" s="246"/>
      <c r="FB420" s="246"/>
      <c r="FC420" s="246"/>
      <c r="FD420" s="246"/>
      <c r="FE420" s="246"/>
      <c r="FF420" s="246"/>
      <c r="FG420" s="246"/>
      <c r="FH420" s="246"/>
      <c r="FI420" s="246"/>
      <c r="FJ420" s="246"/>
      <c r="FK420" s="246"/>
      <c r="FL420" s="246"/>
      <c r="FM420" s="246"/>
      <c r="FN420" s="246"/>
      <c r="FO420" s="246"/>
      <c r="FP420" s="246"/>
      <c r="FQ420" s="246"/>
      <c r="FR420" s="246"/>
      <c r="FS420" s="246"/>
      <c r="FT420" s="246"/>
      <c r="FU420" s="246"/>
      <c r="FV420" s="246"/>
      <c r="FW420" s="246"/>
      <c r="FX420" s="246"/>
      <c r="FY420" s="246"/>
      <c r="FZ420" s="246"/>
      <c r="GA420" s="246"/>
      <c r="GB420" s="246"/>
      <c r="GC420" s="246"/>
      <c r="GD420" s="246"/>
      <c r="GE420" s="246"/>
      <c r="GF420" s="246"/>
      <c r="GG420" s="246"/>
      <c r="GH420" s="246"/>
      <c r="GI420" s="246"/>
      <c r="GJ420" s="246"/>
      <c r="GK420" s="246"/>
      <c r="GL420" s="246"/>
      <c r="GM420" s="246"/>
      <c r="GN420" s="246"/>
      <c r="GO420" s="246"/>
      <c r="GP420" s="246"/>
      <c r="GQ420" s="246"/>
      <c r="GR420" s="246"/>
      <c r="GS420" s="246"/>
      <c r="GT420" s="246"/>
      <c r="GU420" s="246"/>
      <c r="GV420" s="246"/>
      <c r="GW420" s="246"/>
      <c r="GX420" s="246"/>
      <c r="GY420" s="246"/>
      <c r="GZ420" s="246"/>
      <c r="HA420" s="246"/>
      <c r="HB420" s="246"/>
      <c r="HC420" s="246"/>
      <c r="HD420" s="246"/>
      <c r="HE420" s="246"/>
      <c r="HF420" s="246"/>
      <c r="HG420" s="246"/>
      <c r="HH420" s="246"/>
      <c r="HI420" s="246"/>
      <c r="HJ420" s="246"/>
      <c r="HK420" s="246"/>
      <c r="HL420" s="246"/>
      <c r="HM420" s="246"/>
      <c r="HN420" s="246"/>
      <c r="HO420" s="246"/>
      <c r="HP420" s="246"/>
      <c r="HQ420" s="246"/>
      <c r="HR420" s="246"/>
      <c r="HS420" s="246"/>
      <c r="HT420" s="246"/>
      <c r="HU420" s="246"/>
      <c r="HV420" s="246"/>
      <c r="HW420" s="246"/>
      <c r="HX420" s="246"/>
      <c r="HY420" s="246"/>
      <c r="HZ420" s="246"/>
      <c r="IA420" s="246"/>
      <c r="IB420" s="246"/>
      <c r="IC420" s="246"/>
      <c r="ID420" s="246"/>
      <c r="IE420" s="246"/>
      <c r="IF420" s="246"/>
      <c r="IG420" s="246"/>
      <c r="IH420" s="246"/>
      <c r="II420" s="246"/>
      <c r="IJ420" s="246"/>
      <c r="IK420" s="246"/>
      <c r="IL420" s="246"/>
      <c r="IM420" s="246"/>
      <c r="IN420" s="246"/>
      <c r="IO420" s="246"/>
      <c r="IP420" s="246"/>
      <c r="IQ420" s="246"/>
      <c r="IR420" s="246"/>
      <c r="IS420" s="246"/>
      <c r="IT420" s="246"/>
      <c r="IU420" s="246"/>
      <c r="IV420" s="246"/>
      <c r="IW420" s="246"/>
    </row>
    <row r="421" customFormat="false" ht="12.75" hidden="false" customHeight="false" outlineLevel="0" collapsed="false">
      <c r="A421" s="225"/>
      <c r="B421" s="255"/>
      <c r="C421" s="257"/>
      <c r="D421" s="257"/>
      <c r="E421" s="257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  <c r="AJ421" s="246"/>
      <c r="AK421" s="246"/>
      <c r="AL421" s="246"/>
      <c r="AM421" s="246"/>
      <c r="AN421" s="246"/>
      <c r="AO421" s="246"/>
      <c r="AP421" s="246"/>
      <c r="AQ421" s="246"/>
      <c r="AR421" s="246"/>
      <c r="AS421" s="246"/>
      <c r="AT421" s="246"/>
      <c r="AU421" s="246"/>
      <c r="AV421" s="246"/>
      <c r="AW421" s="246"/>
      <c r="AX421" s="246"/>
      <c r="AY421" s="246"/>
      <c r="AZ421" s="246"/>
      <c r="BA421" s="246"/>
      <c r="BB421" s="246"/>
      <c r="BC421" s="246"/>
      <c r="BD421" s="246"/>
      <c r="BE421" s="246"/>
      <c r="BF421" s="246"/>
      <c r="BG421" s="246"/>
      <c r="BH421" s="246"/>
      <c r="BI421" s="246"/>
      <c r="BJ421" s="246"/>
      <c r="BK421" s="246"/>
      <c r="BL421" s="246"/>
      <c r="BM421" s="246"/>
      <c r="BN421" s="246"/>
      <c r="BO421" s="246"/>
      <c r="BP421" s="246"/>
      <c r="BQ421" s="246"/>
      <c r="BR421" s="246"/>
      <c r="BS421" s="246"/>
      <c r="BT421" s="246"/>
      <c r="BU421" s="246"/>
      <c r="BV421" s="246"/>
      <c r="BW421" s="246"/>
      <c r="BX421" s="246"/>
      <c r="BY421" s="246"/>
      <c r="BZ421" s="246"/>
      <c r="CA421" s="246"/>
      <c r="CB421" s="246"/>
      <c r="CC421" s="246"/>
      <c r="CD421" s="246"/>
      <c r="CE421" s="246"/>
      <c r="CF421" s="246"/>
      <c r="CG421" s="246"/>
      <c r="CH421" s="246"/>
      <c r="CI421" s="246"/>
      <c r="CJ421" s="246"/>
      <c r="CK421" s="246"/>
      <c r="CL421" s="246"/>
      <c r="CM421" s="246"/>
      <c r="CN421" s="246"/>
      <c r="CO421" s="246"/>
      <c r="CP421" s="246"/>
      <c r="CQ421" s="246"/>
      <c r="CR421" s="246"/>
      <c r="CS421" s="246"/>
      <c r="CT421" s="246"/>
      <c r="CU421" s="246"/>
      <c r="CV421" s="246"/>
      <c r="CW421" s="246"/>
      <c r="CX421" s="246"/>
      <c r="CY421" s="246"/>
      <c r="CZ421" s="246"/>
      <c r="DA421" s="246"/>
      <c r="DB421" s="246"/>
      <c r="DC421" s="246"/>
      <c r="DD421" s="246"/>
      <c r="DE421" s="246"/>
      <c r="DF421" s="246"/>
      <c r="DG421" s="246"/>
      <c r="DH421" s="246"/>
      <c r="DI421" s="246"/>
      <c r="DJ421" s="246"/>
      <c r="DK421" s="246"/>
      <c r="DL421" s="246"/>
      <c r="DM421" s="246"/>
      <c r="DN421" s="246"/>
      <c r="DO421" s="246"/>
      <c r="DP421" s="246"/>
      <c r="DQ421" s="246"/>
      <c r="DR421" s="246"/>
      <c r="DS421" s="246"/>
      <c r="DT421" s="246"/>
      <c r="DU421" s="246"/>
      <c r="DV421" s="246"/>
      <c r="DW421" s="246"/>
      <c r="DX421" s="246"/>
      <c r="DY421" s="246"/>
      <c r="DZ421" s="246"/>
      <c r="EA421" s="246"/>
      <c r="EB421" s="246"/>
      <c r="EC421" s="246"/>
      <c r="ED421" s="246"/>
      <c r="EE421" s="246"/>
      <c r="EF421" s="246"/>
      <c r="EG421" s="246"/>
      <c r="EH421" s="246"/>
      <c r="EI421" s="246"/>
      <c r="EJ421" s="246"/>
      <c r="EK421" s="246"/>
      <c r="EL421" s="246"/>
      <c r="EM421" s="246"/>
      <c r="EN421" s="246"/>
      <c r="EO421" s="246"/>
      <c r="EP421" s="246"/>
      <c r="EQ421" s="246"/>
      <c r="ER421" s="246"/>
      <c r="ES421" s="246"/>
      <c r="ET421" s="246"/>
      <c r="EU421" s="246"/>
      <c r="EV421" s="246"/>
      <c r="EW421" s="246"/>
      <c r="EX421" s="246"/>
      <c r="EY421" s="246"/>
      <c r="EZ421" s="246"/>
      <c r="FA421" s="246"/>
      <c r="FB421" s="246"/>
      <c r="FC421" s="246"/>
      <c r="FD421" s="246"/>
      <c r="FE421" s="246"/>
      <c r="FF421" s="246"/>
      <c r="FG421" s="246"/>
      <c r="FH421" s="246"/>
      <c r="FI421" s="246"/>
      <c r="FJ421" s="246"/>
      <c r="FK421" s="246"/>
      <c r="FL421" s="246"/>
      <c r="FM421" s="246"/>
      <c r="FN421" s="246"/>
      <c r="FO421" s="246"/>
      <c r="FP421" s="246"/>
      <c r="FQ421" s="246"/>
      <c r="FR421" s="246"/>
      <c r="FS421" s="246"/>
      <c r="FT421" s="246"/>
      <c r="FU421" s="246"/>
      <c r="FV421" s="246"/>
      <c r="FW421" s="246"/>
      <c r="FX421" s="246"/>
      <c r="FY421" s="246"/>
      <c r="FZ421" s="246"/>
      <c r="GA421" s="246"/>
      <c r="GB421" s="246"/>
      <c r="GC421" s="246"/>
      <c r="GD421" s="246"/>
      <c r="GE421" s="246"/>
      <c r="GF421" s="246"/>
      <c r="GG421" s="246"/>
      <c r="GH421" s="246"/>
      <c r="GI421" s="246"/>
      <c r="GJ421" s="246"/>
      <c r="GK421" s="246"/>
      <c r="GL421" s="246"/>
      <c r="GM421" s="246"/>
      <c r="GN421" s="246"/>
      <c r="GO421" s="246"/>
      <c r="GP421" s="246"/>
      <c r="GQ421" s="246"/>
      <c r="GR421" s="246"/>
      <c r="GS421" s="246"/>
      <c r="GT421" s="246"/>
      <c r="GU421" s="246"/>
      <c r="GV421" s="246"/>
      <c r="GW421" s="246"/>
      <c r="GX421" s="246"/>
      <c r="GY421" s="246"/>
      <c r="GZ421" s="246"/>
      <c r="HA421" s="246"/>
      <c r="HB421" s="246"/>
      <c r="HC421" s="246"/>
      <c r="HD421" s="246"/>
      <c r="HE421" s="246"/>
      <c r="HF421" s="246"/>
      <c r="HG421" s="246"/>
      <c r="HH421" s="246"/>
      <c r="HI421" s="246"/>
      <c r="HJ421" s="246"/>
      <c r="HK421" s="246"/>
      <c r="HL421" s="246"/>
      <c r="HM421" s="246"/>
      <c r="HN421" s="246"/>
      <c r="HO421" s="246"/>
      <c r="HP421" s="246"/>
      <c r="HQ421" s="246"/>
      <c r="HR421" s="246"/>
      <c r="HS421" s="246"/>
      <c r="HT421" s="246"/>
      <c r="HU421" s="246"/>
      <c r="HV421" s="246"/>
      <c r="HW421" s="246"/>
      <c r="HX421" s="246"/>
      <c r="HY421" s="246"/>
      <c r="HZ421" s="246"/>
      <c r="IA421" s="246"/>
      <c r="IB421" s="246"/>
      <c r="IC421" s="246"/>
      <c r="ID421" s="246"/>
      <c r="IE421" s="246"/>
      <c r="IF421" s="246"/>
      <c r="IG421" s="246"/>
      <c r="IH421" s="246"/>
      <c r="II421" s="246"/>
      <c r="IJ421" s="246"/>
      <c r="IK421" s="246"/>
      <c r="IL421" s="246"/>
      <c r="IM421" s="246"/>
      <c r="IN421" s="246"/>
      <c r="IO421" s="246"/>
      <c r="IP421" s="246"/>
      <c r="IQ421" s="246"/>
      <c r="IR421" s="246"/>
      <c r="IS421" s="246"/>
      <c r="IT421" s="246"/>
      <c r="IU421" s="246"/>
      <c r="IV421" s="246"/>
      <c r="IW421" s="246"/>
    </row>
    <row r="422" customFormat="false" ht="12.75" hidden="false" customHeight="false" outlineLevel="0" collapsed="false">
      <c r="A422" s="223"/>
      <c r="B422" s="258"/>
      <c r="C422" s="251"/>
      <c r="D422" s="251"/>
      <c r="E422" s="251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  <c r="AJ422" s="246"/>
      <c r="AK422" s="246"/>
      <c r="AL422" s="246"/>
      <c r="AM422" s="246"/>
      <c r="AN422" s="246"/>
      <c r="AO422" s="246"/>
      <c r="AP422" s="246"/>
      <c r="AQ422" s="246"/>
      <c r="AR422" s="246"/>
      <c r="AS422" s="246"/>
      <c r="AT422" s="246"/>
      <c r="AU422" s="246"/>
      <c r="AV422" s="246"/>
      <c r="AW422" s="246"/>
      <c r="AX422" s="246"/>
      <c r="AY422" s="246"/>
      <c r="AZ422" s="246"/>
      <c r="BA422" s="246"/>
      <c r="BB422" s="246"/>
      <c r="BC422" s="246"/>
      <c r="BD422" s="246"/>
      <c r="BE422" s="246"/>
      <c r="BF422" s="246"/>
      <c r="BG422" s="246"/>
      <c r="BH422" s="246"/>
      <c r="BI422" s="246"/>
      <c r="BJ422" s="246"/>
      <c r="BK422" s="246"/>
      <c r="BL422" s="246"/>
      <c r="BM422" s="246"/>
      <c r="BN422" s="246"/>
      <c r="BO422" s="246"/>
      <c r="BP422" s="246"/>
      <c r="BQ422" s="246"/>
      <c r="BR422" s="246"/>
      <c r="BS422" s="246"/>
      <c r="BT422" s="246"/>
      <c r="BU422" s="246"/>
      <c r="BV422" s="246"/>
      <c r="BW422" s="246"/>
      <c r="BX422" s="246"/>
      <c r="BY422" s="246"/>
      <c r="BZ422" s="246"/>
      <c r="CA422" s="246"/>
      <c r="CB422" s="246"/>
      <c r="CC422" s="246"/>
      <c r="CD422" s="246"/>
      <c r="CE422" s="246"/>
      <c r="CF422" s="246"/>
      <c r="CG422" s="246"/>
      <c r="CH422" s="246"/>
      <c r="CI422" s="246"/>
      <c r="CJ422" s="246"/>
      <c r="CK422" s="246"/>
      <c r="CL422" s="246"/>
      <c r="CM422" s="246"/>
      <c r="CN422" s="246"/>
      <c r="CO422" s="246"/>
      <c r="CP422" s="246"/>
      <c r="CQ422" s="246"/>
      <c r="CR422" s="246"/>
      <c r="CS422" s="246"/>
      <c r="CT422" s="246"/>
      <c r="CU422" s="246"/>
      <c r="CV422" s="246"/>
      <c r="CW422" s="246"/>
      <c r="CX422" s="246"/>
      <c r="CY422" s="246"/>
      <c r="CZ422" s="246"/>
      <c r="DA422" s="246"/>
      <c r="DB422" s="246"/>
      <c r="DC422" s="246"/>
      <c r="DD422" s="246"/>
      <c r="DE422" s="246"/>
      <c r="DF422" s="246"/>
      <c r="DG422" s="246"/>
      <c r="DH422" s="246"/>
      <c r="DI422" s="246"/>
      <c r="DJ422" s="246"/>
      <c r="DK422" s="246"/>
      <c r="DL422" s="246"/>
      <c r="DM422" s="246"/>
      <c r="DN422" s="246"/>
      <c r="DO422" s="246"/>
      <c r="DP422" s="246"/>
      <c r="DQ422" s="246"/>
      <c r="DR422" s="246"/>
      <c r="DS422" s="246"/>
      <c r="DT422" s="246"/>
      <c r="DU422" s="246"/>
      <c r="DV422" s="246"/>
      <c r="DW422" s="246"/>
      <c r="DX422" s="246"/>
      <c r="DY422" s="246"/>
      <c r="DZ422" s="246"/>
      <c r="EA422" s="246"/>
      <c r="EB422" s="246"/>
      <c r="EC422" s="246"/>
      <c r="ED422" s="246"/>
      <c r="EE422" s="246"/>
      <c r="EF422" s="246"/>
      <c r="EG422" s="246"/>
      <c r="EH422" s="246"/>
      <c r="EI422" s="246"/>
      <c r="EJ422" s="246"/>
      <c r="EK422" s="246"/>
      <c r="EL422" s="246"/>
      <c r="EM422" s="246"/>
      <c r="EN422" s="246"/>
      <c r="EO422" s="246"/>
      <c r="EP422" s="246"/>
      <c r="EQ422" s="246"/>
      <c r="ER422" s="246"/>
      <c r="ES422" s="246"/>
      <c r="ET422" s="246"/>
      <c r="EU422" s="246"/>
      <c r="EV422" s="246"/>
      <c r="EW422" s="246"/>
      <c r="EX422" s="246"/>
      <c r="EY422" s="246"/>
      <c r="EZ422" s="246"/>
      <c r="FA422" s="246"/>
      <c r="FB422" s="246"/>
      <c r="FC422" s="246"/>
      <c r="FD422" s="246"/>
      <c r="FE422" s="246"/>
      <c r="FF422" s="246"/>
      <c r="FG422" s="246"/>
      <c r="FH422" s="246"/>
      <c r="FI422" s="246"/>
      <c r="FJ422" s="246"/>
      <c r="FK422" s="246"/>
      <c r="FL422" s="246"/>
      <c r="FM422" s="246"/>
      <c r="FN422" s="246"/>
      <c r="FO422" s="246"/>
      <c r="FP422" s="246"/>
      <c r="FQ422" s="246"/>
      <c r="FR422" s="246"/>
      <c r="FS422" s="246"/>
      <c r="FT422" s="246"/>
      <c r="FU422" s="246"/>
      <c r="FV422" s="246"/>
      <c r="FW422" s="246"/>
      <c r="FX422" s="246"/>
      <c r="FY422" s="246"/>
      <c r="FZ422" s="246"/>
      <c r="GA422" s="246"/>
      <c r="GB422" s="246"/>
      <c r="GC422" s="246"/>
      <c r="GD422" s="246"/>
      <c r="GE422" s="246"/>
      <c r="GF422" s="246"/>
      <c r="GG422" s="246"/>
      <c r="GH422" s="246"/>
      <c r="GI422" s="246"/>
      <c r="GJ422" s="246"/>
      <c r="GK422" s="246"/>
      <c r="GL422" s="246"/>
      <c r="GM422" s="246"/>
      <c r="GN422" s="246"/>
      <c r="GO422" s="246"/>
      <c r="GP422" s="246"/>
      <c r="GQ422" s="246"/>
      <c r="GR422" s="246"/>
      <c r="GS422" s="246"/>
      <c r="GT422" s="246"/>
      <c r="GU422" s="246"/>
      <c r="GV422" s="246"/>
      <c r="GW422" s="246"/>
      <c r="GX422" s="246"/>
      <c r="GY422" s="246"/>
      <c r="GZ422" s="246"/>
      <c r="HA422" s="246"/>
      <c r="HB422" s="246"/>
      <c r="HC422" s="246"/>
      <c r="HD422" s="246"/>
      <c r="HE422" s="246"/>
      <c r="HF422" s="246"/>
      <c r="HG422" s="246"/>
      <c r="HH422" s="246"/>
      <c r="HI422" s="246"/>
      <c r="HJ422" s="246"/>
      <c r="HK422" s="246"/>
      <c r="HL422" s="246"/>
      <c r="HM422" s="246"/>
      <c r="HN422" s="246"/>
      <c r="HO422" s="246"/>
      <c r="HP422" s="246"/>
      <c r="HQ422" s="246"/>
      <c r="HR422" s="246"/>
      <c r="HS422" s="246"/>
      <c r="HT422" s="246"/>
      <c r="HU422" s="246"/>
      <c r="HV422" s="246"/>
      <c r="HW422" s="246"/>
      <c r="HX422" s="246"/>
      <c r="HY422" s="246"/>
      <c r="HZ422" s="246"/>
      <c r="IA422" s="246"/>
      <c r="IB422" s="246"/>
      <c r="IC422" s="246"/>
      <c r="ID422" s="246"/>
      <c r="IE422" s="246"/>
      <c r="IF422" s="246"/>
      <c r="IG422" s="246"/>
      <c r="IH422" s="246"/>
      <c r="II422" s="246"/>
      <c r="IJ422" s="246"/>
      <c r="IK422" s="246"/>
      <c r="IL422" s="246"/>
      <c r="IM422" s="246"/>
      <c r="IN422" s="246"/>
      <c r="IO422" s="246"/>
      <c r="IP422" s="246"/>
      <c r="IQ422" s="246"/>
      <c r="IR422" s="246"/>
      <c r="IS422" s="246"/>
      <c r="IT422" s="246"/>
      <c r="IU422" s="246"/>
      <c r="IV422" s="246"/>
      <c r="IW422" s="246"/>
    </row>
    <row r="423" customFormat="false" ht="13.9" hidden="false" customHeight="true" outlineLevel="0" collapsed="false">
      <c r="A423" s="224"/>
      <c r="B423" s="258"/>
      <c r="C423" s="251"/>
      <c r="D423" s="251"/>
      <c r="E423" s="251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  <c r="AJ423" s="246"/>
      <c r="AK423" s="246"/>
      <c r="AL423" s="246"/>
      <c r="AM423" s="246"/>
      <c r="AN423" s="246"/>
      <c r="AO423" s="246"/>
      <c r="AP423" s="246"/>
      <c r="AQ423" s="246"/>
      <c r="AR423" s="246"/>
      <c r="AS423" s="246"/>
      <c r="AT423" s="246"/>
      <c r="AU423" s="246"/>
      <c r="AV423" s="246"/>
      <c r="AW423" s="246"/>
      <c r="AX423" s="246"/>
      <c r="AY423" s="246"/>
      <c r="AZ423" s="246"/>
      <c r="BA423" s="246"/>
      <c r="BB423" s="246"/>
      <c r="BC423" s="246"/>
      <c r="BD423" s="246"/>
      <c r="BE423" s="246"/>
      <c r="BF423" s="246"/>
      <c r="BG423" s="246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6"/>
      <c r="CA423" s="246"/>
      <c r="CB423" s="246"/>
      <c r="CC423" s="246"/>
      <c r="CD423" s="246"/>
      <c r="CE423" s="246"/>
      <c r="CF423" s="246"/>
      <c r="CG423" s="246"/>
      <c r="CH423" s="246"/>
      <c r="CI423" s="246"/>
      <c r="CJ423" s="246"/>
      <c r="CK423" s="246"/>
      <c r="CL423" s="246"/>
      <c r="CM423" s="246"/>
      <c r="CN423" s="246"/>
      <c r="CO423" s="246"/>
      <c r="CP423" s="246"/>
      <c r="CQ423" s="246"/>
      <c r="CR423" s="246"/>
      <c r="CS423" s="246"/>
      <c r="CT423" s="246"/>
      <c r="CU423" s="246"/>
      <c r="CV423" s="246"/>
      <c r="CW423" s="246"/>
      <c r="CX423" s="246"/>
      <c r="CY423" s="246"/>
      <c r="CZ423" s="246"/>
      <c r="DA423" s="246"/>
      <c r="DB423" s="246"/>
      <c r="DC423" s="246"/>
      <c r="DD423" s="246"/>
      <c r="DE423" s="246"/>
      <c r="DF423" s="246"/>
      <c r="DG423" s="246"/>
      <c r="DH423" s="246"/>
      <c r="DI423" s="246"/>
      <c r="DJ423" s="246"/>
      <c r="DK423" s="246"/>
      <c r="DL423" s="246"/>
      <c r="DM423" s="246"/>
      <c r="DN423" s="246"/>
      <c r="DO423" s="246"/>
      <c r="DP423" s="246"/>
      <c r="DQ423" s="246"/>
      <c r="DR423" s="246"/>
      <c r="DS423" s="246"/>
      <c r="DT423" s="246"/>
      <c r="DU423" s="246"/>
      <c r="DV423" s="246"/>
      <c r="DW423" s="246"/>
      <c r="DX423" s="246"/>
      <c r="DY423" s="246"/>
      <c r="DZ423" s="246"/>
      <c r="EA423" s="246"/>
      <c r="EB423" s="246"/>
      <c r="EC423" s="246"/>
      <c r="ED423" s="246"/>
      <c r="EE423" s="246"/>
      <c r="EF423" s="246"/>
      <c r="EG423" s="246"/>
      <c r="EH423" s="246"/>
      <c r="EI423" s="246"/>
      <c r="EJ423" s="246"/>
      <c r="EK423" s="246"/>
      <c r="EL423" s="246"/>
      <c r="EM423" s="246"/>
      <c r="EN423" s="246"/>
      <c r="EO423" s="246"/>
      <c r="EP423" s="246"/>
      <c r="EQ423" s="246"/>
      <c r="ER423" s="246"/>
      <c r="ES423" s="246"/>
      <c r="ET423" s="246"/>
      <c r="EU423" s="246"/>
      <c r="EV423" s="246"/>
      <c r="EW423" s="246"/>
      <c r="EX423" s="246"/>
      <c r="EY423" s="246"/>
      <c r="EZ423" s="246"/>
      <c r="FA423" s="246"/>
      <c r="FB423" s="246"/>
      <c r="FC423" s="246"/>
      <c r="FD423" s="246"/>
      <c r="FE423" s="246"/>
      <c r="FF423" s="246"/>
      <c r="FG423" s="246"/>
      <c r="FH423" s="246"/>
      <c r="FI423" s="246"/>
      <c r="FJ423" s="246"/>
      <c r="FK423" s="246"/>
      <c r="FL423" s="246"/>
      <c r="FM423" s="246"/>
      <c r="FN423" s="246"/>
      <c r="FO423" s="246"/>
      <c r="FP423" s="246"/>
      <c r="FQ423" s="246"/>
      <c r="FR423" s="246"/>
      <c r="FS423" s="246"/>
      <c r="FT423" s="246"/>
      <c r="FU423" s="246"/>
      <c r="FV423" s="246"/>
      <c r="FW423" s="246"/>
      <c r="FX423" s="246"/>
      <c r="FY423" s="246"/>
      <c r="FZ423" s="246"/>
      <c r="GA423" s="246"/>
      <c r="GB423" s="246"/>
      <c r="GC423" s="246"/>
      <c r="GD423" s="246"/>
      <c r="GE423" s="246"/>
      <c r="GF423" s="246"/>
      <c r="GG423" s="246"/>
      <c r="GH423" s="246"/>
      <c r="GI423" s="246"/>
      <c r="GJ423" s="246"/>
      <c r="GK423" s="246"/>
      <c r="GL423" s="246"/>
      <c r="GM423" s="246"/>
      <c r="GN423" s="246"/>
      <c r="GO423" s="246"/>
      <c r="GP423" s="246"/>
      <c r="GQ423" s="246"/>
      <c r="GR423" s="246"/>
      <c r="GS423" s="246"/>
      <c r="GT423" s="246"/>
      <c r="GU423" s="246"/>
      <c r="GV423" s="246"/>
      <c r="GW423" s="246"/>
      <c r="GX423" s="246"/>
      <c r="GY423" s="246"/>
      <c r="GZ423" s="246"/>
      <c r="HA423" s="246"/>
      <c r="HB423" s="246"/>
      <c r="HC423" s="246"/>
      <c r="HD423" s="246"/>
      <c r="HE423" s="246"/>
      <c r="HF423" s="246"/>
      <c r="HG423" s="246"/>
      <c r="HH423" s="246"/>
      <c r="HI423" s="246"/>
      <c r="HJ423" s="246"/>
      <c r="HK423" s="246"/>
      <c r="HL423" s="246"/>
      <c r="HM423" s="246"/>
      <c r="HN423" s="246"/>
      <c r="HO423" s="246"/>
      <c r="HP423" s="246"/>
      <c r="HQ423" s="246"/>
      <c r="HR423" s="246"/>
      <c r="HS423" s="246"/>
      <c r="HT423" s="246"/>
      <c r="HU423" s="246"/>
      <c r="HV423" s="246"/>
      <c r="HW423" s="246"/>
      <c r="HX423" s="246"/>
      <c r="HY423" s="246"/>
      <c r="HZ423" s="246"/>
      <c r="IA423" s="246"/>
      <c r="IB423" s="246"/>
      <c r="IC423" s="246"/>
      <c r="ID423" s="246"/>
      <c r="IE423" s="246"/>
      <c r="IF423" s="246"/>
      <c r="IG423" s="246"/>
      <c r="IH423" s="246"/>
      <c r="II423" s="246"/>
      <c r="IJ423" s="246"/>
      <c r="IK423" s="246"/>
      <c r="IL423" s="246"/>
      <c r="IM423" s="246"/>
      <c r="IN423" s="246"/>
      <c r="IO423" s="246"/>
      <c r="IP423" s="246"/>
      <c r="IQ423" s="246"/>
      <c r="IR423" s="246"/>
      <c r="IS423" s="246"/>
      <c r="IT423" s="246"/>
      <c r="IU423" s="246"/>
      <c r="IV423" s="246"/>
      <c r="IW423" s="246"/>
    </row>
    <row r="424" customFormat="false" ht="12.75" hidden="false" customHeight="false" outlineLevel="0" collapsed="false">
      <c r="A424" s="259"/>
      <c r="B424" s="260"/>
      <c r="C424" s="251"/>
      <c r="D424" s="251"/>
      <c r="E424" s="251"/>
      <c r="F424" s="261"/>
      <c r="G424" s="261"/>
      <c r="H424" s="261"/>
      <c r="I424" s="261"/>
      <c r="J424" s="261"/>
      <c r="K424" s="261"/>
      <c r="L424" s="261"/>
      <c r="M424" s="261"/>
      <c r="N424" s="261"/>
      <c r="O424" s="261"/>
      <c r="P424" s="261"/>
      <c r="Q424" s="261"/>
      <c r="R424" s="261"/>
      <c r="S424" s="261"/>
      <c r="T424" s="261"/>
      <c r="U424" s="261"/>
      <c r="V424" s="261"/>
      <c r="W424" s="261"/>
      <c r="X424" s="261"/>
      <c r="Y424" s="261"/>
      <c r="Z424" s="261"/>
      <c r="AA424" s="261"/>
      <c r="AB424" s="261"/>
      <c r="AC424" s="261"/>
      <c r="AD424" s="261"/>
      <c r="AE424" s="261"/>
      <c r="AF424" s="261"/>
      <c r="AG424" s="261"/>
      <c r="AH424" s="261"/>
      <c r="AI424" s="261"/>
      <c r="AJ424" s="261"/>
      <c r="AK424" s="261"/>
      <c r="AL424" s="261"/>
      <c r="AM424" s="261"/>
      <c r="AN424" s="261"/>
      <c r="AO424" s="261"/>
      <c r="AP424" s="261"/>
      <c r="AQ424" s="261"/>
      <c r="AR424" s="261"/>
      <c r="AS424" s="261"/>
      <c r="AT424" s="261"/>
      <c r="AU424" s="261"/>
      <c r="AV424" s="261"/>
      <c r="AW424" s="261"/>
      <c r="AX424" s="261"/>
      <c r="AY424" s="261"/>
      <c r="AZ424" s="261"/>
      <c r="BA424" s="261"/>
      <c r="BB424" s="261"/>
      <c r="BC424" s="261"/>
      <c r="BD424" s="261"/>
      <c r="BE424" s="261"/>
      <c r="BF424" s="261"/>
      <c r="BG424" s="261"/>
      <c r="BH424" s="261"/>
      <c r="BI424" s="261"/>
      <c r="BJ424" s="261"/>
      <c r="BK424" s="261"/>
      <c r="BL424" s="261"/>
      <c r="BM424" s="261"/>
      <c r="BN424" s="261"/>
      <c r="BO424" s="261"/>
      <c r="BP424" s="261"/>
      <c r="BQ424" s="261"/>
      <c r="BR424" s="261"/>
      <c r="BS424" s="261"/>
      <c r="BT424" s="261"/>
      <c r="BU424" s="261"/>
      <c r="BV424" s="261"/>
      <c r="BW424" s="261"/>
      <c r="BX424" s="261"/>
      <c r="BY424" s="261"/>
      <c r="BZ424" s="261"/>
      <c r="CA424" s="261"/>
      <c r="CB424" s="261"/>
      <c r="CC424" s="261"/>
      <c r="CD424" s="261"/>
      <c r="CE424" s="261"/>
      <c r="CF424" s="261"/>
      <c r="CG424" s="261"/>
      <c r="CH424" s="261"/>
      <c r="CI424" s="261"/>
      <c r="CJ424" s="261"/>
      <c r="CK424" s="261"/>
      <c r="CL424" s="261"/>
      <c r="CM424" s="261"/>
      <c r="CN424" s="261"/>
      <c r="CO424" s="261"/>
      <c r="CP424" s="261"/>
      <c r="CQ424" s="261"/>
      <c r="CR424" s="261"/>
      <c r="CS424" s="261"/>
      <c r="CT424" s="261"/>
      <c r="CU424" s="261"/>
      <c r="CV424" s="261"/>
      <c r="CW424" s="261"/>
      <c r="CX424" s="261"/>
      <c r="CY424" s="261"/>
      <c r="CZ424" s="261"/>
      <c r="DA424" s="261"/>
      <c r="DB424" s="261"/>
      <c r="DC424" s="261"/>
      <c r="DD424" s="261"/>
      <c r="DE424" s="261"/>
      <c r="DF424" s="261"/>
      <c r="DG424" s="261"/>
      <c r="DH424" s="261"/>
      <c r="DI424" s="261"/>
      <c r="DJ424" s="261"/>
      <c r="DK424" s="261"/>
      <c r="DL424" s="261"/>
      <c r="DM424" s="261"/>
      <c r="DN424" s="261"/>
      <c r="DO424" s="261"/>
      <c r="DP424" s="261"/>
      <c r="DQ424" s="261"/>
      <c r="DR424" s="261"/>
      <c r="DS424" s="261"/>
      <c r="DT424" s="261"/>
      <c r="DU424" s="261"/>
      <c r="DV424" s="261"/>
      <c r="DW424" s="261"/>
      <c r="DX424" s="261"/>
      <c r="DY424" s="261"/>
      <c r="DZ424" s="261"/>
      <c r="EA424" s="261"/>
      <c r="EB424" s="261"/>
      <c r="EC424" s="261"/>
      <c r="ED424" s="261"/>
      <c r="EE424" s="261"/>
      <c r="EF424" s="261"/>
      <c r="EG424" s="261"/>
      <c r="EH424" s="261"/>
      <c r="EI424" s="261"/>
      <c r="EJ424" s="261"/>
      <c r="EK424" s="261"/>
      <c r="EL424" s="261"/>
      <c r="EM424" s="261"/>
      <c r="EN424" s="261"/>
      <c r="EO424" s="261"/>
      <c r="EP424" s="261"/>
      <c r="EQ424" s="261"/>
      <c r="ER424" s="261"/>
      <c r="ES424" s="261"/>
      <c r="ET424" s="261"/>
      <c r="EU424" s="261"/>
      <c r="EV424" s="261"/>
      <c r="EW424" s="261"/>
      <c r="EX424" s="261"/>
      <c r="EY424" s="261"/>
      <c r="EZ424" s="261"/>
      <c r="FA424" s="261"/>
      <c r="FB424" s="261"/>
      <c r="FC424" s="261"/>
      <c r="FD424" s="261"/>
      <c r="FE424" s="261"/>
      <c r="FF424" s="261"/>
      <c r="FG424" s="261"/>
      <c r="FH424" s="261"/>
      <c r="FI424" s="261"/>
      <c r="FJ424" s="261"/>
      <c r="FK424" s="261"/>
      <c r="FL424" s="261"/>
      <c r="FM424" s="261"/>
      <c r="FN424" s="261"/>
      <c r="FO424" s="261"/>
      <c r="FP424" s="261"/>
      <c r="FQ424" s="261"/>
      <c r="FR424" s="261"/>
      <c r="FS424" s="261"/>
      <c r="FT424" s="261"/>
      <c r="FU424" s="261"/>
      <c r="FV424" s="261"/>
      <c r="FW424" s="261"/>
      <c r="FX424" s="261"/>
      <c r="FY424" s="261"/>
      <c r="FZ424" s="261"/>
      <c r="GA424" s="261"/>
      <c r="GB424" s="261"/>
      <c r="GC424" s="261"/>
      <c r="GD424" s="261"/>
      <c r="GE424" s="261"/>
      <c r="GF424" s="261"/>
      <c r="GG424" s="261"/>
      <c r="GH424" s="261"/>
      <c r="GI424" s="261"/>
      <c r="GJ424" s="261"/>
      <c r="GK424" s="261"/>
      <c r="GL424" s="261"/>
      <c r="GM424" s="261"/>
      <c r="GN424" s="261"/>
      <c r="GO424" s="261"/>
      <c r="GP424" s="261"/>
      <c r="GQ424" s="261"/>
      <c r="GR424" s="261"/>
      <c r="GS424" s="261"/>
      <c r="GT424" s="261"/>
      <c r="GU424" s="261"/>
      <c r="GV424" s="261"/>
      <c r="GW424" s="261"/>
      <c r="GX424" s="261"/>
      <c r="GY424" s="261"/>
      <c r="GZ424" s="261"/>
      <c r="HA424" s="261"/>
      <c r="HB424" s="261"/>
      <c r="HC424" s="261"/>
      <c r="HD424" s="261"/>
      <c r="HE424" s="261"/>
      <c r="HF424" s="261"/>
      <c r="HG424" s="261"/>
      <c r="HH424" s="261"/>
      <c r="HI424" s="261"/>
      <c r="HJ424" s="261"/>
      <c r="HK424" s="261"/>
      <c r="HL424" s="261"/>
      <c r="HM424" s="261"/>
      <c r="HN424" s="261"/>
      <c r="HO424" s="261"/>
      <c r="HP424" s="261"/>
      <c r="HQ424" s="261"/>
      <c r="HR424" s="261"/>
      <c r="HS424" s="261"/>
      <c r="HT424" s="261"/>
      <c r="HU424" s="261"/>
      <c r="HV424" s="261"/>
      <c r="HW424" s="261"/>
      <c r="HX424" s="261"/>
      <c r="HY424" s="261"/>
      <c r="HZ424" s="261"/>
      <c r="IA424" s="261"/>
      <c r="IB424" s="261"/>
      <c r="IC424" s="261"/>
      <c r="ID424" s="261"/>
      <c r="IE424" s="261"/>
      <c r="IF424" s="261"/>
      <c r="IG424" s="261"/>
      <c r="IH424" s="261"/>
      <c r="II424" s="261"/>
      <c r="IJ424" s="261"/>
      <c r="IK424" s="261"/>
      <c r="IL424" s="261"/>
      <c r="IM424" s="261"/>
      <c r="IN424" s="261"/>
      <c r="IO424" s="261"/>
      <c r="IP424" s="261"/>
      <c r="IQ424" s="261"/>
      <c r="IR424" s="261"/>
      <c r="IS424" s="261"/>
      <c r="IT424" s="261"/>
      <c r="IU424" s="261"/>
      <c r="IV424" s="261"/>
      <c r="IW424" s="261"/>
    </row>
    <row r="425" customFormat="false" ht="12.75" hidden="false" customHeight="false" outlineLevel="0" collapsed="false">
      <c r="A425" s="224"/>
      <c r="B425" s="252"/>
      <c r="C425" s="251"/>
      <c r="D425" s="251"/>
      <c r="E425" s="251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  <c r="AJ425" s="246"/>
      <c r="AK425" s="246"/>
      <c r="AL425" s="246"/>
      <c r="AM425" s="246"/>
      <c r="AN425" s="246"/>
      <c r="AO425" s="246"/>
      <c r="AP425" s="246"/>
      <c r="AQ425" s="246"/>
      <c r="AR425" s="246"/>
      <c r="AS425" s="246"/>
      <c r="AT425" s="246"/>
      <c r="AU425" s="246"/>
      <c r="AV425" s="246"/>
      <c r="AW425" s="246"/>
      <c r="AX425" s="246"/>
      <c r="AY425" s="246"/>
      <c r="AZ425" s="246"/>
      <c r="BA425" s="246"/>
      <c r="BB425" s="246"/>
      <c r="BC425" s="246"/>
      <c r="BD425" s="246"/>
      <c r="BE425" s="246"/>
      <c r="BF425" s="246"/>
      <c r="BG425" s="246"/>
      <c r="BH425" s="246"/>
      <c r="BI425" s="246"/>
      <c r="BJ425" s="246"/>
      <c r="BK425" s="246"/>
      <c r="BL425" s="246"/>
      <c r="BM425" s="246"/>
      <c r="BN425" s="246"/>
      <c r="BO425" s="246"/>
      <c r="BP425" s="246"/>
      <c r="BQ425" s="246"/>
      <c r="BR425" s="246"/>
      <c r="BS425" s="246"/>
      <c r="BT425" s="246"/>
      <c r="BU425" s="246"/>
      <c r="BV425" s="246"/>
      <c r="BW425" s="246"/>
      <c r="BX425" s="246"/>
      <c r="BY425" s="246"/>
      <c r="BZ425" s="246"/>
      <c r="CA425" s="246"/>
      <c r="CB425" s="246"/>
      <c r="CC425" s="246"/>
      <c r="CD425" s="246"/>
      <c r="CE425" s="246"/>
      <c r="CF425" s="246"/>
      <c r="CG425" s="246"/>
      <c r="CH425" s="246"/>
      <c r="CI425" s="246"/>
      <c r="CJ425" s="246"/>
      <c r="CK425" s="246"/>
      <c r="CL425" s="246"/>
      <c r="CM425" s="246"/>
      <c r="CN425" s="246"/>
      <c r="CO425" s="246"/>
      <c r="CP425" s="246"/>
      <c r="CQ425" s="246"/>
      <c r="CR425" s="246"/>
      <c r="CS425" s="246"/>
      <c r="CT425" s="246"/>
      <c r="CU425" s="246"/>
      <c r="CV425" s="246"/>
      <c r="CW425" s="246"/>
      <c r="CX425" s="246"/>
      <c r="CY425" s="246"/>
      <c r="CZ425" s="246"/>
      <c r="DA425" s="246"/>
      <c r="DB425" s="246"/>
      <c r="DC425" s="246"/>
      <c r="DD425" s="246"/>
      <c r="DE425" s="246"/>
      <c r="DF425" s="246"/>
      <c r="DG425" s="246"/>
      <c r="DH425" s="246"/>
      <c r="DI425" s="246"/>
      <c r="DJ425" s="246"/>
      <c r="DK425" s="246"/>
      <c r="DL425" s="246"/>
      <c r="DM425" s="246"/>
      <c r="DN425" s="246"/>
      <c r="DO425" s="246"/>
      <c r="DP425" s="246"/>
      <c r="DQ425" s="246"/>
      <c r="DR425" s="246"/>
      <c r="DS425" s="246"/>
      <c r="DT425" s="246"/>
      <c r="DU425" s="246"/>
      <c r="DV425" s="246"/>
      <c r="DW425" s="246"/>
      <c r="DX425" s="246"/>
      <c r="DY425" s="246"/>
      <c r="DZ425" s="246"/>
      <c r="EA425" s="246"/>
      <c r="EB425" s="246"/>
      <c r="EC425" s="246"/>
      <c r="ED425" s="246"/>
      <c r="EE425" s="246"/>
      <c r="EF425" s="246"/>
      <c r="EG425" s="246"/>
      <c r="EH425" s="246"/>
      <c r="EI425" s="246"/>
      <c r="EJ425" s="246"/>
      <c r="EK425" s="246"/>
      <c r="EL425" s="246"/>
      <c r="EM425" s="246"/>
      <c r="EN425" s="246"/>
      <c r="EO425" s="246"/>
      <c r="EP425" s="246"/>
      <c r="EQ425" s="246"/>
      <c r="ER425" s="246"/>
      <c r="ES425" s="246"/>
      <c r="ET425" s="246"/>
      <c r="EU425" s="246"/>
      <c r="EV425" s="246"/>
      <c r="EW425" s="246"/>
      <c r="EX425" s="246"/>
      <c r="EY425" s="246"/>
      <c r="EZ425" s="246"/>
      <c r="FA425" s="246"/>
      <c r="FB425" s="246"/>
      <c r="FC425" s="246"/>
      <c r="FD425" s="246"/>
      <c r="FE425" s="246"/>
      <c r="FF425" s="246"/>
      <c r="FG425" s="246"/>
      <c r="FH425" s="246"/>
      <c r="FI425" s="246"/>
      <c r="FJ425" s="246"/>
      <c r="FK425" s="246"/>
      <c r="FL425" s="246"/>
      <c r="FM425" s="246"/>
      <c r="FN425" s="246"/>
      <c r="FO425" s="246"/>
      <c r="FP425" s="246"/>
      <c r="FQ425" s="246"/>
      <c r="FR425" s="246"/>
      <c r="FS425" s="246"/>
      <c r="FT425" s="246"/>
      <c r="FU425" s="246"/>
      <c r="FV425" s="246"/>
      <c r="FW425" s="246"/>
      <c r="FX425" s="246"/>
      <c r="FY425" s="246"/>
      <c r="FZ425" s="246"/>
      <c r="GA425" s="246"/>
      <c r="GB425" s="246"/>
      <c r="GC425" s="246"/>
      <c r="GD425" s="246"/>
      <c r="GE425" s="246"/>
      <c r="GF425" s="246"/>
      <c r="GG425" s="246"/>
      <c r="GH425" s="246"/>
      <c r="GI425" s="246"/>
      <c r="GJ425" s="246"/>
      <c r="GK425" s="246"/>
      <c r="GL425" s="246"/>
      <c r="GM425" s="246"/>
      <c r="GN425" s="246"/>
      <c r="GO425" s="246"/>
      <c r="GP425" s="246"/>
      <c r="GQ425" s="246"/>
      <c r="GR425" s="246"/>
      <c r="GS425" s="246"/>
      <c r="GT425" s="246"/>
      <c r="GU425" s="246"/>
      <c r="GV425" s="246"/>
      <c r="GW425" s="246"/>
      <c r="GX425" s="246"/>
      <c r="GY425" s="246"/>
      <c r="GZ425" s="246"/>
      <c r="HA425" s="246"/>
      <c r="HB425" s="246"/>
      <c r="HC425" s="246"/>
      <c r="HD425" s="246"/>
      <c r="HE425" s="246"/>
      <c r="HF425" s="246"/>
      <c r="HG425" s="246"/>
      <c r="HH425" s="246"/>
      <c r="HI425" s="246"/>
      <c r="HJ425" s="246"/>
      <c r="HK425" s="246"/>
      <c r="HL425" s="246"/>
      <c r="HM425" s="246"/>
      <c r="HN425" s="246"/>
      <c r="HO425" s="246"/>
      <c r="HP425" s="246"/>
      <c r="HQ425" s="246"/>
      <c r="HR425" s="246"/>
      <c r="HS425" s="246"/>
      <c r="HT425" s="246"/>
      <c r="HU425" s="246"/>
      <c r="HV425" s="246"/>
      <c r="HW425" s="246"/>
      <c r="HX425" s="246"/>
      <c r="HY425" s="246"/>
      <c r="HZ425" s="246"/>
      <c r="IA425" s="246"/>
      <c r="IB425" s="246"/>
      <c r="IC425" s="246"/>
      <c r="ID425" s="246"/>
      <c r="IE425" s="246"/>
      <c r="IF425" s="246"/>
      <c r="IG425" s="246"/>
      <c r="IH425" s="246"/>
      <c r="II425" s="246"/>
      <c r="IJ425" s="246"/>
      <c r="IK425" s="246"/>
      <c r="IL425" s="246"/>
      <c r="IM425" s="246"/>
      <c r="IN425" s="246"/>
      <c r="IO425" s="246"/>
      <c r="IP425" s="246"/>
      <c r="IQ425" s="246"/>
      <c r="IR425" s="246"/>
      <c r="IS425" s="246"/>
      <c r="IT425" s="246"/>
      <c r="IU425" s="246"/>
      <c r="IV425" s="246"/>
      <c r="IW425" s="246"/>
    </row>
    <row r="426" customFormat="false" ht="12.75" hidden="false" customHeight="false" outlineLevel="0" collapsed="false">
      <c r="A426" s="223"/>
      <c r="B426" s="252"/>
      <c r="C426" s="251"/>
      <c r="D426" s="251"/>
      <c r="E426" s="251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  <c r="AJ426" s="246"/>
      <c r="AK426" s="246"/>
      <c r="AL426" s="246"/>
      <c r="AM426" s="246"/>
      <c r="AN426" s="246"/>
      <c r="AO426" s="246"/>
      <c r="AP426" s="246"/>
      <c r="AQ426" s="246"/>
      <c r="AR426" s="246"/>
      <c r="AS426" s="246"/>
      <c r="AT426" s="246"/>
      <c r="AU426" s="246"/>
      <c r="AV426" s="246"/>
      <c r="AW426" s="246"/>
      <c r="AX426" s="246"/>
      <c r="AY426" s="246"/>
      <c r="AZ426" s="246"/>
      <c r="BA426" s="246"/>
      <c r="BB426" s="246"/>
      <c r="BC426" s="246"/>
      <c r="BD426" s="246"/>
      <c r="BE426" s="246"/>
      <c r="BF426" s="246"/>
      <c r="BG426" s="246"/>
      <c r="BH426" s="246"/>
      <c r="BI426" s="246"/>
      <c r="BJ426" s="246"/>
      <c r="BK426" s="246"/>
      <c r="BL426" s="246"/>
      <c r="BM426" s="246"/>
      <c r="BN426" s="246"/>
      <c r="BO426" s="246"/>
      <c r="BP426" s="246"/>
      <c r="BQ426" s="246"/>
      <c r="BR426" s="246"/>
      <c r="BS426" s="246"/>
      <c r="BT426" s="246"/>
      <c r="BU426" s="246"/>
      <c r="BV426" s="246"/>
      <c r="BW426" s="246"/>
      <c r="BX426" s="246"/>
      <c r="BY426" s="246"/>
      <c r="BZ426" s="246"/>
      <c r="CA426" s="246"/>
      <c r="CB426" s="246"/>
      <c r="CC426" s="246"/>
      <c r="CD426" s="246"/>
      <c r="CE426" s="246"/>
      <c r="CF426" s="246"/>
      <c r="CG426" s="246"/>
      <c r="CH426" s="246"/>
      <c r="CI426" s="246"/>
      <c r="CJ426" s="246"/>
      <c r="CK426" s="246"/>
      <c r="CL426" s="246"/>
      <c r="CM426" s="246"/>
      <c r="CN426" s="246"/>
      <c r="CO426" s="246"/>
      <c r="CP426" s="246"/>
      <c r="CQ426" s="246"/>
      <c r="CR426" s="246"/>
      <c r="CS426" s="246"/>
      <c r="CT426" s="246"/>
      <c r="CU426" s="246"/>
      <c r="CV426" s="246"/>
      <c r="CW426" s="246"/>
      <c r="CX426" s="246"/>
      <c r="CY426" s="246"/>
      <c r="CZ426" s="246"/>
      <c r="DA426" s="246"/>
      <c r="DB426" s="246"/>
      <c r="DC426" s="246"/>
      <c r="DD426" s="246"/>
      <c r="DE426" s="246"/>
      <c r="DF426" s="246"/>
      <c r="DG426" s="246"/>
      <c r="DH426" s="246"/>
      <c r="DI426" s="246"/>
      <c r="DJ426" s="246"/>
      <c r="DK426" s="246"/>
      <c r="DL426" s="246"/>
      <c r="DM426" s="246"/>
      <c r="DN426" s="246"/>
      <c r="DO426" s="246"/>
      <c r="DP426" s="246"/>
      <c r="DQ426" s="246"/>
      <c r="DR426" s="246"/>
      <c r="DS426" s="246"/>
      <c r="DT426" s="246"/>
      <c r="DU426" s="246"/>
      <c r="DV426" s="246"/>
      <c r="DW426" s="246"/>
      <c r="DX426" s="246"/>
      <c r="DY426" s="246"/>
      <c r="DZ426" s="246"/>
      <c r="EA426" s="246"/>
      <c r="EB426" s="246"/>
      <c r="EC426" s="246"/>
      <c r="ED426" s="246"/>
      <c r="EE426" s="246"/>
      <c r="EF426" s="246"/>
      <c r="EG426" s="246"/>
      <c r="EH426" s="246"/>
      <c r="EI426" s="246"/>
      <c r="EJ426" s="246"/>
      <c r="EK426" s="246"/>
      <c r="EL426" s="246"/>
      <c r="EM426" s="246"/>
      <c r="EN426" s="246"/>
      <c r="EO426" s="246"/>
      <c r="EP426" s="246"/>
      <c r="EQ426" s="246"/>
      <c r="ER426" s="246"/>
      <c r="ES426" s="246"/>
      <c r="ET426" s="246"/>
      <c r="EU426" s="246"/>
      <c r="EV426" s="246"/>
      <c r="EW426" s="246"/>
      <c r="EX426" s="246"/>
      <c r="EY426" s="246"/>
      <c r="EZ426" s="246"/>
      <c r="FA426" s="246"/>
      <c r="FB426" s="246"/>
      <c r="FC426" s="246"/>
      <c r="FD426" s="246"/>
      <c r="FE426" s="246"/>
      <c r="FF426" s="246"/>
      <c r="FG426" s="246"/>
      <c r="FH426" s="246"/>
      <c r="FI426" s="246"/>
      <c r="FJ426" s="246"/>
      <c r="FK426" s="246"/>
      <c r="FL426" s="246"/>
      <c r="FM426" s="246"/>
      <c r="FN426" s="246"/>
      <c r="FO426" s="246"/>
      <c r="FP426" s="246"/>
      <c r="FQ426" s="246"/>
      <c r="FR426" s="246"/>
      <c r="FS426" s="246"/>
      <c r="FT426" s="246"/>
      <c r="FU426" s="246"/>
      <c r="FV426" s="246"/>
      <c r="FW426" s="246"/>
      <c r="FX426" s="246"/>
      <c r="FY426" s="246"/>
      <c r="FZ426" s="246"/>
      <c r="GA426" s="246"/>
      <c r="GB426" s="246"/>
      <c r="GC426" s="246"/>
      <c r="GD426" s="246"/>
      <c r="GE426" s="246"/>
      <c r="GF426" s="246"/>
      <c r="GG426" s="246"/>
      <c r="GH426" s="246"/>
      <c r="GI426" s="246"/>
      <c r="GJ426" s="246"/>
      <c r="GK426" s="246"/>
      <c r="GL426" s="246"/>
      <c r="GM426" s="246"/>
      <c r="GN426" s="246"/>
      <c r="GO426" s="246"/>
      <c r="GP426" s="246"/>
      <c r="GQ426" s="246"/>
      <c r="GR426" s="246"/>
      <c r="GS426" s="246"/>
      <c r="GT426" s="246"/>
      <c r="GU426" s="246"/>
      <c r="GV426" s="246"/>
      <c r="GW426" s="246"/>
      <c r="GX426" s="246"/>
      <c r="GY426" s="246"/>
      <c r="GZ426" s="246"/>
      <c r="HA426" s="246"/>
      <c r="HB426" s="246"/>
      <c r="HC426" s="246"/>
      <c r="HD426" s="246"/>
      <c r="HE426" s="246"/>
      <c r="HF426" s="246"/>
      <c r="HG426" s="246"/>
      <c r="HH426" s="246"/>
      <c r="HI426" s="246"/>
      <c r="HJ426" s="246"/>
      <c r="HK426" s="246"/>
      <c r="HL426" s="246"/>
      <c r="HM426" s="246"/>
      <c r="HN426" s="246"/>
      <c r="HO426" s="246"/>
      <c r="HP426" s="246"/>
      <c r="HQ426" s="246"/>
      <c r="HR426" s="246"/>
      <c r="HS426" s="246"/>
      <c r="HT426" s="246"/>
      <c r="HU426" s="246"/>
      <c r="HV426" s="246"/>
      <c r="HW426" s="246"/>
      <c r="HX426" s="246"/>
      <c r="HY426" s="246"/>
      <c r="HZ426" s="246"/>
      <c r="IA426" s="246"/>
      <c r="IB426" s="246"/>
      <c r="IC426" s="246"/>
      <c r="ID426" s="246"/>
      <c r="IE426" s="246"/>
      <c r="IF426" s="246"/>
      <c r="IG426" s="246"/>
      <c r="IH426" s="246"/>
      <c r="II426" s="246"/>
      <c r="IJ426" s="246"/>
      <c r="IK426" s="246"/>
      <c r="IL426" s="246"/>
      <c r="IM426" s="246"/>
      <c r="IN426" s="246"/>
      <c r="IO426" s="246"/>
      <c r="IP426" s="246"/>
      <c r="IQ426" s="246"/>
      <c r="IR426" s="246"/>
      <c r="IS426" s="246"/>
      <c r="IT426" s="246"/>
      <c r="IU426" s="246"/>
      <c r="IV426" s="246"/>
      <c r="IW426" s="246"/>
    </row>
    <row r="427" customFormat="false" ht="12.75" hidden="false" customHeight="false" outlineLevel="0" collapsed="false">
      <c r="A427" s="223"/>
      <c r="B427" s="262"/>
      <c r="C427" s="251"/>
      <c r="D427" s="251"/>
      <c r="E427" s="251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  <c r="AJ427" s="246"/>
      <c r="AK427" s="246"/>
      <c r="AL427" s="246"/>
      <c r="AM427" s="246"/>
      <c r="AN427" s="246"/>
      <c r="AO427" s="246"/>
      <c r="AP427" s="246"/>
      <c r="AQ427" s="246"/>
      <c r="AR427" s="246"/>
      <c r="AS427" s="246"/>
      <c r="AT427" s="246"/>
      <c r="AU427" s="246"/>
      <c r="AV427" s="246"/>
      <c r="AW427" s="246"/>
      <c r="AX427" s="246"/>
      <c r="AY427" s="246"/>
      <c r="AZ427" s="246"/>
      <c r="BA427" s="246"/>
      <c r="BB427" s="246"/>
      <c r="BC427" s="246"/>
      <c r="BD427" s="246"/>
      <c r="BE427" s="246"/>
      <c r="BF427" s="246"/>
      <c r="BG427" s="246"/>
      <c r="BH427" s="246"/>
      <c r="BI427" s="246"/>
      <c r="BJ427" s="246"/>
      <c r="BK427" s="246"/>
      <c r="BL427" s="246"/>
      <c r="BM427" s="246"/>
      <c r="BN427" s="246"/>
      <c r="BO427" s="246"/>
      <c r="BP427" s="246"/>
      <c r="BQ427" s="246"/>
      <c r="BR427" s="246"/>
      <c r="BS427" s="246"/>
      <c r="BT427" s="246"/>
      <c r="BU427" s="246"/>
      <c r="BV427" s="246"/>
      <c r="BW427" s="246"/>
      <c r="BX427" s="246"/>
      <c r="BY427" s="246"/>
      <c r="BZ427" s="246"/>
      <c r="CA427" s="246"/>
      <c r="CB427" s="246"/>
      <c r="CC427" s="246"/>
      <c r="CD427" s="246"/>
      <c r="CE427" s="246"/>
      <c r="CF427" s="246"/>
      <c r="CG427" s="246"/>
      <c r="CH427" s="246"/>
      <c r="CI427" s="246"/>
      <c r="CJ427" s="246"/>
      <c r="CK427" s="246"/>
      <c r="CL427" s="246"/>
      <c r="CM427" s="246"/>
      <c r="CN427" s="246"/>
      <c r="CO427" s="246"/>
      <c r="CP427" s="246"/>
      <c r="CQ427" s="246"/>
      <c r="CR427" s="246"/>
      <c r="CS427" s="246"/>
      <c r="CT427" s="246"/>
      <c r="CU427" s="246"/>
      <c r="CV427" s="246"/>
      <c r="CW427" s="246"/>
      <c r="CX427" s="246"/>
      <c r="CY427" s="246"/>
      <c r="CZ427" s="246"/>
      <c r="DA427" s="246"/>
      <c r="DB427" s="246"/>
      <c r="DC427" s="246"/>
      <c r="DD427" s="246"/>
      <c r="DE427" s="246"/>
      <c r="DF427" s="246"/>
      <c r="DG427" s="246"/>
      <c r="DH427" s="246"/>
      <c r="DI427" s="246"/>
      <c r="DJ427" s="246"/>
      <c r="DK427" s="246"/>
      <c r="DL427" s="246"/>
      <c r="DM427" s="246"/>
      <c r="DN427" s="246"/>
      <c r="DO427" s="246"/>
      <c r="DP427" s="246"/>
      <c r="DQ427" s="246"/>
      <c r="DR427" s="246"/>
      <c r="DS427" s="246"/>
      <c r="DT427" s="246"/>
      <c r="DU427" s="246"/>
      <c r="DV427" s="246"/>
      <c r="DW427" s="246"/>
      <c r="DX427" s="246"/>
      <c r="DY427" s="246"/>
      <c r="DZ427" s="246"/>
      <c r="EA427" s="246"/>
      <c r="EB427" s="246"/>
      <c r="EC427" s="246"/>
      <c r="ED427" s="246"/>
      <c r="EE427" s="246"/>
      <c r="EF427" s="246"/>
      <c r="EG427" s="246"/>
      <c r="EH427" s="246"/>
      <c r="EI427" s="246"/>
      <c r="EJ427" s="246"/>
      <c r="EK427" s="246"/>
      <c r="EL427" s="246"/>
      <c r="EM427" s="246"/>
      <c r="EN427" s="246"/>
      <c r="EO427" s="246"/>
      <c r="EP427" s="246"/>
      <c r="EQ427" s="246"/>
      <c r="ER427" s="246"/>
      <c r="ES427" s="246"/>
      <c r="ET427" s="246"/>
      <c r="EU427" s="246"/>
      <c r="EV427" s="246"/>
      <c r="EW427" s="246"/>
      <c r="EX427" s="246"/>
      <c r="EY427" s="246"/>
      <c r="EZ427" s="246"/>
      <c r="FA427" s="246"/>
      <c r="FB427" s="246"/>
      <c r="FC427" s="246"/>
      <c r="FD427" s="246"/>
      <c r="FE427" s="246"/>
      <c r="FF427" s="246"/>
      <c r="FG427" s="246"/>
      <c r="FH427" s="246"/>
      <c r="FI427" s="246"/>
      <c r="FJ427" s="246"/>
      <c r="FK427" s="246"/>
      <c r="FL427" s="246"/>
      <c r="FM427" s="246"/>
      <c r="FN427" s="246"/>
      <c r="FO427" s="246"/>
      <c r="FP427" s="246"/>
      <c r="FQ427" s="246"/>
      <c r="FR427" s="246"/>
      <c r="FS427" s="246"/>
      <c r="FT427" s="246"/>
      <c r="FU427" s="246"/>
      <c r="FV427" s="246"/>
      <c r="FW427" s="246"/>
      <c r="FX427" s="246"/>
      <c r="FY427" s="246"/>
      <c r="FZ427" s="246"/>
      <c r="GA427" s="246"/>
      <c r="GB427" s="246"/>
      <c r="GC427" s="246"/>
      <c r="GD427" s="246"/>
      <c r="GE427" s="246"/>
      <c r="GF427" s="246"/>
      <c r="GG427" s="246"/>
      <c r="GH427" s="246"/>
      <c r="GI427" s="246"/>
      <c r="GJ427" s="246"/>
      <c r="GK427" s="246"/>
      <c r="GL427" s="246"/>
      <c r="GM427" s="246"/>
      <c r="GN427" s="246"/>
      <c r="GO427" s="246"/>
      <c r="GP427" s="246"/>
      <c r="GQ427" s="246"/>
      <c r="GR427" s="246"/>
      <c r="GS427" s="246"/>
      <c r="GT427" s="246"/>
      <c r="GU427" s="246"/>
      <c r="GV427" s="246"/>
      <c r="GW427" s="246"/>
      <c r="GX427" s="246"/>
      <c r="GY427" s="246"/>
      <c r="GZ427" s="246"/>
      <c r="HA427" s="246"/>
      <c r="HB427" s="246"/>
      <c r="HC427" s="246"/>
      <c r="HD427" s="246"/>
      <c r="HE427" s="246"/>
      <c r="HF427" s="246"/>
      <c r="HG427" s="246"/>
      <c r="HH427" s="246"/>
      <c r="HI427" s="246"/>
      <c r="HJ427" s="246"/>
      <c r="HK427" s="246"/>
      <c r="HL427" s="246"/>
      <c r="HM427" s="246"/>
      <c r="HN427" s="246"/>
      <c r="HO427" s="246"/>
      <c r="HP427" s="246"/>
      <c r="HQ427" s="246"/>
      <c r="HR427" s="246"/>
      <c r="HS427" s="246"/>
      <c r="HT427" s="246"/>
      <c r="HU427" s="246"/>
      <c r="HV427" s="246"/>
      <c r="HW427" s="246"/>
      <c r="HX427" s="246"/>
      <c r="HY427" s="246"/>
      <c r="HZ427" s="246"/>
      <c r="IA427" s="246"/>
      <c r="IB427" s="246"/>
      <c r="IC427" s="246"/>
      <c r="ID427" s="246"/>
      <c r="IE427" s="246"/>
      <c r="IF427" s="246"/>
      <c r="IG427" s="246"/>
      <c r="IH427" s="246"/>
      <c r="II427" s="246"/>
      <c r="IJ427" s="246"/>
      <c r="IK427" s="246"/>
      <c r="IL427" s="246"/>
      <c r="IM427" s="246"/>
      <c r="IN427" s="246"/>
      <c r="IO427" s="246"/>
      <c r="IP427" s="246"/>
      <c r="IQ427" s="246"/>
      <c r="IR427" s="246"/>
      <c r="IS427" s="246"/>
      <c r="IT427" s="246"/>
      <c r="IU427" s="246"/>
      <c r="IV427" s="246"/>
      <c r="IW427" s="246"/>
    </row>
    <row r="428" customFormat="false" ht="12.75" hidden="false" customHeight="false" outlineLevel="0" collapsed="false">
      <c r="A428" s="223"/>
      <c r="B428" s="262"/>
      <c r="C428" s="251"/>
      <c r="D428" s="251"/>
      <c r="E428" s="251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  <c r="AJ428" s="246"/>
      <c r="AK428" s="246"/>
      <c r="AL428" s="246"/>
      <c r="AM428" s="246"/>
      <c r="AN428" s="246"/>
      <c r="AO428" s="246"/>
      <c r="AP428" s="246"/>
      <c r="AQ428" s="246"/>
      <c r="AR428" s="246"/>
      <c r="AS428" s="246"/>
      <c r="AT428" s="246"/>
      <c r="AU428" s="246"/>
      <c r="AV428" s="246"/>
      <c r="AW428" s="246"/>
      <c r="AX428" s="246"/>
      <c r="AY428" s="246"/>
      <c r="AZ428" s="246"/>
      <c r="BA428" s="246"/>
      <c r="BB428" s="246"/>
      <c r="BC428" s="246"/>
      <c r="BD428" s="246"/>
      <c r="BE428" s="246"/>
      <c r="BF428" s="246"/>
      <c r="BG428" s="246"/>
      <c r="BH428" s="246"/>
      <c r="BI428" s="246"/>
      <c r="BJ428" s="246"/>
      <c r="BK428" s="246"/>
      <c r="BL428" s="246"/>
      <c r="BM428" s="246"/>
      <c r="BN428" s="246"/>
      <c r="BO428" s="246"/>
      <c r="BP428" s="246"/>
      <c r="BQ428" s="246"/>
      <c r="BR428" s="246"/>
      <c r="BS428" s="246"/>
      <c r="BT428" s="246"/>
      <c r="BU428" s="246"/>
      <c r="BV428" s="246"/>
      <c r="BW428" s="246"/>
      <c r="BX428" s="246"/>
      <c r="BY428" s="246"/>
      <c r="BZ428" s="246"/>
      <c r="CA428" s="246"/>
      <c r="CB428" s="246"/>
      <c r="CC428" s="246"/>
      <c r="CD428" s="246"/>
      <c r="CE428" s="246"/>
      <c r="CF428" s="246"/>
      <c r="CG428" s="246"/>
      <c r="CH428" s="246"/>
      <c r="CI428" s="246"/>
      <c r="CJ428" s="246"/>
      <c r="CK428" s="246"/>
      <c r="CL428" s="246"/>
      <c r="CM428" s="246"/>
      <c r="CN428" s="246"/>
      <c r="CO428" s="246"/>
      <c r="CP428" s="246"/>
      <c r="CQ428" s="246"/>
      <c r="CR428" s="246"/>
      <c r="CS428" s="246"/>
      <c r="CT428" s="246"/>
      <c r="CU428" s="246"/>
      <c r="CV428" s="246"/>
      <c r="CW428" s="246"/>
      <c r="CX428" s="246"/>
      <c r="CY428" s="246"/>
      <c r="CZ428" s="246"/>
      <c r="DA428" s="246"/>
      <c r="DB428" s="246"/>
      <c r="DC428" s="246"/>
      <c r="DD428" s="246"/>
      <c r="DE428" s="246"/>
      <c r="DF428" s="246"/>
      <c r="DG428" s="246"/>
      <c r="DH428" s="246"/>
      <c r="DI428" s="246"/>
      <c r="DJ428" s="246"/>
      <c r="DK428" s="246"/>
      <c r="DL428" s="246"/>
      <c r="DM428" s="246"/>
      <c r="DN428" s="246"/>
      <c r="DO428" s="246"/>
      <c r="DP428" s="246"/>
      <c r="DQ428" s="246"/>
      <c r="DR428" s="246"/>
      <c r="DS428" s="246"/>
      <c r="DT428" s="246"/>
      <c r="DU428" s="246"/>
      <c r="DV428" s="246"/>
      <c r="DW428" s="246"/>
      <c r="DX428" s="246"/>
      <c r="DY428" s="246"/>
      <c r="DZ428" s="246"/>
      <c r="EA428" s="246"/>
      <c r="EB428" s="246"/>
      <c r="EC428" s="246"/>
      <c r="ED428" s="246"/>
      <c r="EE428" s="246"/>
      <c r="EF428" s="246"/>
      <c r="EG428" s="246"/>
      <c r="EH428" s="246"/>
      <c r="EI428" s="246"/>
      <c r="EJ428" s="246"/>
      <c r="EK428" s="246"/>
      <c r="EL428" s="246"/>
      <c r="EM428" s="246"/>
      <c r="EN428" s="246"/>
      <c r="EO428" s="246"/>
      <c r="EP428" s="246"/>
      <c r="EQ428" s="246"/>
      <c r="ER428" s="246"/>
      <c r="ES428" s="246"/>
      <c r="ET428" s="246"/>
      <c r="EU428" s="246"/>
      <c r="EV428" s="246"/>
      <c r="EW428" s="246"/>
      <c r="EX428" s="246"/>
      <c r="EY428" s="246"/>
      <c r="EZ428" s="246"/>
      <c r="FA428" s="246"/>
      <c r="FB428" s="246"/>
      <c r="FC428" s="246"/>
      <c r="FD428" s="246"/>
      <c r="FE428" s="246"/>
      <c r="FF428" s="246"/>
      <c r="FG428" s="246"/>
      <c r="FH428" s="246"/>
      <c r="FI428" s="246"/>
      <c r="FJ428" s="246"/>
      <c r="FK428" s="246"/>
      <c r="FL428" s="246"/>
      <c r="FM428" s="246"/>
      <c r="FN428" s="246"/>
      <c r="FO428" s="246"/>
      <c r="FP428" s="246"/>
      <c r="FQ428" s="246"/>
      <c r="FR428" s="246"/>
      <c r="FS428" s="246"/>
      <c r="FT428" s="246"/>
      <c r="FU428" s="246"/>
      <c r="FV428" s="246"/>
      <c r="FW428" s="246"/>
      <c r="FX428" s="246"/>
      <c r="FY428" s="246"/>
      <c r="FZ428" s="246"/>
      <c r="GA428" s="246"/>
      <c r="GB428" s="246"/>
      <c r="GC428" s="246"/>
      <c r="GD428" s="246"/>
      <c r="GE428" s="246"/>
      <c r="GF428" s="246"/>
      <c r="GG428" s="246"/>
      <c r="GH428" s="246"/>
      <c r="GI428" s="246"/>
      <c r="GJ428" s="246"/>
      <c r="GK428" s="246"/>
      <c r="GL428" s="246"/>
      <c r="GM428" s="246"/>
      <c r="GN428" s="246"/>
      <c r="GO428" s="246"/>
      <c r="GP428" s="246"/>
      <c r="GQ428" s="246"/>
      <c r="GR428" s="246"/>
      <c r="GS428" s="246"/>
      <c r="GT428" s="246"/>
      <c r="GU428" s="246"/>
      <c r="GV428" s="246"/>
      <c r="GW428" s="246"/>
      <c r="GX428" s="246"/>
      <c r="GY428" s="246"/>
      <c r="GZ428" s="246"/>
      <c r="HA428" s="246"/>
      <c r="HB428" s="246"/>
      <c r="HC428" s="246"/>
      <c r="HD428" s="246"/>
      <c r="HE428" s="246"/>
      <c r="HF428" s="246"/>
      <c r="HG428" s="246"/>
      <c r="HH428" s="246"/>
      <c r="HI428" s="246"/>
      <c r="HJ428" s="246"/>
      <c r="HK428" s="246"/>
      <c r="HL428" s="246"/>
      <c r="HM428" s="246"/>
      <c r="HN428" s="246"/>
      <c r="HO428" s="246"/>
      <c r="HP428" s="246"/>
      <c r="HQ428" s="246"/>
      <c r="HR428" s="246"/>
      <c r="HS428" s="246"/>
      <c r="HT428" s="246"/>
      <c r="HU428" s="246"/>
      <c r="HV428" s="246"/>
      <c r="HW428" s="246"/>
      <c r="HX428" s="246"/>
      <c r="HY428" s="246"/>
      <c r="HZ428" s="246"/>
      <c r="IA428" s="246"/>
      <c r="IB428" s="246"/>
      <c r="IC428" s="246"/>
      <c r="ID428" s="246"/>
      <c r="IE428" s="246"/>
      <c r="IF428" s="246"/>
      <c r="IG428" s="246"/>
      <c r="IH428" s="246"/>
      <c r="II428" s="246"/>
      <c r="IJ428" s="246"/>
      <c r="IK428" s="246"/>
      <c r="IL428" s="246"/>
      <c r="IM428" s="246"/>
      <c r="IN428" s="246"/>
      <c r="IO428" s="246"/>
      <c r="IP428" s="246"/>
      <c r="IQ428" s="246"/>
      <c r="IR428" s="246"/>
      <c r="IS428" s="246"/>
      <c r="IT428" s="246"/>
      <c r="IU428" s="246"/>
      <c r="IV428" s="246"/>
      <c r="IW428" s="246"/>
    </row>
    <row r="429" customFormat="false" ht="12.75" hidden="false" customHeight="false" outlineLevel="0" collapsed="false">
      <c r="A429" s="223"/>
      <c r="B429" s="262"/>
      <c r="C429" s="251"/>
      <c r="D429" s="251"/>
      <c r="E429" s="251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  <c r="AJ429" s="246"/>
      <c r="AK429" s="246"/>
      <c r="AL429" s="246"/>
      <c r="AM429" s="246"/>
      <c r="AN429" s="246"/>
      <c r="AO429" s="246"/>
      <c r="AP429" s="246"/>
      <c r="AQ429" s="246"/>
      <c r="AR429" s="246"/>
      <c r="AS429" s="246"/>
      <c r="AT429" s="246"/>
      <c r="AU429" s="246"/>
      <c r="AV429" s="246"/>
      <c r="AW429" s="246"/>
      <c r="AX429" s="246"/>
      <c r="AY429" s="246"/>
      <c r="AZ429" s="246"/>
      <c r="BA429" s="246"/>
      <c r="BB429" s="246"/>
      <c r="BC429" s="246"/>
      <c r="BD429" s="246"/>
      <c r="BE429" s="246"/>
      <c r="BF429" s="246"/>
      <c r="BG429" s="246"/>
      <c r="BH429" s="246"/>
      <c r="BI429" s="246"/>
      <c r="BJ429" s="246"/>
      <c r="BK429" s="246"/>
      <c r="BL429" s="246"/>
      <c r="BM429" s="246"/>
      <c r="BN429" s="246"/>
      <c r="BO429" s="246"/>
      <c r="BP429" s="246"/>
      <c r="BQ429" s="246"/>
      <c r="BR429" s="246"/>
      <c r="BS429" s="246"/>
      <c r="BT429" s="246"/>
      <c r="BU429" s="246"/>
      <c r="BV429" s="246"/>
      <c r="BW429" s="246"/>
      <c r="BX429" s="246"/>
      <c r="BY429" s="246"/>
      <c r="BZ429" s="246"/>
      <c r="CA429" s="246"/>
      <c r="CB429" s="246"/>
      <c r="CC429" s="246"/>
      <c r="CD429" s="246"/>
      <c r="CE429" s="246"/>
      <c r="CF429" s="246"/>
      <c r="CG429" s="246"/>
      <c r="CH429" s="246"/>
      <c r="CI429" s="246"/>
      <c r="CJ429" s="246"/>
      <c r="CK429" s="246"/>
      <c r="CL429" s="246"/>
      <c r="CM429" s="246"/>
      <c r="CN429" s="246"/>
      <c r="CO429" s="246"/>
      <c r="CP429" s="246"/>
      <c r="CQ429" s="246"/>
      <c r="CR429" s="246"/>
      <c r="CS429" s="246"/>
      <c r="CT429" s="246"/>
      <c r="CU429" s="246"/>
      <c r="CV429" s="246"/>
      <c r="CW429" s="246"/>
      <c r="CX429" s="246"/>
      <c r="CY429" s="246"/>
      <c r="CZ429" s="246"/>
      <c r="DA429" s="246"/>
      <c r="DB429" s="246"/>
      <c r="DC429" s="246"/>
      <c r="DD429" s="246"/>
      <c r="DE429" s="246"/>
      <c r="DF429" s="246"/>
      <c r="DG429" s="246"/>
      <c r="DH429" s="246"/>
      <c r="DI429" s="246"/>
      <c r="DJ429" s="246"/>
      <c r="DK429" s="246"/>
      <c r="DL429" s="246"/>
      <c r="DM429" s="246"/>
      <c r="DN429" s="246"/>
      <c r="DO429" s="246"/>
      <c r="DP429" s="246"/>
      <c r="DQ429" s="246"/>
      <c r="DR429" s="246"/>
      <c r="DS429" s="246"/>
      <c r="DT429" s="246"/>
      <c r="DU429" s="246"/>
      <c r="DV429" s="246"/>
      <c r="DW429" s="246"/>
      <c r="DX429" s="246"/>
      <c r="DY429" s="246"/>
      <c r="DZ429" s="246"/>
      <c r="EA429" s="246"/>
      <c r="EB429" s="246"/>
      <c r="EC429" s="246"/>
      <c r="ED429" s="246"/>
      <c r="EE429" s="246"/>
      <c r="EF429" s="246"/>
      <c r="EG429" s="246"/>
      <c r="EH429" s="246"/>
      <c r="EI429" s="246"/>
      <c r="EJ429" s="246"/>
      <c r="EK429" s="246"/>
      <c r="EL429" s="246"/>
      <c r="EM429" s="246"/>
      <c r="EN429" s="246"/>
      <c r="EO429" s="246"/>
      <c r="EP429" s="246"/>
      <c r="EQ429" s="246"/>
      <c r="ER429" s="246"/>
      <c r="ES429" s="246"/>
      <c r="ET429" s="246"/>
      <c r="EU429" s="246"/>
      <c r="EV429" s="246"/>
      <c r="EW429" s="246"/>
      <c r="EX429" s="246"/>
      <c r="EY429" s="246"/>
      <c r="EZ429" s="246"/>
      <c r="FA429" s="246"/>
      <c r="FB429" s="246"/>
      <c r="FC429" s="246"/>
      <c r="FD429" s="246"/>
      <c r="FE429" s="246"/>
      <c r="FF429" s="246"/>
      <c r="FG429" s="246"/>
      <c r="FH429" s="246"/>
      <c r="FI429" s="246"/>
      <c r="FJ429" s="246"/>
      <c r="FK429" s="246"/>
      <c r="FL429" s="246"/>
      <c r="FM429" s="246"/>
      <c r="FN429" s="246"/>
      <c r="FO429" s="246"/>
      <c r="FP429" s="246"/>
      <c r="FQ429" s="246"/>
      <c r="FR429" s="246"/>
      <c r="FS429" s="246"/>
      <c r="FT429" s="246"/>
      <c r="FU429" s="246"/>
      <c r="FV429" s="246"/>
      <c r="FW429" s="246"/>
      <c r="FX429" s="246"/>
      <c r="FY429" s="246"/>
      <c r="FZ429" s="246"/>
      <c r="GA429" s="246"/>
      <c r="GB429" s="246"/>
      <c r="GC429" s="246"/>
      <c r="GD429" s="246"/>
      <c r="GE429" s="246"/>
      <c r="GF429" s="246"/>
      <c r="GG429" s="246"/>
      <c r="GH429" s="246"/>
      <c r="GI429" s="246"/>
      <c r="GJ429" s="246"/>
      <c r="GK429" s="246"/>
      <c r="GL429" s="246"/>
      <c r="GM429" s="246"/>
      <c r="GN429" s="246"/>
      <c r="GO429" s="246"/>
      <c r="GP429" s="246"/>
      <c r="GQ429" s="246"/>
      <c r="GR429" s="246"/>
      <c r="GS429" s="246"/>
      <c r="GT429" s="246"/>
      <c r="GU429" s="246"/>
      <c r="GV429" s="246"/>
      <c r="GW429" s="246"/>
      <c r="GX429" s="246"/>
      <c r="GY429" s="246"/>
      <c r="GZ429" s="246"/>
      <c r="HA429" s="246"/>
      <c r="HB429" s="246"/>
      <c r="HC429" s="246"/>
      <c r="HD429" s="246"/>
      <c r="HE429" s="246"/>
      <c r="HF429" s="246"/>
      <c r="HG429" s="246"/>
      <c r="HH429" s="246"/>
      <c r="HI429" s="246"/>
      <c r="HJ429" s="246"/>
      <c r="HK429" s="246"/>
      <c r="HL429" s="246"/>
      <c r="HM429" s="246"/>
      <c r="HN429" s="246"/>
      <c r="HO429" s="246"/>
      <c r="HP429" s="246"/>
      <c r="HQ429" s="246"/>
      <c r="HR429" s="246"/>
      <c r="HS429" s="246"/>
      <c r="HT429" s="246"/>
      <c r="HU429" s="246"/>
      <c r="HV429" s="246"/>
      <c r="HW429" s="246"/>
      <c r="HX429" s="246"/>
      <c r="HY429" s="246"/>
      <c r="HZ429" s="246"/>
      <c r="IA429" s="246"/>
      <c r="IB429" s="246"/>
      <c r="IC429" s="246"/>
      <c r="ID429" s="246"/>
      <c r="IE429" s="246"/>
      <c r="IF429" s="246"/>
      <c r="IG429" s="246"/>
      <c r="IH429" s="246"/>
      <c r="II429" s="246"/>
      <c r="IJ429" s="246"/>
      <c r="IK429" s="246"/>
      <c r="IL429" s="246"/>
      <c r="IM429" s="246"/>
      <c r="IN429" s="246"/>
      <c r="IO429" s="246"/>
      <c r="IP429" s="246"/>
      <c r="IQ429" s="246"/>
      <c r="IR429" s="246"/>
      <c r="IS429" s="246"/>
      <c r="IT429" s="246"/>
      <c r="IU429" s="246"/>
      <c r="IV429" s="246"/>
      <c r="IW429" s="246"/>
    </row>
    <row r="430" customFormat="false" ht="12.75" hidden="false" customHeight="false" outlineLevel="0" collapsed="false">
      <c r="A430" s="217"/>
      <c r="B430" s="246"/>
      <c r="C430" s="251"/>
      <c r="D430" s="251"/>
      <c r="E430" s="251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  <c r="AJ430" s="246"/>
      <c r="AK430" s="246"/>
      <c r="AL430" s="246"/>
      <c r="AM430" s="246"/>
      <c r="AN430" s="246"/>
      <c r="AO430" s="246"/>
      <c r="AP430" s="246"/>
      <c r="AQ430" s="246"/>
      <c r="AR430" s="246"/>
      <c r="AS430" s="246"/>
      <c r="AT430" s="246"/>
      <c r="AU430" s="246"/>
      <c r="AV430" s="246"/>
      <c r="AW430" s="246"/>
      <c r="AX430" s="246"/>
      <c r="AY430" s="246"/>
      <c r="AZ430" s="246"/>
      <c r="BA430" s="246"/>
      <c r="BB430" s="246"/>
      <c r="BC430" s="246"/>
      <c r="BD430" s="246"/>
      <c r="BE430" s="246"/>
      <c r="BF430" s="246"/>
      <c r="BG430" s="246"/>
      <c r="BH430" s="246"/>
      <c r="BI430" s="246"/>
      <c r="BJ430" s="246"/>
      <c r="BK430" s="246"/>
      <c r="BL430" s="246"/>
      <c r="BM430" s="246"/>
      <c r="BN430" s="246"/>
      <c r="BO430" s="246"/>
      <c r="BP430" s="246"/>
      <c r="BQ430" s="246"/>
      <c r="BR430" s="246"/>
      <c r="BS430" s="246"/>
      <c r="BT430" s="246"/>
      <c r="BU430" s="246"/>
      <c r="BV430" s="246"/>
      <c r="BW430" s="246"/>
      <c r="BX430" s="246"/>
      <c r="BY430" s="246"/>
      <c r="BZ430" s="246"/>
      <c r="CA430" s="246"/>
      <c r="CB430" s="246"/>
      <c r="CC430" s="246"/>
      <c r="CD430" s="246"/>
      <c r="CE430" s="246"/>
      <c r="CF430" s="246"/>
      <c r="CG430" s="246"/>
      <c r="CH430" s="246"/>
      <c r="CI430" s="246"/>
      <c r="CJ430" s="246"/>
      <c r="CK430" s="246"/>
      <c r="CL430" s="246"/>
      <c r="CM430" s="246"/>
      <c r="CN430" s="246"/>
      <c r="CO430" s="246"/>
      <c r="CP430" s="246"/>
      <c r="CQ430" s="246"/>
      <c r="CR430" s="246"/>
      <c r="CS430" s="246"/>
      <c r="CT430" s="246"/>
      <c r="CU430" s="246"/>
      <c r="CV430" s="246"/>
      <c r="CW430" s="246"/>
      <c r="CX430" s="246"/>
      <c r="CY430" s="246"/>
      <c r="CZ430" s="246"/>
      <c r="DA430" s="246"/>
      <c r="DB430" s="246"/>
      <c r="DC430" s="246"/>
      <c r="DD430" s="246"/>
      <c r="DE430" s="246"/>
      <c r="DF430" s="246"/>
      <c r="DG430" s="246"/>
      <c r="DH430" s="246"/>
      <c r="DI430" s="246"/>
      <c r="DJ430" s="246"/>
      <c r="DK430" s="246"/>
      <c r="DL430" s="246"/>
      <c r="DM430" s="246"/>
      <c r="DN430" s="246"/>
      <c r="DO430" s="246"/>
      <c r="DP430" s="246"/>
      <c r="DQ430" s="246"/>
      <c r="DR430" s="246"/>
      <c r="DS430" s="246"/>
      <c r="DT430" s="246"/>
      <c r="DU430" s="246"/>
      <c r="DV430" s="246"/>
      <c r="DW430" s="246"/>
      <c r="DX430" s="246"/>
      <c r="DY430" s="246"/>
      <c r="DZ430" s="246"/>
      <c r="EA430" s="246"/>
      <c r="EB430" s="246"/>
      <c r="EC430" s="246"/>
      <c r="ED430" s="246"/>
      <c r="EE430" s="246"/>
      <c r="EF430" s="246"/>
      <c r="EG430" s="246"/>
      <c r="EH430" s="246"/>
      <c r="EI430" s="246"/>
      <c r="EJ430" s="246"/>
      <c r="EK430" s="246"/>
      <c r="EL430" s="246"/>
      <c r="EM430" s="246"/>
      <c r="EN430" s="246"/>
      <c r="EO430" s="246"/>
      <c r="EP430" s="246"/>
      <c r="EQ430" s="246"/>
      <c r="ER430" s="246"/>
      <c r="ES430" s="246"/>
      <c r="ET430" s="246"/>
      <c r="EU430" s="246"/>
      <c r="EV430" s="246"/>
      <c r="EW430" s="246"/>
      <c r="EX430" s="246"/>
      <c r="EY430" s="246"/>
      <c r="EZ430" s="246"/>
      <c r="FA430" s="246"/>
      <c r="FB430" s="246"/>
      <c r="FC430" s="246"/>
      <c r="FD430" s="246"/>
      <c r="FE430" s="246"/>
      <c r="FF430" s="246"/>
      <c r="FG430" s="246"/>
      <c r="FH430" s="246"/>
      <c r="FI430" s="246"/>
      <c r="FJ430" s="246"/>
      <c r="FK430" s="246"/>
      <c r="FL430" s="246"/>
      <c r="FM430" s="246"/>
      <c r="FN430" s="246"/>
      <c r="FO430" s="246"/>
      <c r="FP430" s="246"/>
      <c r="FQ430" s="246"/>
      <c r="FR430" s="246"/>
      <c r="FS430" s="246"/>
      <c r="FT430" s="246"/>
      <c r="FU430" s="246"/>
      <c r="FV430" s="246"/>
      <c r="FW430" s="246"/>
      <c r="FX430" s="246"/>
      <c r="FY430" s="246"/>
      <c r="FZ430" s="246"/>
      <c r="GA430" s="246"/>
      <c r="GB430" s="246"/>
      <c r="GC430" s="246"/>
      <c r="GD430" s="246"/>
      <c r="GE430" s="246"/>
      <c r="GF430" s="246"/>
      <c r="GG430" s="246"/>
      <c r="GH430" s="246"/>
      <c r="GI430" s="246"/>
      <c r="GJ430" s="246"/>
      <c r="GK430" s="246"/>
      <c r="GL430" s="246"/>
      <c r="GM430" s="246"/>
      <c r="GN430" s="246"/>
      <c r="GO430" s="246"/>
      <c r="GP430" s="246"/>
      <c r="GQ430" s="246"/>
      <c r="GR430" s="246"/>
      <c r="GS430" s="246"/>
      <c r="GT430" s="246"/>
      <c r="GU430" s="246"/>
      <c r="GV430" s="246"/>
      <c r="GW430" s="246"/>
      <c r="GX430" s="246"/>
      <c r="GY430" s="246"/>
      <c r="GZ430" s="246"/>
      <c r="HA430" s="246"/>
      <c r="HB430" s="246"/>
      <c r="HC430" s="246"/>
      <c r="HD430" s="246"/>
      <c r="HE430" s="246"/>
      <c r="HF430" s="246"/>
      <c r="HG430" s="246"/>
      <c r="HH430" s="246"/>
      <c r="HI430" s="246"/>
      <c r="HJ430" s="246"/>
      <c r="HK430" s="246"/>
      <c r="HL430" s="246"/>
      <c r="HM430" s="246"/>
      <c r="HN430" s="246"/>
      <c r="HO430" s="246"/>
      <c r="HP430" s="246"/>
      <c r="HQ430" s="246"/>
      <c r="HR430" s="246"/>
      <c r="HS430" s="246"/>
      <c r="HT430" s="246"/>
      <c r="HU430" s="246"/>
      <c r="HV430" s="246"/>
      <c r="HW430" s="246"/>
      <c r="HX430" s="246"/>
      <c r="HY430" s="246"/>
      <c r="HZ430" s="246"/>
      <c r="IA430" s="246"/>
      <c r="IB430" s="246"/>
      <c r="IC430" s="246"/>
      <c r="ID430" s="246"/>
      <c r="IE430" s="246"/>
      <c r="IF430" s="246"/>
      <c r="IG430" s="246"/>
      <c r="IH430" s="246"/>
      <c r="II430" s="246"/>
      <c r="IJ430" s="246"/>
      <c r="IK430" s="246"/>
      <c r="IL430" s="246"/>
      <c r="IM430" s="246"/>
      <c r="IN430" s="246"/>
      <c r="IO430" s="246"/>
      <c r="IP430" s="246"/>
      <c r="IQ430" s="246"/>
      <c r="IR430" s="246"/>
      <c r="IS430" s="246"/>
      <c r="IT430" s="246"/>
      <c r="IU430" s="246"/>
      <c r="IV430" s="246"/>
      <c r="IW430" s="246"/>
    </row>
    <row r="431" customFormat="false" ht="12.75" hidden="false" customHeight="false" outlineLevel="0" collapsed="false">
      <c r="A431" s="263"/>
      <c r="B431" s="264"/>
      <c r="C431" s="251"/>
      <c r="D431" s="251"/>
      <c r="E431" s="251"/>
      <c r="F431" s="261"/>
      <c r="G431" s="261"/>
      <c r="H431" s="261"/>
      <c r="I431" s="261"/>
      <c r="J431" s="261"/>
      <c r="K431" s="261"/>
      <c r="L431" s="261"/>
      <c r="M431" s="261"/>
      <c r="N431" s="261"/>
      <c r="O431" s="261"/>
      <c r="P431" s="261"/>
      <c r="Q431" s="261"/>
      <c r="R431" s="261"/>
      <c r="S431" s="261"/>
      <c r="T431" s="261"/>
      <c r="U431" s="261"/>
      <c r="V431" s="261"/>
      <c r="W431" s="261"/>
      <c r="X431" s="261"/>
      <c r="Y431" s="261"/>
      <c r="Z431" s="261"/>
      <c r="AA431" s="261"/>
      <c r="AB431" s="261"/>
      <c r="AC431" s="261"/>
      <c r="AD431" s="261"/>
      <c r="AE431" s="261"/>
      <c r="AF431" s="261"/>
      <c r="AG431" s="261"/>
      <c r="AH431" s="261"/>
      <c r="AI431" s="261"/>
      <c r="AJ431" s="261"/>
      <c r="AK431" s="261"/>
      <c r="AL431" s="261"/>
      <c r="AM431" s="261"/>
      <c r="AN431" s="261"/>
      <c r="AO431" s="261"/>
      <c r="AP431" s="261"/>
      <c r="AQ431" s="261"/>
      <c r="AR431" s="261"/>
      <c r="AS431" s="261"/>
      <c r="AT431" s="261"/>
      <c r="AU431" s="261"/>
      <c r="AV431" s="261"/>
      <c r="AW431" s="261"/>
      <c r="AX431" s="261"/>
      <c r="AY431" s="261"/>
      <c r="AZ431" s="261"/>
      <c r="BA431" s="261"/>
      <c r="BB431" s="261"/>
      <c r="BC431" s="261"/>
      <c r="BD431" s="261"/>
      <c r="BE431" s="261"/>
      <c r="BF431" s="261"/>
      <c r="BG431" s="261"/>
      <c r="BH431" s="261"/>
      <c r="BI431" s="261"/>
      <c r="BJ431" s="261"/>
      <c r="BK431" s="261"/>
      <c r="BL431" s="261"/>
      <c r="BM431" s="261"/>
      <c r="BN431" s="261"/>
      <c r="BO431" s="261"/>
      <c r="BP431" s="261"/>
      <c r="BQ431" s="261"/>
      <c r="BR431" s="261"/>
      <c r="BS431" s="261"/>
      <c r="BT431" s="261"/>
      <c r="BU431" s="261"/>
      <c r="BV431" s="261"/>
      <c r="BW431" s="261"/>
      <c r="BX431" s="261"/>
      <c r="BY431" s="261"/>
      <c r="BZ431" s="261"/>
      <c r="CA431" s="261"/>
      <c r="CB431" s="261"/>
      <c r="CC431" s="261"/>
      <c r="CD431" s="261"/>
      <c r="CE431" s="261"/>
      <c r="CF431" s="261"/>
      <c r="CG431" s="261"/>
      <c r="CH431" s="261"/>
      <c r="CI431" s="261"/>
      <c r="CJ431" s="261"/>
      <c r="CK431" s="261"/>
      <c r="CL431" s="261"/>
      <c r="CM431" s="261"/>
      <c r="CN431" s="261"/>
      <c r="CO431" s="261"/>
      <c r="CP431" s="261"/>
      <c r="CQ431" s="261"/>
      <c r="CR431" s="261"/>
      <c r="CS431" s="261"/>
      <c r="CT431" s="261"/>
      <c r="CU431" s="261"/>
      <c r="CV431" s="261"/>
      <c r="CW431" s="261"/>
      <c r="CX431" s="261"/>
      <c r="CY431" s="261"/>
      <c r="CZ431" s="261"/>
      <c r="DA431" s="261"/>
      <c r="DB431" s="261"/>
      <c r="DC431" s="261"/>
      <c r="DD431" s="261"/>
      <c r="DE431" s="261"/>
      <c r="DF431" s="261"/>
      <c r="DG431" s="261"/>
      <c r="DH431" s="261"/>
      <c r="DI431" s="261"/>
      <c r="DJ431" s="261"/>
      <c r="DK431" s="261"/>
      <c r="DL431" s="261"/>
      <c r="DM431" s="261"/>
      <c r="DN431" s="261"/>
      <c r="DO431" s="261"/>
      <c r="DP431" s="261"/>
      <c r="DQ431" s="261"/>
      <c r="DR431" s="261"/>
      <c r="DS431" s="261"/>
      <c r="DT431" s="261"/>
      <c r="DU431" s="261"/>
      <c r="DV431" s="261"/>
      <c r="DW431" s="261"/>
      <c r="DX431" s="261"/>
      <c r="DY431" s="261"/>
      <c r="DZ431" s="261"/>
      <c r="EA431" s="261"/>
      <c r="EB431" s="261"/>
      <c r="EC431" s="261"/>
      <c r="ED431" s="261"/>
      <c r="EE431" s="261"/>
      <c r="EF431" s="261"/>
      <c r="EG431" s="261"/>
      <c r="EH431" s="261"/>
      <c r="EI431" s="261"/>
      <c r="EJ431" s="261"/>
      <c r="EK431" s="261"/>
      <c r="EL431" s="261"/>
      <c r="EM431" s="261"/>
      <c r="EN431" s="261"/>
      <c r="EO431" s="261"/>
      <c r="EP431" s="261"/>
      <c r="EQ431" s="261"/>
      <c r="ER431" s="261"/>
      <c r="ES431" s="261"/>
      <c r="ET431" s="261"/>
      <c r="EU431" s="261"/>
      <c r="EV431" s="261"/>
      <c r="EW431" s="261"/>
      <c r="EX431" s="261"/>
      <c r="EY431" s="261"/>
      <c r="EZ431" s="261"/>
      <c r="FA431" s="261"/>
      <c r="FB431" s="261"/>
      <c r="FC431" s="261"/>
      <c r="FD431" s="261"/>
      <c r="FE431" s="261"/>
      <c r="FF431" s="261"/>
      <c r="FG431" s="261"/>
      <c r="FH431" s="261"/>
      <c r="FI431" s="261"/>
      <c r="FJ431" s="261"/>
      <c r="FK431" s="261"/>
      <c r="FL431" s="261"/>
      <c r="FM431" s="261"/>
      <c r="FN431" s="261"/>
      <c r="FO431" s="261"/>
      <c r="FP431" s="261"/>
      <c r="FQ431" s="261"/>
      <c r="FR431" s="261"/>
      <c r="FS431" s="261"/>
      <c r="FT431" s="261"/>
      <c r="FU431" s="261"/>
      <c r="FV431" s="261"/>
      <c r="FW431" s="261"/>
      <c r="FX431" s="261"/>
      <c r="FY431" s="261"/>
      <c r="FZ431" s="261"/>
      <c r="GA431" s="261"/>
      <c r="GB431" s="261"/>
      <c r="GC431" s="261"/>
      <c r="GD431" s="261"/>
      <c r="GE431" s="261"/>
      <c r="GF431" s="261"/>
      <c r="GG431" s="261"/>
      <c r="GH431" s="261"/>
      <c r="GI431" s="261"/>
      <c r="GJ431" s="261"/>
      <c r="GK431" s="261"/>
      <c r="GL431" s="261"/>
      <c r="GM431" s="261"/>
      <c r="GN431" s="261"/>
      <c r="GO431" s="261"/>
      <c r="GP431" s="261"/>
      <c r="GQ431" s="261"/>
      <c r="GR431" s="261"/>
      <c r="GS431" s="261"/>
      <c r="GT431" s="261"/>
      <c r="GU431" s="261"/>
      <c r="GV431" s="261"/>
      <c r="GW431" s="261"/>
      <c r="GX431" s="261"/>
      <c r="GY431" s="261"/>
      <c r="GZ431" s="261"/>
      <c r="HA431" s="261"/>
      <c r="HB431" s="261"/>
      <c r="HC431" s="261"/>
      <c r="HD431" s="261"/>
      <c r="HE431" s="261"/>
      <c r="HF431" s="261"/>
      <c r="HG431" s="261"/>
      <c r="HH431" s="261"/>
      <c r="HI431" s="261"/>
      <c r="HJ431" s="261"/>
      <c r="HK431" s="261"/>
      <c r="HL431" s="261"/>
      <c r="HM431" s="261"/>
      <c r="HN431" s="261"/>
      <c r="HO431" s="261"/>
      <c r="HP431" s="261"/>
      <c r="HQ431" s="261"/>
      <c r="HR431" s="261"/>
      <c r="HS431" s="261"/>
      <c r="HT431" s="261"/>
      <c r="HU431" s="261"/>
      <c r="HV431" s="261"/>
      <c r="HW431" s="261"/>
      <c r="HX431" s="261"/>
      <c r="HY431" s="261"/>
      <c r="HZ431" s="261"/>
      <c r="IA431" s="261"/>
      <c r="IB431" s="261"/>
      <c r="IC431" s="261"/>
      <c r="ID431" s="261"/>
      <c r="IE431" s="261"/>
      <c r="IF431" s="261"/>
      <c r="IG431" s="261"/>
      <c r="IH431" s="261"/>
      <c r="II431" s="261"/>
      <c r="IJ431" s="261"/>
      <c r="IK431" s="261"/>
      <c r="IL431" s="261"/>
      <c r="IM431" s="261"/>
      <c r="IN431" s="261"/>
      <c r="IO431" s="261"/>
      <c r="IP431" s="261"/>
      <c r="IQ431" s="261"/>
      <c r="IR431" s="261"/>
      <c r="IS431" s="261"/>
      <c r="IT431" s="261"/>
      <c r="IU431" s="261"/>
      <c r="IV431" s="261"/>
      <c r="IW431" s="261"/>
    </row>
    <row r="432" customFormat="false" ht="12.75" hidden="false" customHeight="false" outlineLevel="0" collapsed="false">
      <c r="A432" s="223"/>
      <c r="B432" s="245"/>
      <c r="C432" s="251"/>
      <c r="D432" s="251"/>
      <c r="E432" s="251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  <c r="AJ432" s="246"/>
      <c r="AK432" s="246"/>
      <c r="AL432" s="246"/>
      <c r="AM432" s="246"/>
      <c r="AN432" s="246"/>
      <c r="AO432" s="246"/>
      <c r="AP432" s="246"/>
      <c r="AQ432" s="246"/>
      <c r="AR432" s="246"/>
      <c r="AS432" s="246"/>
      <c r="AT432" s="246"/>
      <c r="AU432" s="246"/>
      <c r="AV432" s="246"/>
      <c r="AW432" s="246"/>
      <c r="AX432" s="246"/>
      <c r="AY432" s="246"/>
      <c r="AZ432" s="246"/>
      <c r="BA432" s="246"/>
      <c r="BB432" s="246"/>
      <c r="BC432" s="246"/>
      <c r="BD432" s="246"/>
      <c r="BE432" s="246"/>
      <c r="BF432" s="246"/>
      <c r="BG432" s="246"/>
      <c r="BH432" s="246"/>
      <c r="BI432" s="246"/>
      <c r="BJ432" s="246"/>
      <c r="BK432" s="246"/>
      <c r="BL432" s="246"/>
      <c r="BM432" s="246"/>
      <c r="BN432" s="246"/>
      <c r="BO432" s="246"/>
      <c r="BP432" s="246"/>
      <c r="BQ432" s="246"/>
      <c r="BR432" s="246"/>
      <c r="BS432" s="246"/>
      <c r="BT432" s="246"/>
      <c r="BU432" s="246"/>
      <c r="BV432" s="246"/>
      <c r="BW432" s="246"/>
      <c r="BX432" s="246"/>
      <c r="BY432" s="246"/>
      <c r="BZ432" s="246"/>
      <c r="CA432" s="246"/>
      <c r="CB432" s="246"/>
      <c r="CC432" s="246"/>
      <c r="CD432" s="246"/>
      <c r="CE432" s="246"/>
      <c r="CF432" s="246"/>
      <c r="CG432" s="246"/>
      <c r="CH432" s="246"/>
      <c r="CI432" s="246"/>
      <c r="CJ432" s="246"/>
      <c r="CK432" s="246"/>
      <c r="CL432" s="246"/>
      <c r="CM432" s="246"/>
      <c r="CN432" s="246"/>
      <c r="CO432" s="246"/>
      <c r="CP432" s="246"/>
      <c r="CQ432" s="246"/>
      <c r="CR432" s="246"/>
      <c r="CS432" s="246"/>
      <c r="CT432" s="246"/>
      <c r="CU432" s="246"/>
      <c r="CV432" s="246"/>
      <c r="CW432" s="246"/>
      <c r="CX432" s="246"/>
      <c r="CY432" s="246"/>
      <c r="CZ432" s="246"/>
      <c r="DA432" s="246"/>
      <c r="DB432" s="246"/>
      <c r="DC432" s="246"/>
      <c r="DD432" s="246"/>
      <c r="DE432" s="246"/>
      <c r="DF432" s="246"/>
      <c r="DG432" s="246"/>
      <c r="DH432" s="246"/>
      <c r="DI432" s="246"/>
      <c r="DJ432" s="246"/>
      <c r="DK432" s="246"/>
      <c r="DL432" s="246"/>
      <c r="DM432" s="246"/>
      <c r="DN432" s="246"/>
      <c r="DO432" s="246"/>
      <c r="DP432" s="246"/>
      <c r="DQ432" s="246"/>
      <c r="DR432" s="246"/>
      <c r="DS432" s="246"/>
      <c r="DT432" s="246"/>
      <c r="DU432" s="246"/>
      <c r="DV432" s="246"/>
      <c r="DW432" s="246"/>
      <c r="DX432" s="246"/>
      <c r="DY432" s="246"/>
      <c r="DZ432" s="246"/>
      <c r="EA432" s="246"/>
      <c r="EB432" s="246"/>
      <c r="EC432" s="246"/>
      <c r="ED432" s="246"/>
      <c r="EE432" s="246"/>
      <c r="EF432" s="246"/>
      <c r="EG432" s="246"/>
      <c r="EH432" s="246"/>
      <c r="EI432" s="246"/>
      <c r="EJ432" s="246"/>
      <c r="EK432" s="246"/>
      <c r="EL432" s="246"/>
      <c r="EM432" s="246"/>
      <c r="EN432" s="246"/>
      <c r="EO432" s="246"/>
      <c r="EP432" s="246"/>
      <c r="EQ432" s="246"/>
      <c r="ER432" s="246"/>
      <c r="ES432" s="246"/>
      <c r="ET432" s="246"/>
      <c r="EU432" s="246"/>
      <c r="EV432" s="246"/>
      <c r="EW432" s="246"/>
      <c r="EX432" s="246"/>
      <c r="EY432" s="246"/>
      <c r="EZ432" s="246"/>
      <c r="FA432" s="246"/>
      <c r="FB432" s="246"/>
      <c r="FC432" s="246"/>
      <c r="FD432" s="246"/>
      <c r="FE432" s="246"/>
      <c r="FF432" s="246"/>
      <c r="FG432" s="246"/>
      <c r="FH432" s="246"/>
      <c r="FI432" s="246"/>
      <c r="FJ432" s="246"/>
      <c r="FK432" s="246"/>
      <c r="FL432" s="246"/>
      <c r="FM432" s="246"/>
      <c r="FN432" s="246"/>
      <c r="FO432" s="246"/>
      <c r="FP432" s="246"/>
      <c r="FQ432" s="246"/>
      <c r="FR432" s="246"/>
      <c r="FS432" s="246"/>
      <c r="FT432" s="246"/>
      <c r="FU432" s="246"/>
      <c r="FV432" s="246"/>
      <c r="FW432" s="246"/>
      <c r="FX432" s="246"/>
      <c r="FY432" s="246"/>
      <c r="FZ432" s="246"/>
      <c r="GA432" s="246"/>
      <c r="GB432" s="246"/>
      <c r="GC432" s="246"/>
      <c r="GD432" s="246"/>
      <c r="GE432" s="246"/>
      <c r="GF432" s="246"/>
      <c r="GG432" s="246"/>
      <c r="GH432" s="246"/>
      <c r="GI432" s="246"/>
      <c r="GJ432" s="246"/>
      <c r="GK432" s="246"/>
      <c r="GL432" s="246"/>
      <c r="GM432" s="246"/>
      <c r="GN432" s="246"/>
      <c r="GO432" s="246"/>
      <c r="GP432" s="246"/>
      <c r="GQ432" s="246"/>
      <c r="GR432" s="246"/>
      <c r="GS432" s="246"/>
      <c r="GT432" s="246"/>
      <c r="GU432" s="246"/>
      <c r="GV432" s="246"/>
      <c r="GW432" s="246"/>
      <c r="GX432" s="246"/>
      <c r="GY432" s="246"/>
      <c r="GZ432" s="246"/>
      <c r="HA432" s="246"/>
      <c r="HB432" s="246"/>
      <c r="HC432" s="246"/>
      <c r="HD432" s="246"/>
      <c r="HE432" s="246"/>
      <c r="HF432" s="246"/>
      <c r="HG432" s="246"/>
      <c r="HH432" s="246"/>
      <c r="HI432" s="246"/>
      <c r="HJ432" s="246"/>
      <c r="HK432" s="246"/>
      <c r="HL432" s="246"/>
      <c r="HM432" s="246"/>
      <c r="HN432" s="246"/>
      <c r="HO432" s="246"/>
      <c r="HP432" s="246"/>
      <c r="HQ432" s="246"/>
      <c r="HR432" s="246"/>
      <c r="HS432" s="246"/>
      <c r="HT432" s="246"/>
      <c r="HU432" s="246"/>
      <c r="HV432" s="246"/>
      <c r="HW432" s="246"/>
      <c r="HX432" s="246"/>
      <c r="HY432" s="246"/>
      <c r="HZ432" s="246"/>
      <c r="IA432" s="246"/>
      <c r="IB432" s="246"/>
      <c r="IC432" s="246"/>
      <c r="ID432" s="246"/>
      <c r="IE432" s="246"/>
      <c r="IF432" s="246"/>
      <c r="IG432" s="246"/>
      <c r="IH432" s="246"/>
      <c r="II432" s="246"/>
      <c r="IJ432" s="246"/>
      <c r="IK432" s="246"/>
      <c r="IL432" s="246"/>
      <c r="IM432" s="246"/>
      <c r="IN432" s="246"/>
      <c r="IO432" s="246"/>
      <c r="IP432" s="246"/>
      <c r="IQ432" s="246"/>
      <c r="IR432" s="246"/>
      <c r="IS432" s="246"/>
      <c r="IT432" s="246"/>
      <c r="IU432" s="246"/>
      <c r="IV432" s="246"/>
      <c r="IW432" s="246"/>
    </row>
    <row r="433" customFormat="false" ht="12.75" hidden="false" customHeight="false" outlineLevel="0" collapsed="false">
      <c r="A433" s="225"/>
      <c r="B433" s="245"/>
      <c r="C433" s="251"/>
      <c r="D433" s="251"/>
      <c r="E433" s="251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  <c r="AJ433" s="246"/>
      <c r="AK433" s="246"/>
      <c r="AL433" s="246"/>
      <c r="AM433" s="246"/>
      <c r="AN433" s="246"/>
      <c r="AO433" s="246"/>
      <c r="AP433" s="246"/>
      <c r="AQ433" s="246"/>
      <c r="AR433" s="246"/>
      <c r="AS433" s="246"/>
      <c r="AT433" s="246"/>
      <c r="AU433" s="246"/>
      <c r="AV433" s="246"/>
      <c r="AW433" s="246"/>
      <c r="AX433" s="246"/>
      <c r="AY433" s="246"/>
      <c r="AZ433" s="246"/>
      <c r="BA433" s="246"/>
      <c r="BB433" s="246"/>
      <c r="BC433" s="246"/>
      <c r="BD433" s="246"/>
      <c r="BE433" s="246"/>
      <c r="BF433" s="246"/>
      <c r="BG433" s="246"/>
      <c r="BH433" s="246"/>
      <c r="BI433" s="246"/>
      <c r="BJ433" s="246"/>
      <c r="BK433" s="246"/>
      <c r="BL433" s="246"/>
      <c r="BM433" s="246"/>
      <c r="BN433" s="246"/>
      <c r="BO433" s="246"/>
      <c r="BP433" s="246"/>
      <c r="BQ433" s="246"/>
      <c r="BR433" s="246"/>
      <c r="BS433" s="246"/>
      <c r="BT433" s="246"/>
      <c r="BU433" s="246"/>
      <c r="BV433" s="246"/>
      <c r="BW433" s="246"/>
      <c r="BX433" s="246"/>
      <c r="BY433" s="246"/>
      <c r="BZ433" s="246"/>
      <c r="CA433" s="246"/>
      <c r="CB433" s="246"/>
      <c r="CC433" s="246"/>
      <c r="CD433" s="246"/>
      <c r="CE433" s="246"/>
      <c r="CF433" s="246"/>
      <c r="CG433" s="246"/>
      <c r="CH433" s="246"/>
      <c r="CI433" s="246"/>
      <c r="CJ433" s="246"/>
      <c r="CK433" s="246"/>
      <c r="CL433" s="246"/>
      <c r="CM433" s="246"/>
      <c r="CN433" s="246"/>
      <c r="CO433" s="246"/>
      <c r="CP433" s="246"/>
      <c r="CQ433" s="246"/>
      <c r="CR433" s="246"/>
      <c r="CS433" s="246"/>
      <c r="CT433" s="246"/>
      <c r="CU433" s="246"/>
      <c r="CV433" s="246"/>
      <c r="CW433" s="246"/>
      <c r="CX433" s="246"/>
      <c r="CY433" s="246"/>
      <c r="CZ433" s="246"/>
      <c r="DA433" s="246"/>
      <c r="DB433" s="246"/>
      <c r="DC433" s="246"/>
      <c r="DD433" s="246"/>
      <c r="DE433" s="246"/>
      <c r="DF433" s="246"/>
      <c r="DG433" s="246"/>
      <c r="DH433" s="246"/>
      <c r="DI433" s="246"/>
      <c r="DJ433" s="246"/>
      <c r="DK433" s="246"/>
      <c r="DL433" s="246"/>
      <c r="DM433" s="246"/>
      <c r="DN433" s="246"/>
      <c r="DO433" s="246"/>
      <c r="DP433" s="246"/>
      <c r="DQ433" s="246"/>
      <c r="DR433" s="246"/>
      <c r="DS433" s="246"/>
      <c r="DT433" s="246"/>
      <c r="DU433" s="246"/>
      <c r="DV433" s="246"/>
      <c r="DW433" s="246"/>
      <c r="DX433" s="246"/>
      <c r="DY433" s="246"/>
      <c r="DZ433" s="246"/>
      <c r="EA433" s="246"/>
      <c r="EB433" s="246"/>
      <c r="EC433" s="246"/>
      <c r="ED433" s="246"/>
      <c r="EE433" s="246"/>
      <c r="EF433" s="246"/>
      <c r="EG433" s="246"/>
      <c r="EH433" s="246"/>
      <c r="EI433" s="246"/>
      <c r="EJ433" s="246"/>
      <c r="EK433" s="246"/>
      <c r="EL433" s="246"/>
      <c r="EM433" s="246"/>
      <c r="EN433" s="246"/>
      <c r="EO433" s="246"/>
      <c r="EP433" s="246"/>
      <c r="EQ433" s="246"/>
      <c r="ER433" s="246"/>
      <c r="ES433" s="246"/>
      <c r="ET433" s="246"/>
      <c r="EU433" s="246"/>
      <c r="EV433" s="246"/>
      <c r="EW433" s="246"/>
      <c r="EX433" s="246"/>
      <c r="EY433" s="246"/>
      <c r="EZ433" s="246"/>
      <c r="FA433" s="246"/>
      <c r="FB433" s="246"/>
      <c r="FC433" s="246"/>
      <c r="FD433" s="246"/>
      <c r="FE433" s="246"/>
      <c r="FF433" s="246"/>
      <c r="FG433" s="246"/>
      <c r="FH433" s="246"/>
      <c r="FI433" s="246"/>
      <c r="FJ433" s="246"/>
      <c r="FK433" s="246"/>
      <c r="FL433" s="246"/>
      <c r="FM433" s="246"/>
      <c r="FN433" s="246"/>
      <c r="FO433" s="246"/>
      <c r="FP433" s="246"/>
      <c r="FQ433" s="246"/>
      <c r="FR433" s="246"/>
      <c r="FS433" s="246"/>
      <c r="FT433" s="246"/>
      <c r="FU433" s="246"/>
      <c r="FV433" s="246"/>
      <c r="FW433" s="246"/>
      <c r="FX433" s="246"/>
      <c r="FY433" s="246"/>
      <c r="FZ433" s="246"/>
      <c r="GA433" s="246"/>
      <c r="GB433" s="246"/>
      <c r="GC433" s="246"/>
      <c r="GD433" s="246"/>
      <c r="GE433" s="246"/>
      <c r="GF433" s="246"/>
      <c r="GG433" s="246"/>
      <c r="GH433" s="246"/>
      <c r="GI433" s="246"/>
      <c r="GJ433" s="246"/>
      <c r="GK433" s="246"/>
      <c r="GL433" s="246"/>
      <c r="GM433" s="246"/>
      <c r="GN433" s="246"/>
      <c r="GO433" s="246"/>
      <c r="GP433" s="246"/>
      <c r="GQ433" s="246"/>
      <c r="GR433" s="246"/>
      <c r="GS433" s="246"/>
      <c r="GT433" s="246"/>
      <c r="GU433" s="246"/>
      <c r="GV433" s="246"/>
      <c r="GW433" s="246"/>
      <c r="GX433" s="246"/>
      <c r="GY433" s="246"/>
      <c r="GZ433" s="246"/>
      <c r="HA433" s="246"/>
      <c r="HB433" s="246"/>
      <c r="HC433" s="246"/>
      <c r="HD433" s="246"/>
      <c r="HE433" s="246"/>
      <c r="HF433" s="246"/>
      <c r="HG433" s="246"/>
      <c r="HH433" s="246"/>
      <c r="HI433" s="246"/>
      <c r="HJ433" s="246"/>
      <c r="HK433" s="246"/>
      <c r="HL433" s="246"/>
      <c r="HM433" s="246"/>
      <c r="HN433" s="246"/>
      <c r="HO433" s="246"/>
      <c r="HP433" s="246"/>
      <c r="HQ433" s="246"/>
      <c r="HR433" s="246"/>
      <c r="HS433" s="246"/>
      <c r="HT433" s="246"/>
      <c r="HU433" s="246"/>
      <c r="HV433" s="246"/>
      <c r="HW433" s="246"/>
      <c r="HX433" s="246"/>
      <c r="HY433" s="246"/>
      <c r="HZ433" s="246"/>
      <c r="IA433" s="246"/>
      <c r="IB433" s="246"/>
      <c r="IC433" s="246"/>
      <c r="ID433" s="246"/>
      <c r="IE433" s="246"/>
      <c r="IF433" s="246"/>
      <c r="IG433" s="246"/>
      <c r="IH433" s="246"/>
      <c r="II433" s="246"/>
      <c r="IJ433" s="246"/>
      <c r="IK433" s="246"/>
      <c r="IL433" s="246"/>
      <c r="IM433" s="246"/>
      <c r="IN433" s="246"/>
      <c r="IO433" s="246"/>
      <c r="IP433" s="246"/>
      <c r="IQ433" s="246"/>
      <c r="IR433" s="246"/>
      <c r="IS433" s="246"/>
      <c r="IT433" s="246"/>
      <c r="IU433" s="246"/>
      <c r="IV433" s="246"/>
      <c r="IW433" s="246"/>
    </row>
    <row r="434" customFormat="false" ht="12.75" hidden="false" customHeight="false" outlineLevel="0" collapsed="false">
      <c r="A434" s="225"/>
      <c r="B434" s="245"/>
      <c r="C434" s="251"/>
      <c r="D434" s="251"/>
      <c r="E434" s="251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  <c r="AJ434" s="246"/>
      <c r="AK434" s="246"/>
      <c r="AL434" s="246"/>
      <c r="AM434" s="246"/>
      <c r="AN434" s="246"/>
      <c r="AO434" s="246"/>
      <c r="AP434" s="246"/>
      <c r="AQ434" s="246"/>
      <c r="AR434" s="246"/>
      <c r="AS434" s="246"/>
      <c r="AT434" s="246"/>
      <c r="AU434" s="246"/>
      <c r="AV434" s="246"/>
      <c r="AW434" s="246"/>
      <c r="AX434" s="246"/>
      <c r="AY434" s="246"/>
      <c r="AZ434" s="246"/>
      <c r="BA434" s="246"/>
      <c r="BB434" s="246"/>
      <c r="BC434" s="246"/>
      <c r="BD434" s="246"/>
      <c r="BE434" s="246"/>
      <c r="BF434" s="246"/>
      <c r="BG434" s="246"/>
      <c r="BH434" s="246"/>
      <c r="BI434" s="246"/>
      <c r="BJ434" s="246"/>
      <c r="BK434" s="246"/>
      <c r="BL434" s="246"/>
      <c r="BM434" s="246"/>
      <c r="BN434" s="246"/>
      <c r="BO434" s="246"/>
      <c r="BP434" s="246"/>
      <c r="BQ434" s="246"/>
      <c r="BR434" s="246"/>
      <c r="BS434" s="246"/>
      <c r="BT434" s="246"/>
      <c r="BU434" s="246"/>
      <c r="BV434" s="246"/>
      <c r="BW434" s="246"/>
      <c r="BX434" s="246"/>
      <c r="BY434" s="246"/>
      <c r="BZ434" s="246"/>
      <c r="CA434" s="246"/>
      <c r="CB434" s="246"/>
      <c r="CC434" s="246"/>
      <c r="CD434" s="246"/>
      <c r="CE434" s="246"/>
      <c r="CF434" s="246"/>
      <c r="CG434" s="246"/>
      <c r="CH434" s="246"/>
      <c r="CI434" s="246"/>
      <c r="CJ434" s="246"/>
      <c r="CK434" s="246"/>
      <c r="CL434" s="246"/>
      <c r="CM434" s="246"/>
      <c r="CN434" s="246"/>
      <c r="CO434" s="246"/>
      <c r="CP434" s="246"/>
      <c r="CQ434" s="246"/>
      <c r="CR434" s="246"/>
      <c r="CS434" s="246"/>
      <c r="CT434" s="246"/>
      <c r="CU434" s="246"/>
      <c r="CV434" s="246"/>
      <c r="CW434" s="246"/>
      <c r="CX434" s="246"/>
      <c r="CY434" s="246"/>
      <c r="CZ434" s="246"/>
      <c r="DA434" s="246"/>
      <c r="DB434" s="246"/>
      <c r="DC434" s="246"/>
      <c r="DD434" s="246"/>
      <c r="DE434" s="246"/>
      <c r="DF434" s="246"/>
      <c r="DG434" s="246"/>
      <c r="DH434" s="246"/>
      <c r="DI434" s="246"/>
      <c r="DJ434" s="246"/>
      <c r="DK434" s="246"/>
      <c r="DL434" s="246"/>
      <c r="DM434" s="246"/>
      <c r="DN434" s="246"/>
      <c r="DO434" s="246"/>
      <c r="DP434" s="246"/>
      <c r="DQ434" s="246"/>
      <c r="DR434" s="246"/>
      <c r="DS434" s="246"/>
      <c r="DT434" s="246"/>
      <c r="DU434" s="246"/>
      <c r="DV434" s="246"/>
      <c r="DW434" s="246"/>
      <c r="DX434" s="246"/>
      <c r="DY434" s="246"/>
      <c r="DZ434" s="246"/>
      <c r="EA434" s="246"/>
      <c r="EB434" s="246"/>
      <c r="EC434" s="246"/>
      <c r="ED434" s="246"/>
      <c r="EE434" s="246"/>
      <c r="EF434" s="246"/>
      <c r="EG434" s="246"/>
      <c r="EH434" s="246"/>
      <c r="EI434" s="246"/>
      <c r="EJ434" s="246"/>
      <c r="EK434" s="246"/>
      <c r="EL434" s="246"/>
      <c r="EM434" s="246"/>
      <c r="EN434" s="246"/>
      <c r="EO434" s="246"/>
      <c r="EP434" s="246"/>
      <c r="EQ434" s="246"/>
      <c r="ER434" s="246"/>
      <c r="ES434" s="246"/>
      <c r="ET434" s="246"/>
      <c r="EU434" s="246"/>
      <c r="EV434" s="246"/>
      <c r="EW434" s="246"/>
      <c r="EX434" s="246"/>
      <c r="EY434" s="246"/>
      <c r="EZ434" s="246"/>
      <c r="FA434" s="246"/>
      <c r="FB434" s="246"/>
      <c r="FC434" s="246"/>
      <c r="FD434" s="246"/>
      <c r="FE434" s="246"/>
      <c r="FF434" s="246"/>
      <c r="FG434" s="246"/>
      <c r="FH434" s="246"/>
      <c r="FI434" s="246"/>
      <c r="FJ434" s="246"/>
      <c r="FK434" s="246"/>
      <c r="FL434" s="246"/>
      <c r="FM434" s="246"/>
      <c r="FN434" s="246"/>
      <c r="FO434" s="246"/>
      <c r="FP434" s="246"/>
      <c r="FQ434" s="246"/>
      <c r="FR434" s="246"/>
      <c r="FS434" s="246"/>
      <c r="FT434" s="246"/>
      <c r="FU434" s="246"/>
      <c r="FV434" s="246"/>
      <c r="FW434" s="246"/>
      <c r="FX434" s="246"/>
      <c r="FY434" s="246"/>
      <c r="FZ434" s="246"/>
      <c r="GA434" s="246"/>
      <c r="GB434" s="246"/>
      <c r="GC434" s="246"/>
      <c r="GD434" s="246"/>
      <c r="GE434" s="246"/>
      <c r="GF434" s="246"/>
      <c r="GG434" s="246"/>
      <c r="GH434" s="246"/>
      <c r="GI434" s="246"/>
      <c r="GJ434" s="246"/>
      <c r="GK434" s="246"/>
      <c r="GL434" s="246"/>
      <c r="GM434" s="246"/>
      <c r="GN434" s="246"/>
      <c r="GO434" s="246"/>
      <c r="GP434" s="246"/>
      <c r="GQ434" s="246"/>
      <c r="GR434" s="246"/>
      <c r="GS434" s="246"/>
      <c r="GT434" s="246"/>
      <c r="GU434" s="246"/>
      <c r="GV434" s="246"/>
      <c r="GW434" s="246"/>
      <c r="GX434" s="246"/>
      <c r="GY434" s="246"/>
      <c r="GZ434" s="246"/>
      <c r="HA434" s="246"/>
      <c r="HB434" s="246"/>
      <c r="HC434" s="246"/>
      <c r="HD434" s="246"/>
      <c r="HE434" s="246"/>
      <c r="HF434" s="246"/>
      <c r="HG434" s="246"/>
      <c r="HH434" s="246"/>
      <c r="HI434" s="246"/>
      <c r="HJ434" s="246"/>
      <c r="HK434" s="246"/>
      <c r="HL434" s="246"/>
      <c r="HM434" s="246"/>
      <c r="HN434" s="246"/>
      <c r="HO434" s="246"/>
      <c r="HP434" s="246"/>
      <c r="HQ434" s="246"/>
      <c r="HR434" s="246"/>
      <c r="HS434" s="246"/>
      <c r="HT434" s="246"/>
      <c r="HU434" s="246"/>
      <c r="HV434" s="246"/>
      <c r="HW434" s="246"/>
      <c r="HX434" s="246"/>
      <c r="HY434" s="246"/>
      <c r="HZ434" s="246"/>
      <c r="IA434" s="246"/>
      <c r="IB434" s="246"/>
      <c r="IC434" s="246"/>
      <c r="ID434" s="246"/>
      <c r="IE434" s="246"/>
      <c r="IF434" s="246"/>
      <c r="IG434" s="246"/>
      <c r="IH434" s="246"/>
      <c r="II434" s="246"/>
      <c r="IJ434" s="246"/>
      <c r="IK434" s="246"/>
      <c r="IL434" s="246"/>
      <c r="IM434" s="246"/>
      <c r="IN434" s="246"/>
      <c r="IO434" s="246"/>
      <c r="IP434" s="246"/>
      <c r="IQ434" s="246"/>
      <c r="IR434" s="246"/>
      <c r="IS434" s="246"/>
      <c r="IT434" s="246"/>
      <c r="IU434" s="246"/>
      <c r="IV434" s="246"/>
      <c r="IW434" s="246"/>
    </row>
    <row r="435" customFormat="false" ht="12.75" hidden="false" customHeight="false" outlineLevel="0" collapsed="false">
      <c r="A435" s="225"/>
      <c r="B435" s="245"/>
      <c r="C435" s="251"/>
      <c r="D435" s="251"/>
      <c r="E435" s="251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  <c r="AJ435" s="246"/>
      <c r="AK435" s="246"/>
      <c r="AL435" s="246"/>
      <c r="AM435" s="246"/>
      <c r="AN435" s="246"/>
      <c r="AO435" s="246"/>
      <c r="AP435" s="246"/>
      <c r="AQ435" s="246"/>
      <c r="AR435" s="246"/>
      <c r="AS435" s="246"/>
      <c r="AT435" s="246"/>
      <c r="AU435" s="246"/>
      <c r="AV435" s="246"/>
      <c r="AW435" s="246"/>
      <c r="AX435" s="246"/>
      <c r="AY435" s="246"/>
      <c r="AZ435" s="246"/>
      <c r="BA435" s="246"/>
      <c r="BB435" s="246"/>
      <c r="BC435" s="246"/>
      <c r="BD435" s="246"/>
      <c r="BE435" s="246"/>
      <c r="BF435" s="246"/>
      <c r="BG435" s="246"/>
      <c r="BH435" s="246"/>
      <c r="BI435" s="246"/>
      <c r="BJ435" s="246"/>
      <c r="BK435" s="246"/>
      <c r="BL435" s="246"/>
      <c r="BM435" s="246"/>
      <c r="BN435" s="246"/>
      <c r="BO435" s="246"/>
      <c r="BP435" s="246"/>
      <c r="BQ435" s="246"/>
      <c r="BR435" s="246"/>
      <c r="BS435" s="246"/>
      <c r="BT435" s="246"/>
      <c r="BU435" s="246"/>
      <c r="BV435" s="246"/>
      <c r="BW435" s="246"/>
      <c r="BX435" s="246"/>
      <c r="BY435" s="246"/>
      <c r="BZ435" s="246"/>
      <c r="CA435" s="246"/>
      <c r="CB435" s="246"/>
      <c r="CC435" s="246"/>
      <c r="CD435" s="246"/>
      <c r="CE435" s="246"/>
      <c r="CF435" s="246"/>
      <c r="CG435" s="246"/>
      <c r="CH435" s="246"/>
      <c r="CI435" s="246"/>
      <c r="CJ435" s="246"/>
      <c r="CK435" s="246"/>
      <c r="CL435" s="246"/>
      <c r="CM435" s="246"/>
      <c r="CN435" s="246"/>
      <c r="CO435" s="246"/>
      <c r="CP435" s="246"/>
      <c r="CQ435" s="246"/>
      <c r="CR435" s="246"/>
      <c r="CS435" s="246"/>
      <c r="CT435" s="246"/>
      <c r="CU435" s="246"/>
      <c r="CV435" s="246"/>
      <c r="CW435" s="246"/>
      <c r="CX435" s="246"/>
      <c r="CY435" s="246"/>
      <c r="CZ435" s="246"/>
      <c r="DA435" s="246"/>
      <c r="DB435" s="246"/>
      <c r="DC435" s="246"/>
      <c r="DD435" s="246"/>
      <c r="DE435" s="246"/>
      <c r="DF435" s="246"/>
      <c r="DG435" s="246"/>
      <c r="DH435" s="246"/>
      <c r="DI435" s="246"/>
      <c r="DJ435" s="246"/>
      <c r="DK435" s="246"/>
      <c r="DL435" s="246"/>
      <c r="DM435" s="246"/>
      <c r="DN435" s="246"/>
      <c r="DO435" s="246"/>
      <c r="DP435" s="246"/>
      <c r="DQ435" s="246"/>
      <c r="DR435" s="246"/>
      <c r="DS435" s="246"/>
      <c r="DT435" s="246"/>
      <c r="DU435" s="246"/>
      <c r="DV435" s="246"/>
      <c r="DW435" s="246"/>
      <c r="DX435" s="246"/>
      <c r="DY435" s="246"/>
      <c r="DZ435" s="246"/>
      <c r="EA435" s="246"/>
      <c r="EB435" s="246"/>
      <c r="EC435" s="246"/>
      <c r="ED435" s="246"/>
      <c r="EE435" s="246"/>
      <c r="EF435" s="246"/>
      <c r="EG435" s="246"/>
      <c r="EH435" s="246"/>
      <c r="EI435" s="246"/>
      <c r="EJ435" s="246"/>
      <c r="EK435" s="246"/>
      <c r="EL435" s="246"/>
      <c r="EM435" s="246"/>
      <c r="EN435" s="246"/>
      <c r="EO435" s="246"/>
      <c r="EP435" s="246"/>
      <c r="EQ435" s="246"/>
      <c r="ER435" s="246"/>
      <c r="ES435" s="246"/>
      <c r="ET435" s="246"/>
      <c r="EU435" s="246"/>
      <c r="EV435" s="246"/>
      <c r="EW435" s="246"/>
      <c r="EX435" s="246"/>
      <c r="EY435" s="246"/>
      <c r="EZ435" s="246"/>
      <c r="FA435" s="246"/>
      <c r="FB435" s="246"/>
      <c r="FC435" s="246"/>
      <c r="FD435" s="246"/>
      <c r="FE435" s="246"/>
      <c r="FF435" s="246"/>
      <c r="FG435" s="246"/>
      <c r="FH435" s="246"/>
      <c r="FI435" s="246"/>
      <c r="FJ435" s="246"/>
      <c r="FK435" s="246"/>
      <c r="FL435" s="246"/>
      <c r="FM435" s="246"/>
      <c r="FN435" s="246"/>
      <c r="FO435" s="246"/>
      <c r="FP435" s="246"/>
      <c r="FQ435" s="246"/>
      <c r="FR435" s="246"/>
      <c r="FS435" s="246"/>
      <c r="FT435" s="246"/>
      <c r="FU435" s="246"/>
      <c r="FV435" s="246"/>
      <c r="FW435" s="246"/>
      <c r="FX435" s="246"/>
      <c r="FY435" s="246"/>
      <c r="FZ435" s="246"/>
      <c r="GA435" s="246"/>
      <c r="GB435" s="246"/>
      <c r="GC435" s="246"/>
      <c r="GD435" s="246"/>
      <c r="GE435" s="246"/>
      <c r="GF435" s="246"/>
      <c r="GG435" s="246"/>
      <c r="GH435" s="246"/>
      <c r="GI435" s="246"/>
      <c r="GJ435" s="246"/>
      <c r="GK435" s="246"/>
      <c r="GL435" s="246"/>
      <c r="GM435" s="246"/>
      <c r="GN435" s="246"/>
      <c r="GO435" s="246"/>
      <c r="GP435" s="246"/>
      <c r="GQ435" s="246"/>
      <c r="GR435" s="246"/>
      <c r="GS435" s="246"/>
      <c r="GT435" s="246"/>
      <c r="GU435" s="246"/>
      <c r="GV435" s="246"/>
      <c r="GW435" s="246"/>
      <c r="GX435" s="246"/>
      <c r="GY435" s="246"/>
      <c r="GZ435" s="246"/>
      <c r="HA435" s="246"/>
      <c r="HB435" s="246"/>
      <c r="HC435" s="246"/>
      <c r="HD435" s="246"/>
      <c r="HE435" s="246"/>
      <c r="HF435" s="246"/>
      <c r="HG435" s="246"/>
      <c r="HH435" s="246"/>
      <c r="HI435" s="246"/>
      <c r="HJ435" s="246"/>
      <c r="HK435" s="246"/>
      <c r="HL435" s="246"/>
      <c r="HM435" s="246"/>
      <c r="HN435" s="246"/>
      <c r="HO435" s="246"/>
      <c r="HP435" s="246"/>
      <c r="HQ435" s="246"/>
      <c r="HR435" s="246"/>
      <c r="HS435" s="246"/>
      <c r="HT435" s="246"/>
      <c r="HU435" s="246"/>
      <c r="HV435" s="246"/>
      <c r="HW435" s="246"/>
      <c r="HX435" s="246"/>
      <c r="HY435" s="246"/>
      <c r="HZ435" s="246"/>
      <c r="IA435" s="246"/>
      <c r="IB435" s="246"/>
      <c r="IC435" s="246"/>
      <c r="ID435" s="246"/>
      <c r="IE435" s="246"/>
      <c r="IF435" s="246"/>
      <c r="IG435" s="246"/>
      <c r="IH435" s="246"/>
      <c r="II435" s="246"/>
      <c r="IJ435" s="246"/>
      <c r="IK435" s="246"/>
      <c r="IL435" s="246"/>
      <c r="IM435" s="246"/>
      <c r="IN435" s="246"/>
      <c r="IO435" s="246"/>
      <c r="IP435" s="246"/>
      <c r="IQ435" s="246"/>
      <c r="IR435" s="246"/>
      <c r="IS435" s="246"/>
      <c r="IT435" s="246"/>
      <c r="IU435" s="246"/>
      <c r="IV435" s="246"/>
      <c r="IW435" s="246"/>
    </row>
    <row r="436" customFormat="false" ht="12.75" hidden="false" customHeight="false" outlineLevel="0" collapsed="false">
      <c r="A436" s="223"/>
      <c r="B436" s="245"/>
      <c r="C436" s="251"/>
      <c r="D436" s="251"/>
      <c r="E436" s="251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  <c r="AJ436" s="246"/>
      <c r="AK436" s="246"/>
      <c r="AL436" s="246"/>
      <c r="AM436" s="246"/>
      <c r="AN436" s="246"/>
      <c r="AO436" s="246"/>
      <c r="AP436" s="246"/>
      <c r="AQ436" s="246"/>
      <c r="AR436" s="246"/>
      <c r="AS436" s="246"/>
      <c r="AT436" s="246"/>
      <c r="AU436" s="246"/>
      <c r="AV436" s="246"/>
      <c r="AW436" s="246"/>
      <c r="AX436" s="246"/>
      <c r="AY436" s="246"/>
      <c r="AZ436" s="246"/>
      <c r="BA436" s="246"/>
      <c r="BB436" s="246"/>
      <c r="BC436" s="246"/>
      <c r="BD436" s="246"/>
      <c r="BE436" s="246"/>
      <c r="BF436" s="246"/>
      <c r="BG436" s="246"/>
      <c r="BH436" s="246"/>
      <c r="BI436" s="246"/>
      <c r="BJ436" s="246"/>
      <c r="BK436" s="246"/>
      <c r="BL436" s="246"/>
      <c r="BM436" s="246"/>
      <c r="BN436" s="246"/>
      <c r="BO436" s="246"/>
      <c r="BP436" s="246"/>
      <c r="BQ436" s="246"/>
      <c r="BR436" s="246"/>
      <c r="BS436" s="246"/>
      <c r="BT436" s="246"/>
      <c r="BU436" s="246"/>
      <c r="BV436" s="246"/>
      <c r="BW436" s="246"/>
      <c r="BX436" s="246"/>
      <c r="BY436" s="246"/>
      <c r="BZ436" s="246"/>
      <c r="CA436" s="246"/>
      <c r="CB436" s="246"/>
      <c r="CC436" s="246"/>
      <c r="CD436" s="246"/>
      <c r="CE436" s="246"/>
      <c r="CF436" s="246"/>
      <c r="CG436" s="246"/>
      <c r="CH436" s="246"/>
      <c r="CI436" s="246"/>
      <c r="CJ436" s="246"/>
      <c r="CK436" s="246"/>
      <c r="CL436" s="246"/>
      <c r="CM436" s="246"/>
      <c r="CN436" s="246"/>
      <c r="CO436" s="246"/>
      <c r="CP436" s="246"/>
      <c r="CQ436" s="246"/>
      <c r="CR436" s="246"/>
      <c r="CS436" s="246"/>
      <c r="CT436" s="246"/>
      <c r="CU436" s="246"/>
      <c r="CV436" s="246"/>
      <c r="CW436" s="246"/>
      <c r="CX436" s="246"/>
      <c r="CY436" s="246"/>
      <c r="CZ436" s="246"/>
      <c r="DA436" s="246"/>
      <c r="DB436" s="246"/>
      <c r="DC436" s="246"/>
      <c r="DD436" s="246"/>
      <c r="DE436" s="246"/>
      <c r="DF436" s="246"/>
      <c r="DG436" s="246"/>
      <c r="DH436" s="246"/>
      <c r="DI436" s="246"/>
      <c r="DJ436" s="246"/>
      <c r="DK436" s="246"/>
      <c r="DL436" s="246"/>
      <c r="DM436" s="246"/>
      <c r="DN436" s="246"/>
      <c r="DO436" s="246"/>
      <c r="DP436" s="246"/>
      <c r="DQ436" s="246"/>
      <c r="DR436" s="246"/>
      <c r="DS436" s="246"/>
      <c r="DT436" s="246"/>
      <c r="DU436" s="246"/>
      <c r="DV436" s="246"/>
      <c r="DW436" s="246"/>
      <c r="DX436" s="246"/>
      <c r="DY436" s="246"/>
      <c r="DZ436" s="246"/>
      <c r="EA436" s="246"/>
      <c r="EB436" s="246"/>
      <c r="EC436" s="246"/>
      <c r="ED436" s="246"/>
      <c r="EE436" s="246"/>
      <c r="EF436" s="246"/>
      <c r="EG436" s="246"/>
      <c r="EH436" s="246"/>
      <c r="EI436" s="246"/>
      <c r="EJ436" s="246"/>
      <c r="EK436" s="246"/>
      <c r="EL436" s="246"/>
      <c r="EM436" s="246"/>
      <c r="EN436" s="246"/>
      <c r="EO436" s="246"/>
      <c r="EP436" s="246"/>
      <c r="EQ436" s="246"/>
      <c r="ER436" s="246"/>
      <c r="ES436" s="246"/>
      <c r="ET436" s="246"/>
      <c r="EU436" s="246"/>
      <c r="EV436" s="246"/>
      <c r="EW436" s="246"/>
      <c r="EX436" s="246"/>
      <c r="EY436" s="246"/>
      <c r="EZ436" s="246"/>
      <c r="FA436" s="246"/>
      <c r="FB436" s="246"/>
      <c r="FC436" s="246"/>
      <c r="FD436" s="246"/>
      <c r="FE436" s="246"/>
      <c r="FF436" s="246"/>
      <c r="FG436" s="246"/>
      <c r="FH436" s="246"/>
      <c r="FI436" s="246"/>
      <c r="FJ436" s="246"/>
      <c r="FK436" s="246"/>
      <c r="FL436" s="246"/>
      <c r="FM436" s="246"/>
      <c r="FN436" s="246"/>
      <c r="FO436" s="246"/>
      <c r="FP436" s="246"/>
      <c r="FQ436" s="246"/>
      <c r="FR436" s="246"/>
      <c r="FS436" s="246"/>
      <c r="FT436" s="246"/>
      <c r="FU436" s="246"/>
      <c r="FV436" s="246"/>
      <c r="FW436" s="246"/>
      <c r="FX436" s="246"/>
      <c r="FY436" s="246"/>
      <c r="FZ436" s="246"/>
      <c r="GA436" s="246"/>
      <c r="GB436" s="246"/>
      <c r="GC436" s="246"/>
      <c r="GD436" s="246"/>
      <c r="GE436" s="246"/>
      <c r="GF436" s="246"/>
      <c r="GG436" s="246"/>
      <c r="GH436" s="246"/>
      <c r="GI436" s="246"/>
      <c r="GJ436" s="246"/>
      <c r="GK436" s="246"/>
      <c r="GL436" s="246"/>
      <c r="GM436" s="246"/>
      <c r="GN436" s="246"/>
      <c r="GO436" s="246"/>
      <c r="GP436" s="246"/>
      <c r="GQ436" s="246"/>
      <c r="GR436" s="246"/>
      <c r="GS436" s="246"/>
      <c r="GT436" s="246"/>
      <c r="GU436" s="246"/>
      <c r="GV436" s="246"/>
      <c r="GW436" s="246"/>
      <c r="GX436" s="246"/>
      <c r="GY436" s="246"/>
      <c r="GZ436" s="246"/>
      <c r="HA436" s="246"/>
      <c r="HB436" s="246"/>
      <c r="HC436" s="246"/>
      <c r="HD436" s="246"/>
      <c r="HE436" s="246"/>
      <c r="HF436" s="246"/>
      <c r="HG436" s="246"/>
      <c r="HH436" s="246"/>
      <c r="HI436" s="246"/>
      <c r="HJ436" s="246"/>
      <c r="HK436" s="246"/>
      <c r="HL436" s="246"/>
      <c r="HM436" s="246"/>
      <c r="HN436" s="246"/>
      <c r="HO436" s="246"/>
      <c r="HP436" s="246"/>
      <c r="HQ436" s="246"/>
      <c r="HR436" s="246"/>
      <c r="HS436" s="246"/>
      <c r="HT436" s="246"/>
      <c r="HU436" s="246"/>
      <c r="HV436" s="246"/>
      <c r="HW436" s="246"/>
      <c r="HX436" s="246"/>
      <c r="HY436" s="246"/>
      <c r="HZ436" s="246"/>
      <c r="IA436" s="246"/>
      <c r="IB436" s="246"/>
      <c r="IC436" s="246"/>
      <c r="ID436" s="246"/>
      <c r="IE436" s="246"/>
      <c r="IF436" s="246"/>
      <c r="IG436" s="246"/>
      <c r="IH436" s="246"/>
      <c r="II436" s="246"/>
      <c r="IJ436" s="246"/>
      <c r="IK436" s="246"/>
      <c r="IL436" s="246"/>
      <c r="IM436" s="246"/>
      <c r="IN436" s="246"/>
      <c r="IO436" s="246"/>
      <c r="IP436" s="246"/>
      <c r="IQ436" s="246"/>
      <c r="IR436" s="246"/>
      <c r="IS436" s="246"/>
      <c r="IT436" s="246"/>
      <c r="IU436" s="246"/>
      <c r="IV436" s="246"/>
      <c r="IW436" s="246"/>
    </row>
    <row r="437" customFormat="false" ht="12.75" hidden="false" customHeight="false" outlineLevel="0" collapsed="false">
      <c r="A437" s="259"/>
      <c r="B437" s="264"/>
      <c r="C437" s="251"/>
      <c r="D437" s="251"/>
      <c r="E437" s="251"/>
      <c r="F437" s="261"/>
      <c r="G437" s="261"/>
      <c r="H437" s="261"/>
      <c r="I437" s="261"/>
      <c r="J437" s="261"/>
      <c r="K437" s="261"/>
      <c r="L437" s="261"/>
      <c r="M437" s="261"/>
      <c r="N437" s="261"/>
      <c r="O437" s="261"/>
      <c r="P437" s="261"/>
      <c r="Q437" s="261"/>
      <c r="R437" s="261"/>
      <c r="S437" s="261"/>
      <c r="T437" s="261"/>
      <c r="U437" s="261"/>
      <c r="V437" s="261"/>
      <c r="W437" s="261"/>
      <c r="X437" s="261"/>
      <c r="Y437" s="261"/>
      <c r="Z437" s="261"/>
      <c r="AA437" s="261"/>
      <c r="AB437" s="261"/>
      <c r="AC437" s="261"/>
      <c r="AD437" s="261"/>
      <c r="AE437" s="261"/>
      <c r="AF437" s="261"/>
      <c r="AG437" s="261"/>
      <c r="AH437" s="261"/>
      <c r="AI437" s="261"/>
      <c r="AJ437" s="261"/>
      <c r="AK437" s="261"/>
      <c r="AL437" s="261"/>
      <c r="AM437" s="261"/>
      <c r="AN437" s="261"/>
      <c r="AO437" s="261"/>
      <c r="AP437" s="261"/>
      <c r="AQ437" s="261"/>
      <c r="AR437" s="261"/>
      <c r="AS437" s="261"/>
      <c r="AT437" s="261"/>
      <c r="AU437" s="261"/>
      <c r="AV437" s="261"/>
      <c r="AW437" s="261"/>
      <c r="AX437" s="261"/>
      <c r="AY437" s="261"/>
      <c r="AZ437" s="261"/>
      <c r="BA437" s="261"/>
      <c r="BB437" s="261"/>
      <c r="BC437" s="261"/>
      <c r="BD437" s="261"/>
      <c r="BE437" s="261"/>
      <c r="BF437" s="261"/>
      <c r="BG437" s="261"/>
      <c r="BH437" s="261"/>
      <c r="BI437" s="261"/>
      <c r="BJ437" s="261"/>
      <c r="BK437" s="261"/>
      <c r="BL437" s="261"/>
      <c r="BM437" s="261"/>
      <c r="BN437" s="261"/>
      <c r="BO437" s="261"/>
      <c r="BP437" s="261"/>
      <c r="BQ437" s="261"/>
      <c r="BR437" s="261"/>
      <c r="BS437" s="261"/>
      <c r="BT437" s="261"/>
      <c r="BU437" s="261"/>
      <c r="BV437" s="261"/>
      <c r="BW437" s="261"/>
      <c r="BX437" s="261"/>
      <c r="BY437" s="261"/>
      <c r="BZ437" s="261"/>
      <c r="CA437" s="261"/>
      <c r="CB437" s="261"/>
      <c r="CC437" s="261"/>
      <c r="CD437" s="261"/>
      <c r="CE437" s="261"/>
      <c r="CF437" s="261"/>
      <c r="CG437" s="261"/>
      <c r="CH437" s="261"/>
      <c r="CI437" s="261"/>
      <c r="CJ437" s="261"/>
      <c r="CK437" s="261"/>
      <c r="CL437" s="261"/>
      <c r="CM437" s="261"/>
      <c r="CN437" s="261"/>
      <c r="CO437" s="261"/>
      <c r="CP437" s="261"/>
      <c r="CQ437" s="261"/>
      <c r="CR437" s="261"/>
      <c r="CS437" s="261"/>
      <c r="CT437" s="261"/>
      <c r="CU437" s="261"/>
      <c r="CV437" s="261"/>
      <c r="CW437" s="261"/>
      <c r="CX437" s="261"/>
      <c r="CY437" s="261"/>
      <c r="CZ437" s="261"/>
      <c r="DA437" s="261"/>
      <c r="DB437" s="261"/>
      <c r="DC437" s="261"/>
      <c r="DD437" s="261"/>
      <c r="DE437" s="261"/>
      <c r="DF437" s="261"/>
      <c r="DG437" s="261"/>
      <c r="DH437" s="261"/>
      <c r="DI437" s="261"/>
      <c r="DJ437" s="261"/>
      <c r="DK437" s="261"/>
      <c r="DL437" s="261"/>
      <c r="DM437" s="261"/>
      <c r="DN437" s="261"/>
      <c r="DO437" s="261"/>
      <c r="DP437" s="261"/>
      <c r="DQ437" s="261"/>
      <c r="DR437" s="261"/>
      <c r="DS437" s="261"/>
      <c r="DT437" s="261"/>
      <c r="DU437" s="261"/>
      <c r="DV437" s="261"/>
      <c r="DW437" s="261"/>
      <c r="DX437" s="261"/>
      <c r="DY437" s="261"/>
      <c r="DZ437" s="261"/>
      <c r="EA437" s="261"/>
      <c r="EB437" s="261"/>
      <c r="EC437" s="261"/>
      <c r="ED437" s="261"/>
      <c r="EE437" s="261"/>
      <c r="EF437" s="261"/>
      <c r="EG437" s="261"/>
      <c r="EH437" s="261"/>
      <c r="EI437" s="261"/>
      <c r="EJ437" s="261"/>
      <c r="EK437" s="261"/>
      <c r="EL437" s="261"/>
      <c r="EM437" s="261"/>
      <c r="EN437" s="261"/>
      <c r="EO437" s="261"/>
      <c r="EP437" s="261"/>
      <c r="EQ437" s="261"/>
      <c r="ER437" s="261"/>
      <c r="ES437" s="261"/>
      <c r="ET437" s="261"/>
      <c r="EU437" s="261"/>
      <c r="EV437" s="261"/>
      <c r="EW437" s="261"/>
      <c r="EX437" s="261"/>
      <c r="EY437" s="261"/>
      <c r="EZ437" s="261"/>
      <c r="FA437" s="261"/>
      <c r="FB437" s="261"/>
      <c r="FC437" s="261"/>
      <c r="FD437" s="261"/>
      <c r="FE437" s="261"/>
      <c r="FF437" s="261"/>
      <c r="FG437" s="261"/>
      <c r="FH437" s="261"/>
      <c r="FI437" s="261"/>
      <c r="FJ437" s="261"/>
      <c r="FK437" s="261"/>
      <c r="FL437" s="261"/>
      <c r="FM437" s="261"/>
      <c r="FN437" s="261"/>
      <c r="FO437" s="261"/>
      <c r="FP437" s="261"/>
      <c r="FQ437" s="261"/>
      <c r="FR437" s="261"/>
      <c r="FS437" s="261"/>
      <c r="FT437" s="261"/>
      <c r="FU437" s="261"/>
      <c r="FV437" s="261"/>
      <c r="FW437" s="261"/>
      <c r="FX437" s="261"/>
      <c r="FY437" s="261"/>
      <c r="FZ437" s="261"/>
      <c r="GA437" s="261"/>
      <c r="GB437" s="261"/>
      <c r="GC437" s="261"/>
      <c r="GD437" s="261"/>
      <c r="GE437" s="261"/>
      <c r="GF437" s="261"/>
      <c r="GG437" s="261"/>
      <c r="GH437" s="261"/>
      <c r="GI437" s="261"/>
      <c r="GJ437" s="261"/>
      <c r="GK437" s="261"/>
      <c r="GL437" s="261"/>
      <c r="GM437" s="261"/>
      <c r="GN437" s="261"/>
      <c r="GO437" s="261"/>
      <c r="GP437" s="261"/>
      <c r="GQ437" s="261"/>
      <c r="GR437" s="261"/>
      <c r="GS437" s="261"/>
      <c r="GT437" s="261"/>
      <c r="GU437" s="261"/>
      <c r="GV437" s="261"/>
      <c r="GW437" s="261"/>
      <c r="GX437" s="261"/>
      <c r="GY437" s="261"/>
      <c r="GZ437" s="261"/>
      <c r="HA437" s="261"/>
      <c r="HB437" s="261"/>
      <c r="HC437" s="261"/>
      <c r="HD437" s="261"/>
      <c r="HE437" s="261"/>
      <c r="HF437" s="261"/>
      <c r="HG437" s="261"/>
      <c r="HH437" s="261"/>
      <c r="HI437" s="261"/>
      <c r="HJ437" s="261"/>
      <c r="HK437" s="261"/>
      <c r="HL437" s="261"/>
      <c r="HM437" s="261"/>
      <c r="HN437" s="261"/>
      <c r="HO437" s="261"/>
      <c r="HP437" s="261"/>
      <c r="HQ437" s="261"/>
      <c r="HR437" s="261"/>
      <c r="HS437" s="261"/>
      <c r="HT437" s="261"/>
      <c r="HU437" s="261"/>
      <c r="HV437" s="261"/>
      <c r="HW437" s="261"/>
      <c r="HX437" s="261"/>
      <c r="HY437" s="261"/>
      <c r="HZ437" s="261"/>
      <c r="IA437" s="261"/>
      <c r="IB437" s="261"/>
      <c r="IC437" s="261"/>
      <c r="ID437" s="261"/>
      <c r="IE437" s="261"/>
      <c r="IF437" s="261"/>
      <c r="IG437" s="261"/>
      <c r="IH437" s="261"/>
      <c r="II437" s="261"/>
      <c r="IJ437" s="261"/>
      <c r="IK437" s="261"/>
      <c r="IL437" s="261"/>
      <c r="IM437" s="261"/>
      <c r="IN437" s="261"/>
      <c r="IO437" s="261"/>
      <c r="IP437" s="261"/>
      <c r="IQ437" s="261"/>
      <c r="IR437" s="261"/>
      <c r="IS437" s="261"/>
      <c r="IT437" s="261"/>
      <c r="IU437" s="261"/>
      <c r="IV437" s="261"/>
      <c r="IW437" s="261"/>
    </row>
    <row r="438" customFormat="false" ht="12.75" hidden="false" customHeight="false" outlineLevel="0" collapsed="false">
      <c r="A438" s="223"/>
      <c r="B438" s="265"/>
      <c r="C438" s="251"/>
      <c r="D438" s="251"/>
      <c r="E438" s="251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  <c r="AJ438" s="246"/>
      <c r="AK438" s="246"/>
      <c r="AL438" s="246"/>
      <c r="AM438" s="246"/>
      <c r="AN438" s="246"/>
      <c r="AO438" s="246"/>
      <c r="AP438" s="246"/>
      <c r="AQ438" s="246"/>
      <c r="AR438" s="246"/>
      <c r="AS438" s="246"/>
      <c r="AT438" s="246"/>
      <c r="AU438" s="246"/>
      <c r="AV438" s="246"/>
      <c r="AW438" s="246"/>
      <c r="AX438" s="246"/>
      <c r="AY438" s="246"/>
      <c r="AZ438" s="246"/>
      <c r="BA438" s="246"/>
      <c r="BB438" s="246"/>
      <c r="BC438" s="246"/>
      <c r="BD438" s="246"/>
      <c r="BE438" s="246"/>
      <c r="BF438" s="246"/>
      <c r="BG438" s="246"/>
      <c r="BH438" s="246"/>
      <c r="BI438" s="246"/>
      <c r="BJ438" s="246"/>
      <c r="BK438" s="246"/>
      <c r="BL438" s="246"/>
      <c r="BM438" s="246"/>
      <c r="BN438" s="246"/>
      <c r="BO438" s="246"/>
      <c r="BP438" s="246"/>
      <c r="BQ438" s="246"/>
      <c r="BR438" s="246"/>
      <c r="BS438" s="246"/>
      <c r="BT438" s="246"/>
      <c r="BU438" s="246"/>
      <c r="BV438" s="246"/>
      <c r="BW438" s="246"/>
      <c r="BX438" s="246"/>
      <c r="BY438" s="246"/>
      <c r="BZ438" s="246"/>
      <c r="CA438" s="246"/>
      <c r="CB438" s="246"/>
      <c r="CC438" s="246"/>
      <c r="CD438" s="246"/>
      <c r="CE438" s="246"/>
      <c r="CF438" s="246"/>
      <c r="CG438" s="246"/>
      <c r="CH438" s="246"/>
      <c r="CI438" s="246"/>
      <c r="CJ438" s="246"/>
      <c r="CK438" s="246"/>
      <c r="CL438" s="246"/>
      <c r="CM438" s="246"/>
      <c r="CN438" s="246"/>
      <c r="CO438" s="246"/>
      <c r="CP438" s="246"/>
      <c r="CQ438" s="246"/>
      <c r="CR438" s="246"/>
      <c r="CS438" s="246"/>
      <c r="CT438" s="246"/>
      <c r="CU438" s="246"/>
      <c r="CV438" s="246"/>
      <c r="CW438" s="246"/>
      <c r="CX438" s="246"/>
      <c r="CY438" s="246"/>
      <c r="CZ438" s="246"/>
      <c r="DA438" s="246"/>
      <c r="DB438" s="246"/>
      <c r="DC438" s="246"/>
      <c r="DD438" s="246"/>
      <c r="DE438" s="246"/>
      <c r="DF438" s="246"/>
      <c r="DG438" s="246"/>
      <c r="DH438" s="246"/>
      <c r="DI438" s="246"/>
      <c r="DJ438" s="246"/>
      <c r="DK438" s="246"/>
      <c r="DL438" s="246"/>
      <c r="DM438" s="246"/>
      <c r="DN438" s="246"/>
      <c r="DO438" s="246"/>
      <c r="DP438" s="246"/>
      <c r="DQ438" s="246"/>
      <c r="DR438" s="246"/>
      <c r="DS438" s="246"/>
      <c r="DT438" s="246"/>
      <c r="DU438" s="246"/>
      <c r="DV438" s="246"/>
      <c r="DW438" s="246"/>
      <c r="DX438" s="246"/>
      <c r="DY438" s="246"/>
      <c r="DZ438" s="246"/>
      <c r="EA438" s="246"/>
      <c r="EB438" s="246"/>
      <c r="EC438" s="246"/>
      <c r="ED438" s="246"/>
      <c r="EE438" s="246"/>
      <c r="EF438" s="246"/>
      <c r="EG438" s="246"/>
      <c r="EH438" s="246"/>
      <c r="EI438" s="246"/>
      <c r="EJ438" s="246"/>
      <c r="EK438" s="246"/>
      <c r="EL438" s="246"/>
      <c r="EM438" s="246"/>
      <c r="EN438" s="246"/>
      <c r="EO438" s="246"/>
      <c r="EP438" s="246"/>
      <c r="EQ438" s="246"/>
      <c r="ER438" s="246"/>
      <c r="ES438" s="246"/>
      <c r="ET438" s="246"/>
      <c r="EU438" s="246"/>
      <c r="EV438" s="246"/>
      <c r="EW438" s="246"/>
      <c r="EX438" s="246"/>
      <c r="EY438" s="246"/>
      <c r="EZ438" s="246"/>
      <c r="FA438" s="246"/>
      <c r="FB438" s="246"/>
      <c r="FC438" s="246"/>
      <c r="FD438" s="246"/>
      <c r="FE438" s="246"/>
      <c r="FF438" s="246"/>
      <c r="FG438" s="246"/>
      <c r="FH438" s="246"/>
      <c r="FI438" s="246"/>
      <c r="FJ438" s="246"/>
      <c r="FK438" s="246"/>
      <c r="FL438" s="246"/>
      <c r="FM438" s="246"/>
      <c r="FN438" s="246"/>
      <c r="FO438" s="246"/>
      <c r="FP438" s="246"/>
      <c r="FQ438" s="246"/>
      <c r="FR438" s="246"/>
      <c r="FS438" s="246"/>
      <c r="FT438" s="246"/>
      <c r="FU438" s="246"/>
      <c r="FV438" s="246"/>
      <c r="FW438" s="246"/>
      <c r="FX438" s="246"/>
      <c r="FY438" s="246"/>
      <c r="FZ438" s="246"/>
      <c r="GA438" s="246"/>
      <c r="GB438" s="246"/>
      <c r="GC438" s="246"/>
      <c r="GD438" s="246"/>
      <c r="GE438" s="246"/>
      <c r="GF438" s="246"/>
      <c r="GG438" s="246"/>
      <c r="GH438" s="246"/>
      <c r="GI438" s="246"/>
      <c r="GJ438" s="246"/>
      <c r="GK438" s="246"/>
      <c r="GL438" s="246"/>
      <c r="GM438" s="246"/>
      <c r="GN438" s="246"/>
      <c r="GO438" s="246"/>
      <c r="GP438" s="246"/>
      <c r="GQ438" s="246"/>
      <c r="GR438" s="246"/>
      <c r="GS438" s="246"/>
      <c r="GT438" s="246"/>
      <c r="GU438" s="246"/>
      <c r="GV438" s="246"/>
      <c r="GW438" s="246"/>
      <c r="GX438" s="246"/>
      <c r="GY438" s="246"/>
      <c r="GZ438" s="246"/>
      <c r="HA438" s="246"/>
      <c r="HB438" s="246"/>
      <c r="HC438" s="246"/>
      <c r="HD438" s="246"/>
      <c r="HE438" s="246"/>
      <c r="HF438" s="246"/>
      <c r="HG438" s="246"/>
      <c r="HH438" s="246"/>
      <c r="HI438" s="246"/>
      <c r="HJ438" s="246"/>
      <c r="HK438" s="246"/>
      <c r="HL438" s="246"/>
      <c r="HM438" s="246"/>
      <c r="HN438" s="246"/>
      <c r="HO438" s="246"/>
      <c r="HP438" s="246"/>
      <c r="HQ438" s="246"/>
      <c r="HR438" s="246"/>
      <c r="HS438" s="246"/>
      <c r="HT438" s="246"/>
      <c r="HU438" s="246"/>
      <c r="HV438" s="246"/>
      <c r="HW438" s="246"/>
      <c r="HX438" s="246"/>
      <c r="HY438" s="246"/>
      <c r="HZ438" s="246"/>
      <c r="IA438" s="246"/>
      <c r="IB438" s="246"/>
      <c r="IC438" s="246"/>
      <c r="ID438" s="246"/>
      <c r="IE438" s="246"/>
      <c r="IF438" s="246"/>
      <c r="IG438" s="246"/>
      <c r="IH438" s="246"/>
      <c r="II438" s="246"/>
      <c r="IJ438" s="246"/>
      <c r="IK438" s="246"/>
      <c r="IL438" s="246"/>
      <c r="IM438" s="246"/>
      <c r="IN438" s="246"/>
      <c r="IO438" s="246"/>
      <c r="IP438" s="246"/>
      <c r="IQ438" s="246"/>
      <c r="IR438" s="246"/>
      <c r="IS438" s="246"/>
      <c r="IT438" s="246"/>
      <c r="IU438" s="246"/>
      <c r="IV438" s="246"/>
      <c r="IW438" s="246"/>
    </row>
    <row r="439" customFormat="false" ht="12.75" hidden="false" customHeight="false" outlineLevel="0" collapsed="false">
      <c r="A439" s="225"/>
      <c r="B439" s="265"/>
      <c r="C439" s="251"/>
      <c r="D439" s="251"/>
      <c r="E439" s="251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  <c r="AJ439" s="246"/>
      <c r="AK439" s="246"/>
      <c r="AL439" s="246"/>
      <c r="AM439" s="246"/>
      <c r="AN439" s="246"/>
      <c r="AO439" s="246"/>
      <c r="AP439" s="246"/>
      <c r="AQ439" s="246"/>
      <c r="AR439" s="246"/>
      <c r="AS439" s="246"/>
      <c r="AT439" s="246"/>
      <c r="AU439" s="246"/>
      <c r="AV439" s="246"/>
      <c r="AW439" s="246"/>
      <c r="AX439" s="246"/>
      <c r="AY439" s="246"/>
      <c r="AZ439" s="246"/>
      <c r="BA439" s="246"/>
      <c r="BB439" s="246"/>
      <c r="BC439" s="246"/>
      <c r="BD439" s="246"/>
      <c r="BE439" s="246"/>
      <c r="BF439" s="246"/>
      <c r="BG439" s="246"/>
      <c r="BH439" s="246"/>
      <c r="BI439" s="246"/>
      <c r="BJ439" s="246"/>
      <c r="BK439" s="246"/>
      <c r="BL439" s="246"/>
      <c r="BM439" s="246"/>
      <c r="BN439" s="246"/>
      <c r="BO439" s="246"/>
      <c r="BP439" s="246"/>
      <c r="BQ439" s="246"/>
      <c r="BR439" s="246"/>
      <c r="BS439" s="246"/>
      <c r="BT439" s="246"/>
      <c r="BU439" s="246"/>
      <c r="BV439" s="246"/>
      <c r="BW439" s="246"/>
      <c r="BX439" s="246"/>
      <c r="BY439" s="246"/>
      <c r="BZ439" s="246"/>
      <c r="CA439" s="246"/>
      <c r="CB439" s="246"/>
      <c r="CC439" s="246"/>
      <c r="CD439" s="246"/>
      <c r="CE439" s="246"/>
      <c r="CF439" s="246"/>
      <c r="CG439" s="246"/>
      <c r="CH439" s="246"/>
      <c r="CI439" s="246"/>
      <c r="CJ439" s="246"/>
      <c r="CK439" s="246"/>
      <c r="CL439" s="246"/>
      <c r="CM439" s="246"/>
      <c r="CN439" s="246"/>
      <c r="CO439" s="246"/>
      <c r="CP439" s="246"/>
      <c r="CQ439" s="246"/>
      <c r="CR439" s="246"/>
      <c r="CS439" s="246"/>
      <c r="CT439" s="246"/>
      <c r="CU439" s="246"/>
      <c r="CV439" s="246"/>
      <c r="CW439" s="246"/>
      <c r="CX439" s="246"/>
      <c r="CY439" s="246"/>
      <c r="CZ439" s="246"/>
      <c r="DA439" s="246"/>
      <c r="DB439" s="246"/>
      <c r="DC439" s="246"/>
      <c r="DD439" s="246"/>
      <c r="DE439" s="246"/>
      <c r="DF439" s="246"/>
      <c r="DG439" s="246"/>
      <c r="DH439" s="246"/>
      <c r="DI439" s="246"/>
      <c r="DJ439" s="246"/>
      <c r="DK439" s="246"/>
      <c r="DL439" s="246"/>
      <c r="DM439" s="246"/>
      <c r="DN439" s="246"/>
      <c r="DO439" s="246"/>
      <c r="DP439" s="246"/>
      <c r="DQ439" s="246"/>
      <c r="DR439" s="246"/>
      <c r="DS439" s="246"/>
      <c r="DT439" s="246"/>
      <c r="DU439" s="246"/>
      <c r="DV439" s="246"/>
      <c r="DW439" s="246"/>
      <c r="DX439" s="246"/>
      <c r="DY439" s="246"/>
      <c r="DZ439" s="246"/>
      <c r="EA439" s="246"/>
      <c r="EB439" s="246"/>
      <c r="EC439" s="246"/>
      <c r="ED439" s="246"/>
      <c r="EE439" s="246"/>
      <c r="EF439" s="246"/>
      <c r="EG439" s="246"/>
      <c r="EH439" s="246"/>
      <c r="EI439" s="246"/>
      <c r="EJ439" s="246"/>
      <c r="EK439" s="246"/>
      <c r="EL439" s="246"/>
      <c r="EM439" s="246"/>
      <c r="EN439" s="246"/>
      <c r="EO439" s="246"/>
      <c r="EP439" s="246"/>
      <c r="EQ439" s="246"/>
      <c r="ER439" s="246"/>
      <c r="ES439" s="246"/>
      <c r="ET439" s="246"/>
      <c r="EU439" s="246"/>
      <c r="EV439" s="246"/>
      <c r="EW439" s="246"/>
      <c r="EX439" s="246"/>
      <c r="EY439" s="246"/>
      <c r="EZ439" s="246"/>
      <c r="FA439" s="246"/>
      <c r="FB439" s="246"/>
      <c r="FC439" s="246"/>
      <c r="FD439" s="246"/>
      <c r="FE439" s="246"/>
      <c r="FF439" s="246"/>
      <c r="FG439" s="246"/>
      <c r="FH439" s="246"/>
      <c r="FI439" s="246"/>
      <c r="FJ439" s="246"/>
      <c r="FK439" s="246"/>
      <c r="FL439" s="246"/>
      <c r="FM439" s="246"/>
      <c r="FN439" s="246"/>
      <c r="FO439" s="246"/>
      <c r="FP439" s="246"/>
      <c r="FQ439" s="246"/>
      <c r="FR439" s="246"/>
      <c r="FS439" s="246"/>
      <c r="FT439" s="246"/>
      <c r="FU439" s="246"/>
      <c r="FV439" s="246"/>
      <c r="FW439" s="246"/>
      <c r="FX439" s="246"/>
      <c r="FY439" s="246"/>
      <c r="FZ439" s="246"/>
      <c r="GA439" s="246"/>
      <c r="GB439" s="246"/>
      <c r="GC439" s="246"/>
      <c r="GD439" s="246"/>
      <c r="GE439" s="246"/>
      <c r="GF439" s="246"/>
      <c r="GG439" s="246"/>
      <c r="GH439" s="246"/>
      <c r="GI439" s="246"/>
      <c r="GJ439" s="246"/>
      <c r="GK439" s="246"/>
      <c r="GL439" s="246"/>
      <c r="GM439" s="246"/>
      <c r="GN439" s="246"/>
      <c r="GO439" s="246"/>
      <c r="GP439" s="246"/>
      <c r="GQ439" s="246"/>
      <c r="GR439" s="246"/>
      <c r="GS439" s="246"/>
      <c r="GT439" s="246"/>
      <c r="GU439" s="246"/>
      <c r="GV439" s="246"/>
      <c r="GW439" s="246"/>
      <c r="GX439" s="246"/>
      <c r="GY439" s="246"/>
      <c r="GZ439" s="246"/>
      <c r="HA439" s="246"/>
      <c r="HB439" s="246"/>
      <c r="HC439" s="246"/>
      <c r="HD439" s="246"/>
      <c r="HE439" s="246"/>
      <c r="HF439" s="246"/>
      <c r="HG439" s="246"/>
      <c r="HH439" s="246"/>
      <c r="HI439" s="246"/>
      <c r="HJ439" s="246"/>
      <c r="HK439" s="246"/>
      <c r="HL439" s="246"/>
      <c r="HM439" s="246"/>
      <c r="HN439" s="246"/>
      <c r="HO439" s="246"/>
      <c r="HP439" s="246"/>
      <c r="HQ439" s="246"/>
      <c r="HR439" s="246"/>
      <c r="HS439" s="246"/>
      <c r="HT439" s="246"/>
      <c r="HU439" s="246"/>
      <c r="HV439" s="246"/>
      <c r="HW439" s="246"/>
      <c r="HX439" s="246"/>
      <c r="HY439" s="246"/>
      <c r="HZ439" s="246"/>
      <c r="IA439" s="246"/>
      <c r="IB439" s="246"/>
      <c r="IC439" s="246"/>
      <c r="ID439" s="246"/>
      <c r="IE439" s="246"/>
      <c r="IF439" s="246"/>
      <c r="IG439" s="246"/>
      <c r="IH439" s="246"/>
      <c r="II439" s="246"/>
      <c r="IJ439" s="246"/>
      <c r="IK439" s="246"/>
      <c r="IL439" s="246"/>
      <c r="IM439" s="246"/>
      <c r="IN439" s="246"/>
      <c r="IO439" s="246"/>
      <c r="IP439" s="246"/>
      <c r="IQ439" s="246"/>
      <c r="IR439" s="246"/>
      <c r="IS439" s="246"/>
      <c r="IT439" s="246"/>
      <c r="IU439" s="246"/>
      <c r="IV439" s="246"/>
      <c r="IW439" s="246"/>
    </row>
    <row r="440" customFormat="false" ht="12.75" hidden="false" customHeight="false" outlineLevel="0" collapsed="false">
      <c r="A440" s="224"/>
      <c r="B440" s="258"/>
      <c r="C440" s="251"/>
      <c r="D440" s="251"/>
      <c r="E440" s="251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  <c r="AJ440" s="246"/>
      <c r="AK440" s="246"/>
      <c r="AL440" s="246"/>
      <c r="AM440" s="246"/>
      <c r="AN440" s="246"/>
      <c r="AO440" s="246"/>
      <c r="AP440" s="246"/>
      <c r="AQ440" s="246"/>
      <c r="AR440" s="246"/>
      <c r="AS440" s="246"/>
      <c r="AT440" s="246"/>
      <c r="AU440" s="246"/>
      <c r="AV440" s="246"/>
      <c r="AW440" s="246"/>
      <c r="AX440" s="246"/>
      <c r="AY440" s="246"/>
      <c r="AZ440" s="246"/>
      <c r="BA440" s="246"/>
      <c r="BB440" s="246"/>
      <c r="BC440" s="246"/>
      <c r="BD440" s="246"/>
      <c r="BE440" s="246"/>
      <c r="BF440" s="246"/>
      <c r="BG440" s="246"/>
      <c r="BH440" s="246"/>
      <c r="BI440" s="246"/>
      <c r="BJ440" s="246"/>
      <c r="BK440" s="246"/>
      <c r="BL440" s="246"/>
      <c r="BM440" s="246"/>
      <c r="BN440" s="246"/>
      <c r="BO440" s="246"/>
      <c r="BP440" s="246"/>
      <c r="BQ440" s="246"/>
      <c r="BR440" s="246"/>
      <c r="BS440" s="246"/>
      <c r="BT440" s="246"/>
      <c r="BU440" s="246"/>
      <c r="BV440" s="246"/>
      <c r="BW440" s="246"/>
      <c r="BX440" s="246"/>
      <c r="BY440" s="246"/>
      <c r="BZ440" s="246"/>
      <c r="CA440" s="246"/>
      <c r="CB440" s="246"/>
      <c r="CC440" s="246"/>
      <c r="CD440" s="246"/>
      <c r="CE440" s="246"/>
      <c r="CF440" s="246"/>
      <c r="CG440" s="246"/>
      <c r="CH440" s="246"/>
      <c r="CI440" s="246"/>
      <c r="CJ440" s="246"/>
      <c r="CK440" s="246"/>
      <c r="CL440" s="246"/>
      <c r="CM440" s="246"/>
      <c r="CN440" s="246"/>
      <c r="CO440" s="246"/>
      <c r="CP440" s="246"/>
      <c r="CQ440" s="246"/>
      <c r="CR440" s="246"/>
      <c r="CS440" s="246"/>
      <c r="CT440" s="246"/>
      <c r="CU440" s="246"/>
      <c r="CV440" s="246"/>
      <c r="CW440" s="246"/>
      <c r="CX440" s="246"/>
      <c r="CY440" s="246"/>
      <c r="CZ440" s="246"/>
      <c r="DA440" s="246"/>
      <c r="DB440" s="246"/>
      <c r="DC440" s="246"/>
      <c r="DD440" s="246"/>
      <c r="DE440" s="246"/>
      <c r="DF440" s="246"/>
      <c r="DG440" s="246"/>
      <c r="DH440" s="246"/>
      <c r="DI440" s="246"/>
      <c r="DJ440" s="246"/>
      <c r="DK440" s="246"/>
      <c r="DL440" s="246"/>
      <c r="DM440" s="246"/>
      <c r="DN440" s="246"/>
      <c r="DO440" s="246"/>
      <c r="DP440" s="246"/>
      <c r="DQ440" s="246"/>
      <c r="DR440" s="246"/>
      <c r="DS440" s="246"/>
      <c r="DT440" s="246"/>
      <c r="DU440" s="246"/>
      <c r="DV440" s="246"/>
      <c r="DW440" s="246"/>
      <c r="DX440" s="246"/>
      <c r="DY440" s="246"/>
      <c r="DZ440" s="246"/>
      <c r="EA440" s="246"/>
      <c r="EB440" s="246"/>
      <c r="EC440" s="246"/>
      <c r="ED440" s="246"/>
      <c r="EE440" s="246"/>
      <c r="EF440" s="246"/>
      <c r="EG440" s="246"/>
      <c r="EH440" s="246"/>
      <c r="EI440" s="246"/>
      <c r="EJ440" s="246"/>
      <c r="EK440" s="246"/>
      <c r="EL440" s="246"/>
      <c r="EM440" s="246"/>
      <c r="EN440" s="246"/>
      <c r="EO440" s="246"/>
      <c r="EP440" s="246"/>
      <c r="EQ440" s="246"/>
      <c r="ER440" s="246"/>
      <c r="ES440" s="246"/>
      <c r="ET440" s="246"/>
      <c r="EU440" s="246"/>
      <c r="EV440" s="246"/>
      <c r="EW440" s="246"/>
      <c r="EX440" s="246"/>
      <c r="EY440" s="246"/>
      <c r="EZ440" s="246"/>
      <c r="FA440" s="246"/>
      <c r="FB440" s="246"/>
      <c r="FC440" s="246"/>
      <c r="FD440" s="246"/>
      <c r="FE440" s="246"/>
      <c r="FF440" s="246"/>
      <c r="FG440" s="246"/>
      <c r="FH440" s="246"/>
      <c r="FI440" s="246"/>
      <c r="FJ440" s="246"/>
      <c r="FK440" s="246"/>
      <c r="FL440" s="246"/>
      <c r="FM440" s="246"/>
      <c r="FN440" s="246"/>
      <c r="FO440" s="246"/>
      <c r="FP440" s="246"/>
      <c r="FQ440" s="246"/>
      <c r="FR440" s="246"/>
      <c r="FS440" s="246"/>
      <c r="FT440" s="246"/>
      <c r="FU440" s="246"/>
      <c r="FV440" s="246"/>
      <c r="FW440" s="246"/>
      <c r="FX440" s="246"/>
      <c r="FY440" s="246"/>
      <c r="FZ440" s="246"/>
      <c r="GA440" s="246"/>
      <c r="GB440" s="246"/>
      <c r="GC440" s="246"/>
      <c r="GD440" s="246"/>
      <c r="GE440" s="246"/>
      <c r="GF440" s="246"/>
      <c r="GG440" s="246"/>
      <c r="GH440" s="246"/>
      <c r="GI440" s="246"/>
      <c r="GJ440" s="246"/>
      <c r="GK440" s="246"/>
      <c r="GL440" s="246"/>
      <c r="GM440" s="246"/>
      <c r="GN440" s="246"/>
      <c r="GO440" s="246"/>
      <c r="GP440" s="246"/>
      <c r="GQ440" s="246"/>
      <c r="GR440" s="246"/>
      <c r="GS440" s="246"/>
      <c r="GT440" s="246"/>
      <c r="GU440" s="246"/>
      <c r="GV440" s="246"/>
      <c r="GW440" s="246"/>
      <c r="GX440" s="246"/>
      <c r="GY440" s="246"/>
      <c r="GZ440" s="246"/>
      <c r="HA440" s="246"/>
      <c r="HB440" s="246"/>
      <c r="HC440" s="246"/>
      <c r="HD440" s="246"/>
      <c r="HE440" s="246"/>
      <c r="HF440" s="246"/>
      <c r="HG440" s="246"/>
      <c r="HH440" s="246"/>
      <c r="HI440" s="246"/>
      <c r="HJ440" s="246"/>
      <c r="HK440" s="246"/>
      <c r="HL440" s="246"/>
      <c r="HM440" s="246"/>
      <c r="HN440" s="246"/>
      <c r="HO440" s="246"/>
      <c r="HP440" s="246"/>
      <c r="HQ440" s="246"/>
      <c r="HR440" s="246"/>
      <c r="HS440" s="246"/>
      <c r="HT440" s="246"/>
      <c r="HU440" s="246"/>
      <c r="HV440" s="246"/>
      <c r="HW440" s="246"/>
      <c r="HX440" s="246"/>
      <c r="HY440" s="246"/>
      <c r="HZ440" s="246"/>
      <c r="IA440" s="246"/>
      <c r="IB440" s="246"/>
      <c r="IC440" s="246"/>
      <c r="ID440" s="246"/>
      <c r="IE440" s="246"/>
      <c r="IF440" s="246"/>
      <c r="IG440" s="246"/>
      <c r="IH440" s="246"/>
      <c r="II440" s="246"/>
      <c r="IJ440" s="246"/>
      <c r="IK440" s="246"/>
      <c r="IL440" s="246"/>
      <c r="IM440" s="246"/>
      <c r="IN440" s="246"/>
      <c r="IO440" s="246"/>
      <c r="IP440" s="246"/>
      <c r="IQ440" s="246"/>
      <c r="IR440" s="246"/>
      <c r="IS440" s="246"/>
      <c r="IT440" s="246"/>
      <c r="IU440" s="246"/>
      <c r="IV440" s="246"/>
      <c r="IW440" s="246"/>
    </row>
    <row r="441" customFormat="false" ht="12.75" hidden="false" customHeight="false" outlineLevel="0" collapsed="false">
      <c r="A441" s="263"/>
      <c r="B441" s="264"/>
      <c r="C441" s="251"/>
      <c r="D441" s="251"/>
      <c r="E441" s="251"/>
      <c r="F441" s="261"/>
      <c r="G441" s="261"/>
      <c r="H441" s="261"/>
      <c r="I441" s="261"/>
      <c r="J441" s="261"/>
      <c r="K441" s="261"/>
      <c r="L441" s="261"/>
      <c r="M441" s="261"/>
      <c r="N441" s="261"/>
      <c r="O441" s="261"/>
      <c r="P441" s="261"/>
      <c r="Q441" s="261"/>
      <c r="R441" s="261"/>
      <c r="S441" s="261"/>
      <c r="T441" s="261"/>
      <c r="U441" s="261"/>
      <c r="V441" s="261"/>
      <c r="W441" s="261"/>
      <c r="X441" s="261"/>
      <c r="Y441" s="261"/>
      <c r="Z441" s="261"/>
      <c r="AA441" s="261"/>
      <c r="AB441" s="261"/>
      <c r="AC441" s="261"/>
      <c r="AD441" s="261"/>
      <c r="AE441" s="261"/>
      <c r="AF441" s="261"/>
      <c r="AG441" s="261"/>
      <c r="AH441" s="261"/>
      <c r="AI441" s="261"/>
      <c r="AJ441" s="261"/>
      <c r="AK441" s="261"/>
      <c r="AL441" s="261"/>
      <c r="AM441" s="261"/>
      <c r="AN441" s="261"/>
      <c r="AO441" s="261"/>
      <c r="AP441" s="261"/>
      <c r="AQ441" s="261"/>
      <c r="AR441" s="261"/>
      <c r="AS441" s="261"/>
      <c r="AT441" s="261"/>
      <c r="AU441" s="261"/>
      <c r="AV441" s="261"/>
      <c r="AW441" s="261"/>
      <c r="AX441" s="261"/>
      <c r="AY441" s="261"/>
      <c r="AZ441" s="261"/>
      <c r="BA441" s="261"/>
      <c r="BB441" s="261"/>
      <c r="BC441" s="261"/>
      <c r="BD441" s="261"/>
      <c r="BE441" s="261"/>
      <c r="BF441" s="261"/>
      <c r="BG441" s="261"/>
      <c r="BH441" s="261"/>
      <c r="BI441" s="261"/>
      <c r="BJ441" s="261"/>
      <c r="BK441" s="261"/>
      <c r="BL441" s="261"/>
      <c r="BM441" s="261"/>
      <c r="BN441" s="261"/>
      <c r="BO441" s="261"/>
      <c r="BP441" s="261"/>
      <c r="BQ441" s="261"/>
      <c r="BR441" s="261"/>
      <c r="BS441" s="261"/>
      <c r="BT441" s="261"/>
      <c r="BU441" s="261"/>
      <c r="BV441" s="261"/>
      <c r="BW441" s="261"/>
      <c r="BX441" s="261"/>
      <c r="BY441" s="261"/>
      <c r="BZ441" s="261"/>
      <c r="CA441" s="261"/>
      <c r="CB441" s="261"/>
      <c r="CC441" s="261"/>
      <c r="CD441" s="261"/>
      <c r="CE441" s="261"/>
      <c r="CF441" s="261"/>
      <c r="CG441" s="261"/>
      <c r="CH441" s="261"/>
      <c r="CI441" s="261"/>
      <c r="CJ441" s="261"/>
      <c r="CK441" s="261"/>
      <c r="CL441" s="261"/>
      <c r="CM441" s="261"/>
      <c r="CN441" s="261"/>
      <c r="CO441" s="261"/>
      <c r="CP441" s="261"/>
      <c r="CQ441" s="261"/>
      <c r="CR441" s="261"/>
      <c r="CS441" s="261"/>
      <c r="CT441" s="261"/>
      <c r="CU441" s="261"/>
      <c r="CV441" s="261"/>
      <c r="CW441" s="261"/>
      <c r="CX441" s="261"/>
      <c r="CY441" s="261"/>
      <c r="CZ441" s="261"/>
      <c r="DA441" s="261"/>
      <c r="DB441" s="261"/>
      <c r="DC441" s="261"/>
      <c r="DD441" s="261"/>
      <c r="DE441" s="261"/>
      <c r="DF441" s="261"/>
      <c r="DG441" s="261"/>
      <c r="DH441" s="261"/>
      <c r="DI441" s="261"/>
      <c r="DJ441" s="261"/>
      <c r="DK441" s="261"/>
      <c r="DL441" s="261"/>
      <c r="DM441" s="261"/>
      <c r="DN441" s="261"/>
      <c r="DO441" s="261"/>
      <c r="DP441" s="261"/>
      <c r="DQ441" s="261"/>
      <c r="DR441" s="261"/>
      <c r="DS441" s="261"/>
      <c r="DT441" s="261"/>
      <c r="DU441" s="261"/>
      <c r="DV441" s="261"/>
      <c r="DW441" s="261"/>
      <c r="DX441" s="261"/>
      <c r="DY441" s="261"/>
      <c r="DZ441" s="261"/>
      <c r="EA441" s="261"/>
      <c r="EB441" s="261"/>
      <c r="EC441" s="261"/>
      <c r="ED441" s="261"/>
      <c r="EE441" s="261"/>
      <c r="EF441" s="261"/>
      <c r="EG441" s="261"/>
      <c r="EH441" s="261"/>
      <c r="EI441" s="261"/>
      <c r="EJ441" s="261"/>
      <c r="EK441" s="261"/>
      <c r="EL441" s="261"/>
      <c r="EM441" s="261"/>
      <c r="EN441" s="261"/>
      <c r="EO441" s="261"/>
      <c r="EP441" s="261"/>
      <c r="EQ441" s="261"/>
      <c r="ER441" s="261"/>
      <c r="ES441" s="261"/>
      <c r="ET441" s="261"/>
      <c r="EU441" s="261"/>
      <c r="EV441" s="261"/>
      <c r="EW441" s="261"/>
      <c r="EX441" s="261"/>
      <c r="EY441" s="261"/>
      <c r="EZ441" s="261"/>
      <c r="FA441" s="261"/>
      <c r="FB441" s="261"/>
      <c r="FC441" s="261"/>
      <c r="FD441" s="261"/>
      <c r="FE441" s="261"/>
      <c r="FF441" s="261"/>
      <c r="FG441" s="261"/>
      <c r="FH441" s="261"/>
      <c r="FI441" s="261"/>
      <c r="FJ441" s="261"/>
      <c r="FK441" s="261"/>
      <c r="FL441" s="261"/>
      <c r="FM441" s="261"/>
      <c r="FN441" s="261"/>
      <c r="FO441" s="261"/>
      <c r="FP441" s="261"/>
      <c r="FQ441" s="261"/>
      <c r="FR441" s="261"/>
      <c r="FS441" s="261"/>
      <c r="FT441" s="261"/>
      <c r="FU441" s="261"/>
      <c r="FV441" s="261"/>
      <c r="FW441" s="261"/>
      <c r="FX441" s="261"/>
      <c r="FY441" s="261"/>
      <c r="FZ441" s="261"/>
      <c r="GA441" s="261"/>
      <c r="GB441" s="261"/>
      <c r="GC441" s="261"/>
      <c r="GD441" s="261"/>
      <c r="GE441" s="261"/>
      <c r="GF441" s="261"/>
      <c r="GG441" s="261"/>
      <c r="GH441" s="261"/>
      <c r="GI441" s="261"/>
      <c r="GJ441" s="261"/>
      <c r="GK441" s="261"/>
      <c r="GL441" s="261"/>
      <c r="GM441" s="261"/>
      <c r="GN441" s="261"/>
      <c r="GO441" s="261"/>
      <c r="GP441" s="261"/>
      <c r="GQ441" s="261"/>
      <c r="GR441" s="261"/>
      <c r="GS441" s="261"/>
      <c r="GT441" s="261"/>
      <c r="GU441" s="261"/>
      <c r="GV441" s="261"/>
      <c r="GW441" s="261"/>
      <c r="GX441" s="261"/>
      <c r="GY441" s="261"/>
      <c r="GZ441" s="261"/>
      <c r="HA441" s="261"/>
      <c r="HB441" s="261"/>
      <c r="HC441" s="261"/>
      <c r="HD441" s="261"/>
      <c r="HE441" s="261"/>
      <c r="HF441" s="261"/>
      <c r="HG441" s="261"/>
      <c r="HH441" s="261"/>
      <c r="HI441" s="261"/>
      <c r="HJ441" s="261"/>
      <c r="HK441" s="261"/>
      <c r="HL441" s="261"/>
      <c r="HM441" s="261"/>
      <c r="HN441" s="261"/>
      <c r="HO441" s="261"/>
      <c r="HP441" s="261"/>
      <c r="HQ441" s="261"/>
      <c r="HR441" s="261"/>
      <c r="HS441" s="261"/>
      <c r="HT441" s="261"/>
      <c r="HU441" s="261"/>
      <c r="HV441" s="261"/>
      <c r="HW441" s="261"/>
      <c r="HX441" s="261"/>
      <c r="HY441" s="261"/>
      <c r="HZ441" s="261"/>
      <c r="IA441" s="261"/>
      <c r="IB441" s="261"/>
      <c r="IC441" s="261"/>
      <c r="ID441" s="261"/>
      <c r="IE441" s="261"/>
      <c r="IF441" s="261"/>
      <c r="IG441" s="261"/>
      <c r="IH441" s="261"/>
      <c r="II441" s="261"/>
      <c r="IJ441" s="261"/>
      <c r="IK441" s="261"/>
      <c r="IL441" s="261"/>
      <c r="IM441" s="261"/>
      <c r="IN441" s="261"/>
      <c r="IO441" s="261"/>
      <c r="IP441" s="261"/>
      <c r="IQ441" s="261"/>
      <c r="IR441" s="261"/>
      <c r="IS441" s="261"/>
      <c r="IT441" s="261"/>
      <c r="IU441" s="261"/>
      <c r="IV441" s="261"/>
      <c r="IW441" s="261"/>
    </row>
    <row r="442" customFormat="false" ht="12.75" hidden="false" customHeight="false" outlineLevel="0" collapsed="false">
      <c r="A442" s="217"/>
      <c r="B442" s="245"/>
      <c r="C442" s="251"/>
      <c r="D442" s="251"/>
      <c r="E442" s="251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  <c r="AJ442" s="246"/>
      <c r="AK442" s="246"/>
      <c r="AL442" s="246"/>
      <c r="AM442" s="246"/>
      <c r="AN442" s="246"/>
      <c r="AO442" s="246"/>
      <c r="AP442" s="246"/>
      <c r="AQ442" s="246"/>
      <c r="AR442" s="246"/>
      <c r="AS442" s="246"/>
      <c r="AT442" s="246"/>
      <c r="AU442" s="246"/>
      <c r="AV442" s="246"/>
      <c r="AW442" s="246"/>
      <c r="AX442" s="246"/>
      <c r="AY442" s="246"/>
      <c r="AZ442" s="246"/>
      <c r="BA442" s="246"/>
      <c r="BB442" s="246"/>
      <c r="BC442" s="246"/>
      <c r="BD442" s="246"/>
      <c r="BE442" s="246"/>
      <c r="BF442" s="246"/>
      <c r="BG442" s="246"/>
      <c r="BH442" s="246"/>
      <c r="BI442" s="246"/>
      <c r="BJ442" s="246"/>
      <c r="BK442" s="246"/>
      <c r="BL442" s="246"/>
      <c r="BM442" s="246"/>
      <c r="BN442" s="246"/>
      <c r="BO442" s="246"/>
      <c r="BP442" s="246"/>
      <c r="BQ442" s="246"/>
      <c r="BR442" s="246"/>
      <c r="BS442" s="246"/>
      <c r="BT442" s="246"/>
      <c r="BU442" s="246"/>
      <c r="BV442" s="246"/>
      <c r="BW442" s="246"/>
      <c r="BX442" s="246"/>
      <c r="BY442" s="246"/>
      <c r="BZ442" s="246"/>
      <c r="CA442" s="246"/>
      <c r="CB442" s="246"/>
      <c r="CC442" s="246"/>
      <c r="CD442" s="246"/>
      <c r="CE442" s="246"/>
      <c r="CF442" s="246"/>
      <c r="CG442" s="246"/>
      <c r="CH442" s="246"/>
      <c r="CI442" s="246"/>
      <c r="CJ442" s="246"/>
      <c r="CK442" s="246"/>
      <c r="CL442" s="246"/>
      <c r="CM442" s="246"/>
      <c r="CN442" s="246"/>
      <c r="CO442" s="246"/>
      <c r="CP442" s="246"/>
      <c r="CQ442" s="246"/>
      <c r="CR442" s="246"/>
      <c r="CS442" s="246"/>
      <c r="CT442" s="246"/>
      <c r="CU442" s="246"/>
      <c r="CV442" s="246"/>
      <c r="CW442" s="246"/>
      <c r="CX442" s="246"/>
      <c r="CY442" s="246"/>
      <c r="CZ442" s="246"/>
      <c r="DA442" s="246"/>
      <c r="DB442" s="246"/>
      <c r="DC442" s="246"/>
      <c r="DD442" s="246"/>
      <c r="DE442" s="246"/>
      <c r="DF442" s="246"/>
      <c r="DG442" s="246"/>
      <c r="DH442" s="246"/>
      <c r="DI442" s="246"/>
      <c r="DJ442" s="246"/>
      <c r="DK442" s="246"/>
      <c r="DL442" s="246"/>
      <c r="DM442" s="246"/>
      <c r="DN442" s="246"/>
      <c r="DO442" s="246"/>
      <c r="DP442" s="246"/>
      <c r="DQ442" s="246"/>
      <c r="DR442" s="246"/>
      <c r="DS442" s="246"/>
      <c r="DT442" s="246"/>
      <c r="DU442" s="246"/>
      <c r="DV442" s="246"/>
      <c r="DW442" s="246"/>
      <c r="DX442" s="246"/>
      <c r="DY442" s="246"/>
      <c r="DZ442" s="246"/>
      <c r="EA442" s="246"/>
      <c r="EB442" s="246"/>
      <c r="EC442" s="246"/>
      <c r="ED442" s="246"/>
      <c r="EE442" s="246"/>
      <c r="EF442" s="246"/>
      <c r="EG442" s="246"/>
      <c r="EH442" s="246"/>
      <c r="EI442" s="246"/>
      <c r="EJ442" s="246"/>
      <c r="EK442" s="246"/>
      <c r="EL442" s="246"/>
      <c r="EM442" s="246"/>
      <c r="EN442" s="246"/>
      <c r="EO442" s="246"/>
      <c r="EP442" s="246"/>
      <c r="EQ442" s="246"/>
      <c r="ER442" s="246"/>
      <c r="ES442" s="246"/>
      <c r="ET442" s="246"/>
      <c r="EU442" s="246"/>
      <c r="EV442" s="246"/>
      <c r="EW442" s="246"/>
      <c r="EX442" s="246"/>
      <c r="EY442" s="246"/>
      <c r="EZ442" s="246"/>
      <c r="FA442" s="246"/>
      <c r="FB442" s="246"/>
      <c r="FC442" s="246"/>
      <c r="FD442" s="246"/>
      <c r="FE442" s="246"/>
      <c r="FF442" s="246"/>
      <c r="FG442" s="246"/>
      <c r="FH442" s="246"/>
      <c r="FI442" s="246"/>
      <c r="FJ442" s="246"/>
      <c r="FK442" s="246"/>
      <c r="FL442" s="246"/>
      <c r="FM442" s="246"/>
      <c r="FN442" s="246"/>
      <c r="FO442" s="246"/>
      <c r="FP442" s="246"/>
      <c r="FQ442" s="246"/>
      <c r="FR442" s="246"/>
      <c r="FS442" s="246"/>
      <c r="FT442" s="246"/>
      <c r="FU442" s="246"/>
      <c r="FV442" s="246"/>
      <c r="FW442" s="246"/>
      <c r="FX442" s="246"/>
      <c r="FY442" s="246"/>
      <c r="FZ442" s="246"/>
      <c r="GA442" s="246"/>
      <c r="GB442" s="246"/>
      <c r="GC442" s="246"/>
      <c r="GD442" s="246"/>
      <c r="GE442" s="246"/>
      <c r="GF442" s="246"/>
      <c r="GG442" s="246"/>
      <c r="GH442" s="246"/>
      <c r="GI442" s="246"/>
      <c r="GJ442" s="246"/>
      <c r="GK442" s="246"/>
      <c r="GL442" s="246"/>
      <c r="GM442" s="246"/>
      <c r="GN442" s="246"/>
      <c r="GO442" s="246"/>
      <c r="GP442" s="246"/>
      <c r="GQ442" s="246"/>
      <c r="GR442" s="246"/>
      <c r="GS442" s="246"/>
      <c r="GT442" s="246"/>
      <c r="GU442" s="246"/>
      <c r="GV442" s="246"/>
      <c r="GW442" s="246"/>
      <c r="GX442" s="246"/>
      <c r="GY442" s="246"/>
      <c r="GZ442" s="246"/>
      <c r="HA442" s="246"/>
      <c r="HB442" s="246"/>
      <c r="HC442" s="246"/>
      <c r="HD442" s="246"/>
      <c r="HE442" s="246"/>
      <c r="HF442" s="246"/>
      <c r="HG442" s="246"/>
      <c r="HH442" s="246"/>
      <c r="HI442" s="246"/>
      <c r="HJ442" s="246"/>
      <c r="HK442" s="246"/>
      <c r="HL442" s="246"/>
      <c r="HM442" s="246"/>
      <c r="HN442" s="246"/>
      <c r="HO442" s="246"/>
      <c r="HP442" s="246"/>
      <c r="HQ442" s="246"/>
      <c r="HR442" s="246"/>
      <c r="HS442" s="246"/>
      <c r="HT442" s="246"/>
      <c r="HU442" s="246"/>
      <c r="HV442" s="246"/>
      <c r="HW442" s="246"/>
      <c r="HX442" s="246"/>
      <c r="HY442" s="246"/>
      <c r="HZ442" s="246"/>
      <c r="IA442" s="246"/>
      <c r="IB442" s="246"/>
      <c r="IC442" s="246"/>
      <c r="ID442" s="246"/>
      <c r="IE442" s="246"/>
      <c r="IF442" s="246"/>
      <c r="IG442" s="246"/>
      <c r="IH442" s="246"/>
      <c r="II442" s="246"/>
      <c r="IJ442" s="246"/>
      <c r="IK442" s="246"/>
      <c r="IL442" s="246"/>
      <c r="IM442" s="246"/>
      <c r="IN442" s="246"/>
      <c r="IO442" s="246"/>
      <c r="IP442" s="246"/>
      <c r="IQ442" s="246"/>
      <c r="IR442" s="246"/>
      <c r="IS442" s="246"/>
      <c r="IT442" s="246"/>
      <c r="IU442" s="246"/>
      <c r="IV442" s="246"/>
      <c r="IW442" s="246"/>
    </row>
    <row r="443" customFormat="false" ht="12.75" hidden="false" customHeight="false" outlineLevel="0" collapsed="false">
      <c r="A443" s="263"/>
      <c r="B443" s="264"/>
      <c r="C443" s="251"/>
      <c r="D443" s="251"/>
      <c r="E443" s="251"/>
      <c r="F443" s="261"/>
      <c r="G443" s="261"/>
      <c r="H443" s="261"/>
      <c r="I443" s="261"/>
      <c r="J443" s="261"/>
      <c r="K443" s="261"/>
      <c r="L443" s="261"/>
      <c r="M443" s="261"/>
      <c r="N443" s="261"/>
      <c r="O443" s="261"/>
      <c r="P443" s="261"/>
      <c r="Q443" s="261"/>
      <c r="R443" s="261"/>
      <c r="S443" s="261"/>
      <c r="T443" s="261"/>
      <c r="U443" s="261"/>
      <c r="V443" s="261"/>
      <c r="W443" s="261"/>
      <c r="X443" s="261"/>
      <c r="Y443" s="261"/>
      <c r="Z443" s="261"/>
      <c r="AA443" s="261"/>
      <c r="AB443" s="261"/>
      <c r="AC443" s="261"/>
      <c r="AD443" s="261"/>
      <c r="AE443" s="261"/>
      <c r="AF443" s="261"/>
      <c r="AG443" s="261"/>
      <c r="AH443" s="261"/>
      <c r="AI443" s="261"/>
      <c r="AJ443" s="261"/>
      <c r="AK443" s="261"/>
      <c r="AL443" s="261"/>
      <c r="AM443" s="261"/>
      <c r="AN443" s="261"/>
      <c r="AO443" s="261"/>
      <c r="AP443" s="261"/>
      <c r="AQ443" s="261"/>
      <c r="AR443" s="261"/>
      <c r="AS443" s="261"/>
      <c r="AT443" s="261"/>
      <c r="AU443" s="261"/>
      <c r="AV443" s="261"/>
      <c r="AW443" s="261"/>
      <c r="AX443" s="261"/>
      <c r="AY443" s="261"/>
      <c r="AZ443" s="261"/>
      <c r="BA443" s="261"/>
      <c r="BB443" s="261"/>
      <c r="BC443" s="261"/>
      <c r="BD443" s="261"/>
      <c r="BE443" s="261"/>
      <c r="BF443" s="261"/>
      <c r="BG443" s="261"/>
      <c r="BH443" s="261"/>
      <c r="BI443" s="261"/>
      <c r="BJ443" s="261"/>
      <c r="BK443" s="261"/>
      <c r="BL443" s="261"/>
      <c r="BM443" s="261"/>
      <c r="BN443" s="261"/>
      <c r="BO443" s="261"/>
      <c r="BP443" s="261"/>
      <c r="BQ443" s="261"/>
      <c r="BR443" s="261"/>
      <c r="BS443" s="261"/>
      <c r="BT443" s="261"/>
      <c r="BU443" s="261"/>
      <c r="BV443" s="261"/>
      <c r="BW443" s="261"/>
      <c r="BX443" s="261"/>
      <c r="BY443" s="261"/>
      <c r="BZ443" s="261"/>
      <c r="CA443" s="261"/>
      <c r="CB443" s="261"/>
      <c r="CC443" s="261"/>
      <c r="CD443" s="261"/>
      <c r="CE443" s="261"/>
      <c r="CF443" s="261"/>
      <c r="CG443" s="261"/>
      <c r="CH443" s="261"/>
      <c r="CI443" s="261"/>
      <c r="CJ443" s="261"/>
      <c r="CK443" s="261"/>
      <c r="CL443" s="261"/>
      <c r="CM443" s="261"/>
      <c r="CN443" s="261"/>
      <c r="CO443" s="261"/>
      <c r="CP443" s="261"/>
      <c r="CQ443" s="261"/>
      <c r="CR443" s="261"/>
      <c r="CS443" s="261"/>
      <c r="CT443" s="261"/>
      <c r="CU443" s="261"/>
      <c r="CV443" s="261"/>
      <c r="CW443" s="261"/>
      <c r="CX443" s="261"/>
      <c r="CY443" s="261"/>
      <c r="CZ443" s="261"/>
      <c r="DA443" s="261"/>
      <c r="DB443" s="261"/>
      <c r="DC443" s="261"/>
      <c r="DD443" s="261"/>
      <c r="DE443" s="261"/>
      <c r="DF443" s="261"/>
      <c r="DG443" s="261"/>
      <c r="DH443" s="261"/>
      <c r="DI443" s="261"/>
      <c r="DJ443" s="261"/>
      <c r="DK443" s="261"/>
      <c r="DL443" s="261"/>
      <c r="DM443" s="261"/>
      <c r="DN443" s="261"/>
      <c r="DO443" s="261"/>
      <c r="DP443" s="261"/>
      <c r="DQ443" s="261"/>
      <c r="DR443" s="261"/>
      <c r="DS443" s="261"/>
      <c r="DT443" s="261"/>
      <c r="DU443" s="261"/>
      <c r="DV443" s="261"/>
      <c r="DW443" s="261"/>
      <c r="DX443" s="261"/>
      <c r="DY443" s="261"/>
      <c r="DZ443" s="261"/>
      <c r="EA443" s="261"/>
      <c r="EB443" s="261"/>
      <c r="EC443" s="261"/>
      <c r="ED443" s="261"/>
      <c r="EE443" s="261"/>
      <c r="EF443" s="261"/>
      <c r="EG443" s="261"/>
      <c r="EH443" s="261"/>
      <c r="EI443" s="261"/>
      <c r="EJ443" s="261"/>
      <c r="EK443" s="261"/>
      <c r="EL443" s="261"/>
      <c r="EM443" s="261"/>
      <c r="EN443" s="261"/>
      <c r="EO443" s="261"/>
      <c r="EP443" s="261"/>
      <c r="EQ443" s="261"/>
      <c r="ER443" s="261"/>
      <c r="ES443" s="261"/>
      <c r="ET443" s="261"/>
      <c r="EU443" s="261"/>
      <c r="EV443" s="261"/>
      <c r="EW443" s="261"/>
      <c r="EX443" s="261"/>
      <c r="EY443" s="261"/>
      <c r="EZ443" s="261"/>
      <c r="FA443" s="261"/>
      <c r="FB443" s="261"/>
      <c r="FC443" s="261"/>
      <c r="FD443" s="261"/>
      <c r="FE443" s="261"/>
      <c r="FF443" s="261"/>
      <c r="FG443" s="261"/>
      <c r="FH443" s="261"/>
      <c r="FI443" s="261"/>
      <c r="FJ443" s="261"/>
      <c r="FK443" s="261"/>
      <c r="FL443" s="261"/>
      <c r="FM443" s="261"/>
      <c r="FN443" s="261"/>
      <c r="FO443" s="261"/>
      <c r="FP443" s="261"/>
      <c r="FQ443" s="261"/>
      <c r="FR443" s="261"/>
      <c r="FS443" s="261"/>
      <c r="FT443" s="261"/>
      <c r="FU443" s="261"/>
      <c r="FV443" s="261"/>
      <c r="FW443" s="261"/>
      <c r="FX443" s="261"/>
      <c r="FY443" s="261"/>
      <c r="FZ443" s="261"/>
      <c r="GA443" s="261"/>
      <c r="GB443" s="261"/>
      <c r="GC443" s="261"/>
      <c r="GD443" s="261"/>
      <c r="GE443" s="261"/>
      <c r="GF443" s="261"/>
      <c r="GG443" s="261"/>
      <c r="GH443" s="261"/>
      <c r="GI443" s="261"/>
      <c r="GJ443" s="261"/>
      <c r="GK443" s="261"/>
      <c r="GL443" s="261"/>
      <c r="GM443" s="261"/>
      <c r="GN443" s="261"/>
      <c r="GO443" s="261"/>
      <c r="GP443" s="261"/>
      <c r="GQ443" s="261"/>
      <c r="GR443" s="261"/>
      <c r="GS443" s="261"/>
      <c r="GT443" s="261"/>
      <c r="GU443" s="261"/>
      <c r="GV443" s="261"/>
      <c r="GW443" s="261"/>
      <c r="GX443" s="261"/>
      <c r="GY443" s="261"/>
      <c r="GZ443" s="261"/>
      <c r="HA443" s="261"/>
      <c r="HB443" s="261"/>
      <c r="HC443" s="261"/>
      <c r="HD443" s="261"/>
      <c r="HE443" s="261"/>
      <c r="HF443" s="261"/>
      <c r="HG443" s="261"/>
      <c r="HH443" s="261"/>
      <c r="HI443" s="261"/>
      <c r="HJ443" s="261"/>
      <c r="HK443" s="261"/>
      <c r="HL443" s="261"/>
      <c r="HM443" s="261"/>
      <c r="HN443" s="261"/>
      <c r="HO443" s="261"/>
      <c r="HP443" s="261"/>
      <c r="HQ443" s="261"/>
      <c r="HR443" s="261"/>
      <c r="HS443" s="261"/>
      <c r="HT443" s="261"/>
      <c r="HU443" s="261"/>
      <c r="HV443" s="261"/>
      <c r="HW443" s="261"/>
      <c r="HX443" s="261"/>
      <c r="HY443" s="261"/>
      <c r="HZ443" s="261"/>
      <c r="IA443" s="261"/>
      <c r="IB443" s="261"/>
      <c r="IC443" s="261"/>
      <c r="ID443" s="261"/>
      <c r="IE443" s="261"/>
      <c r="IF443" s="261"/>
      <c r="IG443" s="261"/>
      <c r="IH443" s="261"/>
      <c r="II443" s="261"/>
      <c r="IJ443" s="261"/>
      <c r="IK443" s="261"/>
      <c r="IL443" s="261"/>
      <c r="IM443" s="261"/>
      <c r="IN443" s="261"/>
      <c r="IO443" s="261"/>
      <c r="IP443" s="261"/>
      <c r="IQ443" s="261"/>
      <c r="IR443" s="261"/>
      <c r="IS443" s="261"/>
      <c r="IT443" s="261"/>
      <c r="IU443" s="261"/>
      <c r="IV443" s="261"/>
      <c r="IW443" s="261"/>
    </row>
    <row r="444" customFormat="false" ht="12.75" hidden="false" customHeight="false" outlineLevel="0" collapsed="false">
      <c r="A444" s="217"/>
      <c r="B444" s="258"/>
      <c r="C444" s="251"/>
      <c r="D444" s="251"/>
      <c r="E444" s="251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  <c r="AJ444" s="246"/>
      <c r="AK444" s="246"/>
      <c r="AL444" s="246"/>
      <c r="AM444" s="246"/>
      <c r="AN444" s="246"/>
      <c r="AO444" s="246"/>
      <c r="AP444" s="246"/>
      <c r="AQ444" s="246"/>
      <c r="AR444" s="246"/>
      <c r="AS444" s="246"/>
      <c r="AT444" s="246"/>
      <c r="AU444" s="246"/>
      <c r="AV444" s="246"/>
      <c r="AW444" s="246"/>
      <c r="AX444" s="246"/>
      <c r="AY444" s="246"/>
      <c r="AZ444" s="246"/>
      <c r="BA444" s="246"/>
      <c r="BB444" s="246"/>
      <c r="BC444" s="246"/>
      <c r="BD444" s="246"/>
      <c r="BE444" s="246"/>
      <c r="BF444" s="246"/>
      <c r="BG444" s="246"/>
      <c r="BH444" s="246"/>
      <c r="BI444" s="246"/>
      <c r="BJ444" s="246"/>
      <c r="BK444" s="246"/>
      <c r="BL444" s="246"/>
      <c r="BM444" s="246"/>
      <c r="BN444" s="246"/>
      <c r="BO444" s="246"/>
      <c r="BP444" s="246"/>
      <c r="BQ444" s="246"/>
      <c r="BR444" s="246"/>
      <c r="BS444" s="246"/>
      <c r="BT444" s="246"/>
      <c r="BU444" s="246"/>
      <c r="BV444" s="246"/>
      <c r="BW444" s="246"/>
      <c r="BX444" s="246"/>
      <c r="BY444" s="246"/>
      <c r="BZ444" s="246"/>
      <c r="CA444" s="246"/>
      <c r="CB444" s="246"/>
      <c r="CC444" s="246"/>
      <c r="CD444" s="246"/>
      <c r="CE444" s="246"/>
      <c r="CF444" s="246"/>
      <c r="CG444" s="246"/>
      <c r="CH444" s="246"/>
      <c r="CI444" s="246"/>
      <c r="CJ444" s="246"/>
      <c r="CK444" s="246"/>
      <c r="CL444" s="246"/>
      <c r="CM444" s="246"/>
      <c r="CN444" s="246"/>
      <c r="CO444" s="246"/>
      <c r="CP444" s="246"/>
      <c r="CQ444" s="246"/>
      <c r="CR444" s="246"/>
      <c r="CS444" s="246"/>
      <c r="CT444" s="246"/>
      <c r="CU444" s="246"/>
      <c r="CV444" s="246"/>
      <c r="CW444" s="246"/>
      <c r="CX444" s="246"/>
      <c r="CY444" s="246"/>
      <c r="CZ444" s="246"/>
      <c r="DA444" s="246"/>
      <c r="DB444" s="246"/>
      <c r="DC444" s="246"/>
      <c r="DD444" s="246"/>
      <c r="DE444" s="246"/>
      <c r="DF444" s="246"/>
      <c r="DG444" s="246"/>
      <c r="DH444" s="246"/>
      <c r="DI444" s="246"/>
      <c r="DJ444" s="246"/>
      <c r="DK444" s="246"/>
      <c r="DL444" s="246"/>
      <c r="DM444" s="246"/>
      <c r="DN444" s="246"/>
      <c r="DO444" s="246"/>
      <c r="DP444" s="246"/>
      <c r="DQ444" s="246"/>
      <c r="DR444" s="246"/>
      <c r="DS444" s="246"/>
      <c r="DT444" s="246"/>
      <c r="DU444" s="246"/>
      <c r="DV444" s="246"/>
      <c r="DW444" s="246"/>
      <c r="DX444" s="246"/>
      <c r="DY444" s="246"/>
      <c r="DZ444" s="246"/>
      <c r="EA444" s="246"/>
      <c r="EB444" s="246"/>
      <c r="EC444" s="246"/>
      <c r="ED444" s="246"/>
      <c r="EE444" s="246"/>
      <c r="EF444" s="246"/>
      <c r="EG444" s="246"/>
      <c r="EH444" s="246"/>
      <c r="EI444" s="246"/>
      <c r="EJ444" s="246"/>
      <c r="EK444" s="246"/>
      <c r="EL444" s="246"/>
      <c r="EM444" s="246"/>
      <c r="EN444" s="246"/>
      <c r="EO444" s="246"/>
      <c r="EP444" s="246"/>
      <c r="EQ444" s="246"/>
      <c r="ER444" s="246"/>
      <c r="ES444" s="246"/>
      <c r="ET444" s="246"/>
      <c r="EU444" s="246"/>
      <c r="EV444" s="246"/>
      <c r="EW444" s="246"/>
      <c r="EX444" s="246"/>
      <c r="EY444" s="246"/>
      <c r="EZ444" s="246"/>
      <c r="FA444" s="246"/>
      <c r="FB444" s="246"/>
      <c r="FC444" s="246"/>
      <c r="FD444" s="246"/>
      <c r="FE444" s="246"/>
      <c r="FF444" s="246"/>
      <c r="FG444" s="246"/>
      <c r="FH444" s="246"/>
      <c r="FI444" s="246"/>
      <c r="FJ444" s="246"/>
      <c r="FK444" s="246"/>
      <c r="FL444" s="246"/>
      <c r="FM444" s="246"/>
      <c r="FN444" s="246"/>
      <c r="FO444" s="246"/>
      <c r="FP444" s="246"/>
      <c r="FQ444" s="246"/>
      <c r="FR444" s="246"/>
      <c r="FS444" s="246"/>
      <c r="FT444" s="246"/>
      <c r="FU444" s="246"/>
      <c r="FV444" s="246"/>
      <c r="FW444" s="246"/>
      <c r="FX444" s="246"/>
      <c r="FY444" s="246"/>
      <c r="FZ444" s="246"/>
      <c r="GA444" s="246"/>
      <c r="GB444" s="246"/>
      <c r="GC444" s="246"/>
      <c r="GD444" s="246"/>
      <c r="GE444" s="246"/>
      <c r="GF444" s="246"/>
      <c r="GG444" s="246"/>
      <c r="GH444" s="246"/>
      <c r="GI444" s="246"/>
      <c r="GJ444" s="246"/>
      <c r="GK444" s="246"/>
      <c r="GL444" s="246"/>
      <c r="GM444" s="246"/>
      <c r="GN444" s="246"/>
      <c r="GO444" s="246"/>
      <c r="GP444" s="246"/>
      <c r="GQ444" s="246"/>
      <c r="GR444" s="246"/>
      <c r="GS444" s="246"/>
      <c r="GT444" s="246"/>
      <c r="GU444" s="246"/>
      <c r="GV444" s="246"/>
      <c r="GW444" s="246"/>
      <c r="GX444" s="246"/>
      <c r="GY444" s="246"/>
      <c r="GZ444" s="246"/>
      <c r="HA444" s="246"/>
      <c r="HB444" s="246"/>
      <c r="HC444" s="246"/>
      <c r="HD444" s="246"/>
      <c r="HE444" s="246"/>
      <c r="HF444" s="246"/>
      <c r="HG444" s="246"/>
      <c r="HH444" s="246"/>
      <c r="HI444" s="246"/>
      <c r="HJ444" s="246"/>
      <c r="HK444" s="246"/>
      <c r="HL444" s="246"/>
      <c r="HM444" s="246"/>
      <c r="HN444" s="246"/>
      <c r="HO444" s="246"/>
      <c r="HP444" s="246"/>
      <c r="HQ444" s="246"/>
      <c r="HR444" s="246"/>
      <c r="HS444" s="246"/>
      <c r="HT444" s="246"/>
      <c r="HU444" s="246"/>
      <c r="HV444" s="246"/>
      <c r="HW444" s="246"/>
      <c r="HX444" s="246"/>
      <c r="HY444" s="246"/>
      <c r="HZ444" s="246"/>
      <c r="IA444" s="246"/>
      <c r="IB444" s="246"/>
      <c r="IC444" s="246"/>
      <c r="ID444" s="246"/>
      <c r="IE444" s="246"/>
      <c r="IF444" s="246"/>
      <c r="IG444" s="246"/>
      <c r="IH444" s="246"/>
      <c r="II444" s="246"/>
      <c r="IJ444" s="246"/>
      <c r="IK444" s="246"/>
      <c r="IL444" s="246"/>
      <c r="IM444" s="246"/>
      <c r="IN444" s="246"/>
      <c r="IO444" s="246"/>
      <c r="IP444" s="246"/>
      <c r="IQ444" s="246"/>
      <c r="IR444" s="246"/>
      <c r="IS444" s="246"/>
      <c r="IT444" s="246"/>
      <c r="IU444" s="246"/>
      <c r="IV444" s="246"/>
      <c r="IW444" s="246"/>
    </row>
    <row r="445" customFormat="false" ht="12.75" hidden="false" customHeight="false" outlineLevel="0" collapsed="false">
      <c r="A445" s="217"/>
      <c r="B445" s="258"/>
      <c r="C445" s="251"/>
      <c r="D445" s="251"/>
      <c r="E445" s="251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  <c r="AJ445" s="246"/>
      <c r="AK445" s="246"/>
      <c r="AL445" s="246"/>
      <c r="AM445" s="246"/>
      <c r="AN445" s="246"/>
      <c r="AO445" s="246"/>
      <c r="AP445" s="246"/>
      <c r="AQ445" s="246"/>
      <c r="AR445" s="246"/>
      <c r="AS445" s="246"/>
      <c r="AT445" s="246"/>
      <c r="AU445" s="246"/>
      <c r="AV445" s="246"/>
      <c r="AW445" s="246"/>
      <c r="AX445" s="246"/>
      <c r="AY445" s="246"/>
      <c r="AZ445" s="246"/>
      <c r="BA445" s="246"/>
      <c r="BB445" s="246"/>
      <c r="BC445" s="246"/>
      <c r="BD445" s="246"/>
      <c r="BE445" s="246"/>
      <c r="BF445" s="246"/>
      <c r="BG445" s="246"/>
      <c r="BH445" s="246"/>
      <c r="BI445" s="246"/>
      <c r="BJ445" s="246"/>
      <c r="BK445" s="246"/>
      <c r="BL445" s="246"/>
      <c r="BM445" s="246"/>
      <c r="BN445" s="246"/>
      <c r="BO445" s="246"/>
      <c r="BP445" s="246"/>
      <c r="BQ445" s="246"/>
      <c r="BR445" s="246"/>
      <c r="BS445" s="246"/>
      <c r="BT445" s="246"/>
      <c r="BU445" s="246"/>
      <c r="BV445" s="246"/>
      <c r="BW445" s="246"/>
      <c r="BX445" s="246"/>
      <c r="BY445" s="246"/>
      <c r="BZ445" s="246"/>
      <c r="CA445" s="246"/>
      <c r="CB445" s="246"/>
      <c r="CC445" s="246"/>
      <c r="CD445" s="246"/>
      <c r="CE445" s="246"/>
      <c r="CF445" s="246"/>
      <c r="CG445" s="246"/>
      <c r="CH445" s="246"/>
      <c r="CI445" s="246"/>
      <c r="CJ445" s="246"/>
      <c r="CK445" s="246"/>
      <c r="CL445" s="246"/>
      <c r="CM445" s="246"/>
      <c r="CN445" s="246"/>
      <c r="CO445" s="246"/>
      <c r="CP445" s="246"/>
      <c r="CQ445" s="246"/>
      <c r="CR445" s="246"/>
      <c r="CS445" s="246"/>
      <c r="CT445" s="246"/>
      <c r="CU445" s="246"/>
      <c r="CV445" s="246"/>
      <c r="CW445" s="246"/>
      <c r="CX445" s="246"/>
      <c r="CY445" s="246"/>
      <c r="CZ445" s="246"/>
      <c r="DA445" s="246"/>
      <c r="DB445" s="246"/>
      <c r="DC445" s="246"/>
      <c r="DD445" s="246"/>
      <c r="DE445" s="246"/>
      <c r="DF445" s="246"/>
      <c r="DG445" s="246"/>
      <c r="DH445" s="246"/>
      <c r="DI445" s="246"/>
      <c r="DJ445" s="246"/>
      <c r="DK445" s="246"/>
      <c r="DL445" s="246"/>
      <c r="DM445" s="246"/>
      <c r="DN445" s="246"/>
      <c r="DO445" s="246"/>
      <c r="DP445" s="246"/>
      <c r="DQ445" s="246"/>
      <c r="DR445" s="246"/>
      <c r="DS445" s="246"/>
      <c r="DT445" s="246"/>
      <c r="DU445" s="246"/>
      <c r="DV445" s="246"/>
      <c r="DW445" s="246"/>
      <c r="DX445" s="246"/>
      <c r="DY445" s="246"/>
      <c r="DZ445" s="246"/>
      <c r="EA445" s="246"/>
      <c r="EB445" s="246"/>
      <c r="EC445" s="246"/>
      <c r="ED445" s="246"/>
      <c r="EE445" s="246"/>
      <c r="EF445" s="246"/>
      <c r="EG445" s="246"/>
      <c r="EH445" s="246"/>
      <c r="EI445" s="246"/>
      <c r="EJ445" s="246"/>
      <c r="EK445" s="246"/>
      <c r="EL445" s="246"/>
      <c r="EM445" s="246"/>
      <c r="EN445" s="246"/>
      <c r="EO445" s="246"/>
      <c r="EP445" s="246"/>
      <c r="EQ445" s="246"/>
      <c r="ER445" s="246"/>
      <c r="ES445" s="246"/>
      <c r="ET445" s="246"/>
      <c r="EU445" s="246"/>
      <c r="EV445" s="246"/>
      <c r="EW445" s="246"/>
      <c r="EX445" s="246"/>
      <c r="EY445" s="246"/>
      <c r="EZ445" s="246"/>
      <c r="FA445" s="246"/>
      <c r="FB445" s="246"/>
      <c r="FC445" s="246"/>
      <c r="FD445" s="246"/>
      <c r="FE445" s="246"/>
      <c r="FF445" s="246"/>
      <c r="FG445" s="246"/>
      <c r="FH445" s="246"/>
      <c r="FI445" s="246"/>
      <c r="FJ445" s="246"/>
      <c r="FK445" s="246"/>
      <c r="FL445" s="246"/>
      <c r="FM445" s="246"/>
      <c r="FN445" s="246"/>
      <c r="FO445" s="246"/>
      <c r="FP445" s="246"/>
      <c r="FQ445" s="246"/>
      <c r="FR445" s="246"/>
      <c r="FS445" s="246"/>
      <c r="FT445" s="246"/>
      <c r="FU445" s="246"/>
      <c r="FV445" s="246"/>
      <c r="FW445" s="246"/>
      <c r="FX445" s="246"/>
      <c r="FY445" s="246"/>
      <c r="FZ445" s="246"/>
      <c r="GA445" s="246"/>
      <c r="GB445" s="246"/>
      <c r="GC445" s="246"/>
      <c r="GD445" s="246"/>
      <c r="GE445" s="246"/>
      <c r="GF445" s="246"/>
      <c r="GG445" s="246"/>
      <c r="GH445" s="246"/>
      <c r="GI445" s="246"/>
      <c r="GJ445" s="246"/>
      <c r="GK445" s="246"/>
      <c r="GL445" s="246"/>
      <c r="GM445" s="246"/>
      <c r="GN445" s="246"/>
      <c r="GO445" s="246"/>
      <c r="GP445" s="246"/>
      <c r="GQ445" s="246"/>
      <c r="GR445" s="246"/>
      <c r="GS445" s="246"/>
      <c r="GT445" s="246"/>
      <c r="GU445" s="246"/>
      <c r="GV445" s="246"/>
      <c r="GW445" s="246"/>
      <c r="GX445" s="246"/>
      <c r="GY445" s="246"/>
      <c r="GZ445" s="246"/>
      <c r="HA445" s="246"/>
      <c r="HB445" s="246"/>
      <c r="HC445" s="246"/>
      <c r="HD445" s="246"/>
      <c r="HE445" s="246"/>
      <c r="HF445" s="246"/>
      <c r="HG445" s="246"/>
      <c r="HH445" s="246"/>
      <c r="HI445" s="246"/>
      <c r="HJ445" s="246"/>
      <c r="HK445" s="246"/>
      <c r="HL445" s="246"/>
      <c r="HM445" s="246"/>
      <c r="HN445" s="246"/>
      <c r="HO445" s="246"/>
      <c r="HP445" s="246"/>
      <c r="HQ445" s="246"/>
      <c r="HR445" s="246"/>
      <c r="HS445" s="246"/>
      <c r="HT445" s="246"/>
      <c r="HU445" s="246"/>
      <c r="HV445" s="246"/>
      <c r="HW445" s="246"/>
      <c r="HX445" s="246"/>
      <c r="HY445" s="246"/>
      <c r="HZ445" s="246"/>
      <c r="IA445" s="246"/>
      <c r="IB445" s="246"/>
      <c r="IC445" s="246"/>
      <c r="ID445" s="246"/>
      <c r="IE445" s="246"/>
      <c r="IF445" s="246"/>
      <c r="IG445" s="246"/>
      <c r="IH445" s="246"/>
      <c r="II445" s="246"/>
      <c r="IJ445" s="246"/>
      <c r="IK445" s="246"/>
      <c r="IL445" s="246"/>
      <c r="IM445" s="246"/>
      <c r="IN445" s="246"/>
      <c r="IO445" s="246"/>
      <c r="IP445" s="246"/>
      <c r="IQ445" s="246"/>
      <c r="IR445" s="246"/>
      <c r="IS445" s="246"/>
      <c r="IT445" s="246"/>
      <c r="IU445" s="246"/>
      <c r="IV445" s="246"/>
      <c r="IW445" s="246"/>
    </row>
    <row r="446" customFormat="false" ht="12.75" hidden="false" customHeight="false" outlineLevel="0" collapsed="false">
      <c r="A446" s="217"/>
      <c r="B446" s="258"/>
      <c r="C446" s="251"/>
      <c r="D446" s="251"/>
      <c r="E446" s="251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  <c r="AJ446" s="246"/>
      <c r="AK446" s="246"/>
      <c r="AL446" s="246"/>
      <c r="AM446" s="246"/>
      <c r="AN446" s="246"/>
      <c r="AO446" s="246"/>
      <c r="AP446" s="246"/>
      <c r="AQ446" s="246"/>
      <c r="AR446" s="246"/>
      <c r="AS446" s="246"/>
      <c r="AT446" s="246"/>
      <c r="AU446" s="246"/>
      <c r="AV446" s="246"/>
      <c r="AW446" s="246"/>
      <c r="AX446" s="246"/>
      <c r="AY446" s="246"/>
      <c r="AZ446" s="246"/>
      <c r="BA446" s="246"/>
      <c r="BB446" s="246"/>
      <c r="BC446" s="246"/>
      <c r="BD446" s="246"/>
      <c r="BE446" s="246"/>
      <c r="BF446" s="246"/>
      <c r="BG446" s="246"/>
      <c r="BH446" s="246"/>
      <c r="BI446" s="246"/>
      <c r="BJ446" s="246"/>
      <c r="BK446" s="246"/>
      <c r="BL446" s="246"/>
      <c r="BM446" s="246"/>
      <c r="BN446" s="246"/>
      <c r="BO446" s="246"/>
      <c r="BP446" s="246"/>
      <c r="BQ446" s="246"/>
      <c r="BR446" s="246"/>
      <c r="BS446" s="246"/>
      <c r="BT446" s="246"/>
      <c r="BU446" s="246"/>
      <c r="BV446" s="246"/>
      <c r="BW446" s="246"/>
      <c r="BX446" s="246"/>
      <c r="BY446" s="246"/>
      <c r="BZ446" s="246"/>
      <c r="CA446" s="246"/>
      <c r="CB446" s="246"/>
      <c r="CC446" s="246"/>
      <c r="CD446" s="246"/>
      <c r="CE446" s="246"/>
      <c r="CF446" s="246"/>
      <c r="CG446" s="246"/>
      <c r="CH446" s="246"/>
      <c r="CI446" s="246"/>
      <c r="CJ446" s="246"/>
      <c r="CK446" s="246"/>
      <c r="CL446" s="246"/>
      <c r="CM446" s="246"/>
      <c r="CN446" s="246"/>
      <c r="CO446" s="246"/>
      <c r="CP446" s="246"/>
      <c r="CQ446" s="246"/>
      <c r="CR446" s="246"/>
      <c r="CS446" s="246"/>
      <c r="CT446" s="246"/>
      <c r="CU446" s="246"/>
      <c r="CV446" s="246"/>
      <c r="CW446" s="246"/>
      <c r="CX446" s="246"/>
      <c r="CY446" s="246"/>
      <c r="CZ446" s="246"/>
      <c r="DA446" s="246"/>
      <c r="DB446" s="246"/>
      <c r="DC446" s="246"/>
      <c r="DD446" s="246"/>
      <c r="DE446" s="246"/>
      <c r="DF446" s="246"/>
      <c r="DG446" s="246"/>
      <c r="DH446" s="246"/>
      <c r="DI446" s="246"/>
      <c r="DJ446" s="246"/>
      <c r="DK446" s="246"/>
      <c r="DL446" s="246"/>
      <c r="DM446" s="246"/>
      <c r="DN446" s="246"/>
      <c r="DO446" s="246"/>
      <c r="DP446" s="246"/>
      <c r="DQ446" s="246"/>
      <c r="DR446" s="246"/>
      <c r="DS446" s="246"/>
      <c r="DT446" s="246"/>
      <c r="DU446" s="246"/>
      <c r="DV446" s="246"/>
      <c r="DW446" s="246"/>
      <c r="DX446" s="246"/>
      <c r="DY446" s="246"/>
      <c r="DZ446" s="246"/>
      <c r="EA446" s="246"/>
      <c r="EB446" s="246"/>
      <c r="EC446" s="246"/>
      <c r="ED446" s="246"/>
      <c r="EE446" s="246"/>
      <c r="EF446" s="246"/>
      <c r="EG446" s="246"/>
      <c r="EH446" s="246"/>
      <c r="EI446" s="246"/>
      <c r="EJ446" s="246"/>
      <c r="EK446" s="246"/>
      <c r="EL446" s="246"/>
      <c r="EM446" s="246"/>
      <c r="EN446" s="246"/>
      <c r="EO446" s="246"/>
      <c r="EP446" s="246"/>
      <c r="EQ446" s="246"/>
      <c r="ER446" s="246"/>
      <c r="ES446" s="246"/>
      <c r="ET446" s="246"/>
      <c r="EU446" s="246"/>
      <c r="EV446" s="246"/>
      <c r="EW446" s="246"/>
      <c r="EX446" s="246"/>
      <c r="EY446" s="246"/>
      <c r="EZ446" s="246"/>
      <c r="FA446" s="246"/>
      <c r="FB446" s="246"/>
      <c r="FC446" s="246"/>
      <c r="FD446" s="246"/>
      <c r="FE446" s="246"/>
      <c r="FF446" s="246"/>
      <c r="FG446" s="246"/>
      <c r="FH446" s="246"/>
      <c r="FI446" s="246"/>
      <c r="FJ446" s="246"/>
      <c r="FK446" s="246"/>
      <c r="FL446" s="246"/>
      <c r="FM446" s="246"/>
      <c r="FN446" s="246"/>
      <c r="FO446" s="246"/>
      <c r="FP446" s="246"/>
      <c r="FQ446" s="246"/>
      <c r="FR446" s="246"/>
      <c r="FS446" s="246"/>
      <c r="FT446" s="246"/>
      <c r="FU446" s="246"/>
      <c r="FV446" s="246"/>
      <c r="FW446" s="246"/>
      <c r="FX446" s="246"/>
      <c r="FY446" s="246"/>
      <c r="FZ446" s="246"/>
      <c r="GA446" s="246"/>
      <c r="GB446" s="246"/>
      <c r="GC446" s="246"/>
      <c r="GD446" s="246"/>
      <c r="GE446" s="246"/>
      <c r="GF446" s="246"/>
      <c r="GG446" s="246"/>
      <c r="GH446" s="246"/>
      <c r="GI446" s="246"/>
      <c r="GJ446" s="246"/>
      <c r="GK446" s="246"/>
      <c r="GL446" s="246"/>
      <c r="GM446" s="246"/>
      <c r="GN446" s="246"/>
      <c r="GO446" s="246"/>
      <c r="GP446" s="246"/>
      <c r="GQ446" s="246"/>
      <c r="GR446" s="246"/>
      <c r="GS446" s="246"/>
      <c r="GT446" s="246"/>
      <c r="GU446" s="246"/>
      <c r="GV446" s="246"/>
      <c r="GW446" s="246"/>
      <c r="GX446" s="246"/>
      <c r="GY446" s="246"/>
      <c r="GZ446" s="246"/>
      <c r="HA446" s="246"/>
      <c r="HB446" s="246"/>
      <c r="HC446" s="246"/>
      <c r="HD446" s="246"/>
      <c r="HE446" s="246"/>
      <c r="HF446" s="246"/>
      <c r="HG446" s="246"/>
      <c r="HH446" s="246"/>
      <c r="HI446" s="246"/>
      <c r="HJ446" s="246"/>
      <c r="HK446" s="246"/>
      <c r="HL446" s="246"/>
      <c r="HM446" s="246"/>
      <c r="HN446" s="246"/>
      <c r="HO446" s="246"/>
      <c r="HP446" s="246"/>
      <c r="HQ446" s="246"/>
      <c r="HR446" s="246"/>
      <c r="HS446" s="246"/>
      <c r="HT446" s="246"/>
      <c r="HU446" s="246"/>
      <c r="HV446" s="246"/>
      <c r="HW446" s="246"/>
      <c r="HX446" s="246"/>
      <c r="HY446" s="246"/>
      <c r="HZ446" s="246"/>
      <c r="IA446" s="246"/>
      <c r="IB446" s="246"/>
      <c r="IC446" s="246"/>
      <c r="ID446" s="246"/>
      <c r="IE446" s="246"/>
      <c r="IF446" s="246"/>
      <c r="IG446" s="246"/>
      <c r="IH446" s="246"/>
      <c r="II446" s="246"/>
      <c r="IJ446" s="246"/>
      <c r="IK446" s="246"/>
      <c r="IL446" s="246"/>
      <c r="IM446" s="246"/>
      <c r="IN446" s="246"/>
      <c r="IO446" s="246"/>
      <c r="IP446" s="246"/>
      <c r="IQ446" s="246"/>
      <c r="IR446" s="246"/>
      <c r="IS446" s="246"/>
      <c r="IT446" s="246"/>
      <c r="IU446" s="246"/>
      <c r="IV446" s="246"/>
      <c r="IW446" s="246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2.75" hidden="false" customHeight="false" outlineLevel="0" collapsed="false">
      <c r="A449" s="2"/>
      <c r="B449" s="2"/>
      <c r="C449" s="2"/>
      <c r="D449" s="2"/>
      <c r="E449" s="2"/>
    </row>
    <row r="450" customFormat="false" ht="18.75" hidden="false" customHeight="false" outlineLevel="0" collapsed="false">
      <c r="A450" s="227"/>
      <c r="B450" s="2"/>
      <c r="C450" s="2"/>
      <c r="D450" s="2"/>
      <c r="E450" s="2"/>
    </row>
    <row r="451" customFormat="false" ht="12.75" hidden="false" customHeight="false" outlineLevel="0" collapsed="false">
      <c r="A451" s="220"/>
      <c r="B451" s="2"/>
      <c r="C451" s="2"/>
      <c r="D451" s="2"/>
      <c r="E451" s="2"/>
    </row>
    <row r="452" customFormat="false" ht="12.75" hidden="false" customHeight="false" outlineLevel="0" collapsed="false">
      <c r="A452" s="266"/>
      <c r="B452" s="2"/>
      <c r="C452" s="2"/>
      <c r="D452" s="236"/>
      <c r="E452" s="236"/>
    </row>
    <row r="453" customFormat="false" ht="12.75" hidden="false" customHeight="false" outlineLevel="0" collapsed="false">
      <c r="A453" s="2"/>
      <c r="B453" s="2"/>
      <c r="C453" s="2"/>
      <c r="D453" s="2"/>
      <c r="E453" s="2"/>
    </row>
    <row r="454" customFormat="false" ht="12.75" hidden="false" customHeight="false" outlineLevel="0" collapsed="false">
      <c r="A454" s="221"/>
      <c r="B454" s="221"/>
      <c r="C454" s="222"/>
      <c r="D454" s="222"/>
      <c r="E454" s="222"/>
    </row>
    <row r="455" customFormat="false" ht="12.75" hidden="false" customHeight="false" outlineLevel="0" collapsed="false">
      <c r="A455" s="220"/>
      <c r="B455" s="2"/>
      <c r="C455" s="2"/>
      <c r="D455" s="2"/>
      <c r="E455" s="2"/>
    </row>
    <row r="456" customFormat="false" ht="12.75" hidden="false" customHeight="false" outlineLevel="0" collapsed="false">
      <c r="A456" s="229"/>
      <c r="B456" s="2"/>
      <c r="C456" s="2"/>
      <c r="D456" s="230"/>
      <c r="E456" s="230"/>
    </row>
    <row r="457" customFormat="false" ht="12.75" hidden="false" customHeight="false" outlineLevel="0" collapsed="false">
      <c r="A457" s="229"/>
      <c r="B457" s="2"/>
      <c r="C457" s="2"/>
      <c r="D457" s="230"/>
      <c r="E457" s="230"/>
    </row>
    <row r="458" customFormat="false" ht="12.75" hidden="false" customHeight="false" outlineLevel="0" collapsed="false">
      <c r="A458" s="267"/>
      <c r="B458" s="2"/>
      <c r="C458" s="2"/>
      <c r="D458" s="230"/>
      <c r="E458" s="230"/>
    </row>
    <row r="459" customFormat="false" ht="12.75" hidden="false" customHeight="false" outlineLevel="0" collapsed="false">
      <c r="A459" s="229"/>
      <c r="B459" s="2"/>
      <c r="C459" s="2"/>
      <c r="D459" s="230"/>
      <c r="E459" s="230"/>
    </row>
    <row r="460" customFormat="false" ht="12.75" hidden="false" customHeight="false" outlineLevel="0" collapsed="false">
      <c r="A460" s="2"/>
      <c r="B460" s="2"/>
      <c r="C460" s="2"/>
      <c r="D460" s="230"/>
      <c r="E460" s="230"/>
    </row>
    <row r="461" customFormat="false" ht="12.75" hidden="false" customHeight="false" outlineLevel="0" collapsed="false">
      <c r="A461" s="220"/>
      <c r="B461" s="2"/>
      <c r="C461" s="2"/>
      <c r="D461" s="230"/>
      <c r="E461" s="230"/>
    </row>
    <row r="462" customFormat="false" ht="12.75" hidden="false" customHeight="false" outlineLevel="0" collapsed="false">
      <c r="A462" s="229"/>
      <c r="B462" s="2"/>
      <c r="C462" s="2"/>
      <c r="D462" s="230"/>
      <c r="E462" s="230"/>
    </row>
    <row r="463" customFormat="false" ht="12.75" hidden="false" customHeight="false" outlineLevel="0" collapsed="false">
      <c r="A463" s="229"/>
      <c r="B463" s="2"/>
      <c r="C463" s="2"/>
      <c r="D463" s="230"/>
      <c r="E463" s="230"/>
    </row>
    <row r="464" customFormat="false" ht="12.75" hidden="false" customHeight="false" outlineLevel="0" collapsed="false">
      <c r="A464" s="229"/>
      <c r="B464" s="2"/>
      <c r="C464" s="2"/>
      <c r="D464" s="230"/>
      <c r="E464" s="230"/>
    </row>
    <row r="465" customFormat="false" ht="12.75" hidden="false" customHeight="false" outlineLevel="0" collapsed="false">
      <c r="A465" s="229"/>
      <c r="B465" s="2"/>
      <c r="C465" s="2"/>
      <c r="D465" s="230"/>
      <c r="E465" s="230"/>
    </row>
    <row r="466" customFormat="false" ht="12.75" hidden="false" customHeight="false" outlineLevel="0" collapsed="false">
      <c r="A466" s="229"/>
      <c r="B466" s="2"/>
      <c r="C466" s="2"/>
      <c r="D466" s="230"/>
      <c r="E466" s="230"/>
    </row>
    <row r="467" customFormat="false" ht="12.75" hidden="false" customHeight="false" outlineLevel="0" collapsed="false">
      <c r="A467" s="229"/>
      <c r="B467" s="2"/>
      <c r="C467" s="2"/>
      <c r="D467" s="230"/>
      <c r="E467" s="230"/>
    </row>
    <row r="468" customFormat="false" ht="12.75" hidden="false" customHeight="false" outlineLevel="0" collapsed="false">
      <c r="A468" s="229"/>
      <c r="B468" s="2"/>
      <c r="C468" s="2"/>
      <c r="D468" s="230"/>
      <c r="E468" s="230"/>
    </row>
    <row r="469" customFormat="false" ht="12.75" hidden="false" customHeight="false" outlineLevel="0" collapsed="false">
      <c r="A469" s="229"/>
      <c r="B469" s="2"/>
      <c r="C469" s="2"/>
      <c r="D469" s="230"/>
      <c r="E469" s="230"/>
    </row>
    <row r="470" customFormat="false" ht="12.75" hidden="false" customHeight="false" outlineLevel="0" collapsed="false">
      <c r="A470" s="229"/>
      <c r="B470" s="2"/>
      <c r="C470" s="2"/>
      <c r="D470" s="230"/>
      <c r="E470" s="230"/>
    </row>
    <row r="471" customFormat="false" ht="12.75" hidden="false" customHeight="false" outlineLevel="0" collapsed="false">
      <c r="A471" s="229"/>
      <c r="B471" s="2"/>
      <c r="C471" s="2"/>
      <c r="D471" s="230"/>
      <c r="E471" s="230"/>
    </row>
    <row r="472" customFormat="false" ht="12.75" hidden="false" customHeight="false" outlineLevel="0" collapsed="false">
      <c r="A472" s="2"/>
      <c r="B472" s="2"/>
      <c r="C472" s="2"/>
      <c r="D472" s="230"/>
      <c r="E472" s="230"/>
    </row>
    <row r="473" customFormat="false" ht="12.75" hidden="false" customHeight="false" outlineLevel="0" collapsed="false">
      <c r="A473" s="2"/>
      <c r="B473" s="2"/>
      <c r="C473" s="2"/>
      <c r="D473" s="230"/>
      <c r="E473" s="230"/>
    </row>
    <row r="474" customFormat="false" ht="12.75" hidden="false" customHeight="false" outlineLevel="0" collapsed="false">
      <c r="A474" s="2"/>
      <c r="B474" s="2"/>
      <c r="C474" s="2"/>
      <c r="D474" s="230"/>
      <c r="E474" s="230"/>
    </row>
    <row r="475" customFormat="false" ht="12.75" hidden="false" customHeight="false" outlineLevel="0" collapsed="false">
      <c r="A475" s="229"/>
      <c r="B475" s="2"/>
      <c r="C475" s="2"/>
      <c r="D475" s="230"/>
      <c r="E475" s="230"/>
    </row>
    <row r="476" customFormat="false" ht="12.75" hidden="false" customHeight="false" outlineLevel="0" collapsed="false">
      <c r="A476" s="2"/>
      <c r="B476" s="2"/>
      <c r="C476" s="2"/>
      <c r="D476" s="230"/>
      <c r="E476" s="230"/>
    </row>
    <row r="477" customFormat="false" ht="12.75" hidden="false" customHeight="false" outlineLevel="0" collapsed="false">
      <c r="A477" s="2"/>
      <c r="B477" s="2"/>
      <c r="C477" s="2"/>
      <c r="D477" s="230"/>
      <c r="E477" s="230"/>
    </row>
    <row r="478" customFormat="false" ht="12.75" hidden="false" customHeight="false" outlineLevel="0" collapsed="false">
      <c r="A478" s="220"/>
      <c r="B478" s="2"/>
      <c r="C478" s="2"/>
      <c r="D478" s="230"/>
      <c r="E478" s="230"/>
    </row>
    <row r="479" customFormat="false" ht="12.75" hidden="false" customHeight="false" outlineLevel="0" collapsed="false">
      <c r="A479" s="229"/>
      <c r="B479" s="2"/>
      <c r="C479" s="2"/>
      <c r="D479" s="230"/>
      <c r="E479" s="230"/>
    </row>
    <row r="480" customFormat="false" ht="12.75" hidden="false" customHeight="false" outlineLevel="0" collapsed="false">
      <c r="A480" s="220"/>
      <c r="B480" s="2"/>
      <c r="C480" s="2"/>
      <c r="D480" s="230"/>
      <c r="E480" s="230"/>
    </row>
    <row r="481" customFormat="false" ht="12.75" hidden="false" customHeight="false" outlineLevel="0" collapsed="false">
      <c r="A481" s="220"/>
      <c r="B481" s="2"/>
      <c r="C481" s="2"/>
      <c r="D481" s="230"/>
      <c r="E481" s="230"/>
    </row>
    <row r="482" customFormat="false" ht="12.75" hidden="false" customHeight="false" outlineLevel="0" collapsed="false">
      <c r="A482" s="220"/>
      <c r="B482" s="2"/>
      <c r="C482" s="2"/>
      <c r="D482" s="230"/>
      <c r="E482" s="230"/>
    </row>
    <row r="483" customFormat="false" ht="12.75" hidden="false" customHeight="false" outlineLevel="0" collapsed="false">
      <c r="A483" s="2"/>
      <c r="B483" s="2"/>
      <c r="C483" s="2"/>
      <c r="D483" s="230"/>
      <c r="E483" s="230"/>
    </row>
    <row r="484" customFormat="false" ht="12.75" hidden="false" customHeight="false" outlineLevel="0" collapsed="false">
      <c r="A484" s="2"/>
      <c r="B484" s="2"/>
      <c r="C484" s="2"/>
      <c r="D484" s="230"/>
      <c r="E484" s="230"/>
    </row>
    <row r="485" customFormat="false" ht="12.75" hidden="false" customHeight="false" outlineLevel="0" collapsed="false">
      <c r="A485" s="220"/>
      <c r="B485" s="2"/>
      <c r="C485" s="2"/>
      <c r="D485" s="230"/>
      <c r="E485" s="230"/>
    </row>
    <row r="486" customFormat="false" ht="12.75" hidden="false" customHeight="false" outlineLevel="0" collapsed="false">
      <c r="A486" s="220"/>
      <c r="B486" s="2"/>
      <c r="C486" s="2"/>
      <c r="D486" s="230"/>
      <c r="E486" s="230"/>
    </row>
    <row r="487" customFormat="false" ht="12.75" hidden="false" customHeight="false" outlineLevel="0" collapsed="false">
      <c r="A487" s="220"/>
      <c r="B487" s="2"/>
      <c r="C487" s="2"/>
      <c r="D487" s="230"/>
      <c r="E487" s="230"/>
    </row>
    <row r="488" customFormat="false" ht="12.75" hidden="false" customHeight="false" outlineLevel="0" collapsed="false">
      <c r="A488" s="220"/>
      <c r="B488" s="2"/>
      <c r="C488" s="2"/>
      <c r="D488" s="230"/>
      <c r="E488" s="230"/>
    </row>
    <row r="489" customFormat="false" ht="12.75" hidden="false" customHeight="false" outlineLevel="0" collapsed="false">
      <c r="A489" s="2"/>
      <c r="B489" s="2"/>
      <c r="C489" s="2"/>
      <c r="D489" s="2"/>
      <c r="E489" s="2"/>
    </row>
    <row r="490" customFormat="false" ht="12.75" hidden="false" customHeight="false" outlineLevel="0" collapsed="false">
      <c r="A490" s="2"/>
      <c r="B490" s="2"/>
      <c r="C490" s="2"/>
      <c r="D490" s="2"/>
      <c r="E490" s="2"/>
    </row>
    <row r="491" customFormat="false" ht="12.75" hidden="false" customHeight="false" outlineLevel="0" collapsed="false">
      <c r="A491" s="2"/>
      <c r="B491" s="2"/>
      <c r="C491" s="2"/>
      <c r="D491" s="2"/>
      <c r="E491" s="2"/>
    </row>
    <row r="492" customFormat="false" ht="12.75" hidden="false" customHeight="false" outlineLevel="0" collapsed="false">
      <c r="A492" s="2"/>
      <c r="B492" s="2"/>
      <c r="C492" s="2"/>
      <c r="D492" s="2"/>
      <c r="E492" s="2"/>
    </row>
    <row r="493" customFormat="false" ht="12.75" hidden="false" customHeight="false" outlineLevel="0" collapsed="false">
      <c r="A493" s="2"/>
      <c r="B493" s="2"/>
      <c r="C493" s="2"/>
      <c r="D493" s="2"/>
      <c r="E493" s="2"/>
    </row>
    <row r="494" customFormat="false" ht="12.75" hidden="false" customHeight="false" outlineLevel="0" collapsed="false">
      <c r="A494" s="2"/>
      <c r="B494" s="2"/>
      <c r="C494" s="2"/>
      <c r="D494" s="2"/>
      <c r="E494" s="2"/>
    </row>
    <row r="495" customFormat="false" ht="12.75" hidden="false" customHeight="false" outlineLevel="0" collapsed="false">
      <c r="A495" s="2"/>
      <c r="B495" s="2"/>
      <c r="C495" s="2"/>
      <c r="D495" s="2"/>
      <c r="E495" s="2"/>
    </row>
    <row r="496" customFormat="false" ht="12.75" hidden="false" customHeight="false" outlineLevel="0" collapsed="false">
      <c r="A496" s="2"/>
      <c r="B496" s="2"/>
      <c r="C496" s="2"/>
      <c r="D496" s="2"/>
      <c r="E496" s="2"/>
    </row>
    <row r="497" customFormat="false" ht="12.75" hidden="false" customHeight="false" outlineLevel="0" collapsed="false">
      <c r="A497" s="2"/>
      <c r="B497" s="2"/>
      <c r="C497" s="2"/>
      <c r="D497" s="2"/>
      <c r="E497" s="2"/>
    </row>
    <row r="498" customFormat="false" ht="12.75" hidden="false" customHeight="false" outlineLevel="0" collapsed="false">
      <c r="A498" s="2"/>
      <c r="B498" s="2"/>
      <c r="C498" s="2"/>
      <c r="D498" s="2"/>
      <c r="E498" s="2"/>
    </row>
    <row r="499" customFormat="false" ht="12.75" hidden="false" customHeight="false" outlineLevel="0" collapsed="false">
      <c r="A499" s="2"/>
      <c r="B499" s="2"/>
      <c r="C499" s="2"/>
      <c r="D499" s="2"/>
      <c r="E499" s="2"/>
    </row>
    <row r="500" customFormat="false" ht="12.75" hidden="false" customHeight="false" outlineLevel="0" collapsed="false">
      <c r="A500" s="2"/>
      <c r="B500" s="2"/>
      <c r="C500" s="2"/>
      <c r="D500" s="2"/>
      <c r="E500" s="2"/>
    </row>
    <row r="501" customFormat="false" ht="12.75" hidden="false" customHeight="false" outlineLevel="0" collapsed="false">
      <c r="A501" s="2"/>
      <c r="B501" s="2"/>
      <c r="C501" s="2"/>
      <c r="D501" s="2"/>
      <c r="E501" s="2"/>
    </row>
    <row r="502" customFormat="false" ht="12.75" hidden="false" customHeight="false" outlineLevel="0" collapsed="false">
      <c r="A502" s="2"/>
      <c r="B502" s="2"/>
      <c r="C502" s="2"/>
      <c r="D502" s="2"/>
      <c r="E502" s="2"/>
    </row>
    <row r="503" customFormat="false" ht="12.75" hidden="false" customHeight="false" outlineLevel="0" collapsed="false">
      <c r="A503" s="2"/>
      <c r="B503" s="2"/>
      <c r="C503" s="2"/>
      <c r="D503" s="2"/>
      <c r="E503" s="2"/>
    </row>
    <row r="504" customFormat="false" ht="12.75" hidden="false" customHeight="false" outlineLevel="0" collapsed="false">
      <c r="A504" s="2"/>
      <c r="B504" s="2"/>
      <c r="C504" s="2"/>
      <c r="D504" s="2"/>
      <c r="E504" s="2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2.75" hidden="false" customHeight="false" outlineLevel="0" collapsed="false">
      <c r="A508" s="2"/>
      <c r="B508" s="2"/>
      <c r="C508" s="2"/>
      <c r="D508" s="2"/>
      <c r="E508" s="2"/>
    </row>
    <row r="509" customFormat="false" ht="12.75" hidden="false" customHeight="false" outlineLevel="0" collapsed="false">
      <c r="A509" s="2"/>
      <c r="B509" s="2"/>
      <c r="C509" s="2"/>
      <c r="D509" s="2"/>
      <c r="E509" s="2"/>
    </row>
    <row r="510" customFormat="false" ht="12.75" hidden="false" customHeight="false" outlineLevel="0" collapsed="false">
      <c r="A510" s="2"/>
      <c r="B510" s="2"/>
      <c r="C510" s="2"/>
      <c r="D510" s="2"/>
      <c r="E510" s="2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"/>
      <c r="B512" s="2"/>
      <c r="C512" s="2"/>
      <c r="D512" s="2"/>
      <c r="E512" s="2"/>
    </row>
    <row r="513" customFormat="false" ht="12.75" hidden="false" customHeight="false" outlineLevel="0" collapsed="false">
      <c r="A513" s="2"/>
      <c r="B513" s="2"/>
      <c r="C513" s="2"/>
      <c r="D513" s="2"/>
      <c r="E513" s="2"/>
    </row>
    <row r="514" customFormat="false" ht="12.75" hidden="false" customHeight="false" outlineLevel="0" collapsed="false">
      <c r="A514" s="2"/>
      <c r="B514" s="2"/>
      <c r="C514" s="2"/>
      <c r="D514" s="2"/>
      <c r="E514" s="2"/>
    </row>
    <row r="515" customFormat="false" ht="12.75" hidden="false" customHeight="false" outlineLevel="0" collapsed="false">
      <c r="A515" s="2"/>
      <c r="B515" s="2"/>
      <c r="C515" s="2"/>
      <c r="D515" s="2"/>
      <c r="E515" s="2"/>
    </row>
    <row r="516" customFormat="false" ht="12.75" hidden="false" customHeight="false" outlineLevel="0" collapsed="false">
      <c r="A516" s="2"/>
      <c r="B516" s="2"/>
      <c r="C516" s="2"/>
      <c r="D516" s="2"/>
      <c r="E516" s="2"/>
    </row>
    <row r="517" customFormat="false" ht="12.75" hidden="false" customHeight="false" outlineLevel="0" collapsed="false">
      <c r="A517" s="2"/>
      <c r="B517" s="2"/>
      <c r="C517" s="2"/>
      <c r="D517" s="2"/>
      <c r="E517" s="2"/>
    </row>
    <row r="518" customFormat="false" ht="12.75" hidden="false" customHeight="false" outlineLevel="0" collapsed="false">
      <c r="A518" s="2"/>
      <c r="B518" s="2"/>
      <c r="C518" s="2"/>
      <c r="D518" s="2"/>
      <c r="E518" s="2"/>
    </row>
    <row r="519" customFormat="false" ht="12.75" hidden="false" customHeight="false" outlineLevel="0" collapsed="false">
      <c r="A519" s="2"/>
      <c r="B519" s="2"/>
      <c r="C519" s="2"/>
      <c r="D519" s="2"/>
      <c r="E519" s="2"/>
    </row>
    <row r="520" customFormat="false" ht="12.75" hidden="false" customHeight="false" outlineLevel="0" collapsed="false">
      <c r="A520" s="2"/>
      <c r="B520" s="2"/>
      <c r="C520" s="2"/>
      <c r="D520" s="2"/>
      <c r="E520" s="2"/>
    </row>
    <row r="521" customFormat="false" ht="12.75" hidden="false" customHeight="false" outlineLevel="0" collapsed="false">
      <c r="A521" s="2"/>
      <c r="B521" s="2"/>
      <c r="C521" s="2"/>
      <c r="D521" s="2"/>
      <c r="E521" s="2"/>
    </row>
    <row r="522" customFormat="false" ht="12.75" hidden="false" customHeight="false" outlineLevel="0" collapsed="false">
      <c r="A522" s="2"/>
      <c r="B522" s="2"/>
      <c r="C522" s="2"/>
      <c r="D522" s="2"/>
      <c r="E522" s="2"/>
    </row>
    <row r="523" customFormat="false" ht="12.75" hidden="false" customHeight="false" outlineLevel="0" collapsed="false">
      <c r="A523" s="2"/>
      <c r="B523" s="2"/>
      <c r="C523" s="2"/>
      <c r="D523" s="2"/>
      <c r="E523" s="2"/>
    </row>
    <row r="524" customFormat="false" ht="12.75" hidden="false" customHeight="false" outlineLevel="0" collapsed="false">
      <c r="A524" s="2"/>
      <c r="B524" s="2"/>
      <c r="C524" s="2"/>
      <c r="D524" s="2"/>
      <c r="E524" s="2"/>
    </row>
    <row r="525" customFormat="false" ht="12.75" hidden="false" customHeight="false" outlineLevel="0" collapsed="false">
      <c r="A525" s="2"/>
      <c r="B525" s="2"/>
      <c r="C525" s="2"/>
      <c r="D525" s="2"/>
      <c r="E525" s="2"/>
    </row>
    <row r="526" customFormat="false" ht="12.75" hidden="false" customHeight="false" outlineLevel="0" collapsed="false">
      <c r="A526" s="2"/>
      <c r="B526" s="2"/>
      <c r="C526" s="2"/>
      <c r="D526" s="2"/>
      <c r="E526" s="2"/>
    </row>
    <row r="527" customFormat="false" ht="12.75" hidden="false" customHeight="false" outlineLevel="0" collapsed="false">
      <c r="A527" s="2"/>
      <c r="B527" s="2"/>
      <c r="C527" s="2"/>
      <c r="D527" s="2"/>
      <c r="E527" s="2"/>
    </row>
    <row r="528" customFormat="false" ht="12.75" hidden="false" customHeight="false" outlineLevel="0" collapsed="false">
      <c r="A528" s="2"/>
      <c r="B528" s="2"/>
      <c r="C528" s="2"/>
      <c r="D528" s="2"/>
      <c r="E528" s="2"/>
    </row>
    <row r="529" customFormat="false" ht="12.75" hidden="false" customHeight="false" outlineLevel="0" collapsed="false">
      <c r="A529" s="2"/>
      <c r="B529" s="2"/>
      <c r="C529" s="2"/>
      <c r="D529" s="2"/>
      <c r="E529" s="2"/>
    </row>
    <row r="530" customFormat="false" ht="12.75" hidden="false" customHeight="false" outlineLevel="0" collapsed="false">
      <c r="A530" s="2"/>
      <c r="B530" s="2"/>
      <c r="C530" s="2"/>
      <c r="D530" s="2"/>
      <c r="E530" s="2"/>
    </row>
    <row r="531" customFormat="false" ht="12.75" hidden="false" customHeight="false" outlineLevel="0" collapsed="false">
      <c r="A531" s="2"/>
      <c r="B531" s="2"/>
      <c r="C531" s="2"/>
      <c r="D531" s="2"/>
      <c r="E531" s="2"/>
    </row>
    <row r="532" customFormat="false" ht="12.75" hidden="false" customHeight="false" outlineLevel="0" collapsed="false">
      <c r="A532" s="2"/>
      <c r="B532" s="2"/>
      <c r="C532" s="2"/>
      <c r="D532" s="2"/>
      <c r="E532" s="2"/>
    </row>
    <row r="533" customFormat="false" ht="12.75" hidden="false" customHeight="false" outlineLevel="0" collapsed="false">
      <c r="A533" s="2"/>
      <c r="B533" s="2"/>
      <c r="C533" s="2"/>
      <c r="D533" s="2"/>
      <c r="E533" s="2"/>
    </row>
    <row r="534" customFormat="false" ht="12.75" hidden="false" customHeight="false" outlineLevel="0" collapsed="false">
      <c r="A534" s="2"/>
      <c r="B534" s="2"/>
      <c r="C534" s="2"/>
      <c r="D534" s="2"/>
      <c r="E534" s="2"/>
    </row>
    <row r="535" customFormat="false" ht="12.75" hidden="false" customHeight="false" outlineLevel="0" collapsed="false">
      <c r="A535" s="2"/>
      <c r="B535" s="2"/>
      <c r="C535" s="2"/>
      <c r="D535" s="2"/>
      <c r="E535" s="2"/>
    </row>
    <row r="536" customFormat="false" ht="12.75" hidden="false" customHeight="false" outlineLevel="0" collapsed="false">
      <c r="A536" s="2"/>
      <c r="B536" s="2"/>
      <c r="C536" s="2"/>
      <c r="D536" s="2"/>
      <c r="E536" s="2"/>
    </row>
    <row r="537" customFormat="false" ht="12.75" hidden="false" customHeight="false" outlineLevel="0" collapsed="false">
      <c r="A537" s="2"/>
      <c r="B537" s="2"/>
      <c r="C537" s="2"/>
      <c r="D537" s="2"/>
      <c r="E537" s="2"/>
    </row>
    <row r="538" customFormat="false" ht="12.75" hidden="false" customHeight="false" outlineLevel="0" collapsed="false">
      <c r="A538" s="2"/>
      <c r="B538" s="2"/>
      <c r="C538" s="2"/>
      <c r="D538" s="2"/>
      <c r="E538" s="2"/>
    </row>
    <row r="539" customFormat="false" ht="12.75" hidden="false" customHeight="false" outlineLevel="0" collapsed="false">
      <c r="A539" s="2"/>
      <c r="B539" s="2"/>
      <c r="C539" s="2"/>
      <c r="D539" s="2"/>
      <c r="E539" s="2"/>
    </row>
    <row r="540" customFormat="false" ht="12.75" hidden="false" customHeight="false" outlineLevel="0" collapsed="false">
      <c r="A540" s="2"/>
      <c r="B540" s="2"/>
      <c r="C540" s="2"/>
      <c r="D540" s="2"/>
      <c r="E540" s="2"/>
    </row>
    <row r="541" customFormat="false" ht="12.75" hidden="false" customHeight="false" outlineLevel="0" collapsed="false">
      <c r="A541" s="2"/>
      <c r="B541" s="2"/>
      <c r="C541" s="2"/>
      <c r="D541" s="2"/>
      <c r="E541" s="2"/>
    </row>
    <row r="542" customFormat="false" ht="12.75" hidden="false" customHeight="false" outlineLevel="0" collapsed="false">
      <c r="A542" s="2"/>
      <c r="B542" s="2"/>
      <c r="C542" s="2"/>
      <c r="D542" s="2"/>
      <c r="E542" s="2"/>
    </row>
    <row r="543" customFormat="false" ht="12.75" hidden="false" customHeight="false" outlineLevel="0" collapsed="false">
      <c r="A543" s="2"/>
      <c r="B543" s="2"/>
      <c r="C543" s="2"/>
      <c r="D543" s="2"/>
      <c r="E543" s="2"/>
    </row>
    <row r="544" customFormat="false" ht="12.75" hidden="false" customHeight="false" outlineLevel="0" collapsed="false">
      <c r="A544" s="2"/>
      <c r="B544" s="2"/>
      <c r="C544" s="2"/>
      <c r="D544" s="2"/>
      <c r="E544" s="2"/>
    </row>
    <row r="545" customFormat="false" ht="12.75" hidden="false" customHeight="false" outlineLevel="0" collapsed="false">
      <c r="A545" s="2"/>
      <c r="B545" s="2"/>
      <c r="C545" s="2"/>
      <c r="D545" s="2"/>
      <c r="E545" s="2"/>
    </row>
    <row r="546" customFormat="false" ht="12.75" hidden="false" customHeight="false" outlineLevel="0" collapsed="false">
      <c r="A546" s="2"/>
      <c r="B546" s="2"/>
      <c r="C546" s="2"/>
      <c r="D546" s="2"/>
      <c r="E546" s="2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" width="58.41"/>
    <col collapsed="false" customWidth="true" hidden="false" outlineLevel="0" max="5" min="2" style="6" width="15.7"/>
    <col collapsed="false" customWidth="true" hidden="false" outlineLevel="0" max="37" min="6" style="2" width="15.7"/>
    <col collapsed="false" customWidth="true" hidden="false" outlineLevel="0" max="38" min="38" style="2" width="15.85"/>
    <col collapsed="false" customWidth="false" hidden="false" outlineLevel="0" max="257" min="39" style="2" width="9.14"/>
  </cols>
  <sheetData>
    <row r="2" customFormat="false" ht="20.25" hidden="false" customHeight="false" outlineLevel="0" collapsed="false">
      <c r="A2" s="311" t="s">
        <v>193</v>
      </c>
      <c r="C2" s="312"/>
      <c r="D2" s="312"/>
      <c r="E2" s="312"/>
    </row>
    <row r="3" customFormat="false" ht="12.75" hidden="false" customHeight="false" outlineLevel="0" collapsed="false">
      <c r="A3" s="118"/>
    </row>
    <row r="4" customFormat="false" ht="13.5" hidden="false" customHeight="false" outlineLevel="0" collapsed="false">
      <c r="A4" s="313" t="s">
        <v>174</v>
      </c>
      <c r="B4" s="314" t="n">
        <v>36526</v>
      </c>
      <c r="C4" s="314" t="n">
        <v>36891</v>
      </c>
      <c r="D4" s="314" t="n">
        <v>37256</v>
      </c>
      <c r="E4" s="314" t="n">
        <v>37621</v>
      </c>
      <c r="G4" s="334" t="s">
        <v>170</v>
      </c>
    </row>
    <row r="5" customFormat="false" ht="12.75" hidden="false" customHeight="false" outlineLevel="0" collapsed="false">
      <c r="A5" s="221"/>
      <c r="B5" s="222"/>
      <c r="C5" s="222"/>
      <c r="D5" s="222"/>
      <c r="E5" s="222"/>
    </row>
    <row r="6" customFormat="false" ht="12.75" hidden="false" customHeight="false" outlineLevel="0" collapsed="false">
      <c r="A6" s="221" t="s">
        <v>175</v>
      </c>
      <c r="B6" s="222"/>
      <c r="C6" s="63" t="n">
        <f aca="false">'Spark-Spread'!B87</f>
        <v>5.92353716781449</v>
      </c>
      <c r="D6" s="63" t="n">
        <f aca="false">'Spark-Spread'!C87</f>
        <v>6.61066042340808</v>
      </c>
      <c r="E6" s="63" t="n">
        <f aca="false">'Spark-Spread'!D87</f>
        <v>5.17684755425677</v>
      </c>
    </row>
    <row r="7" customFormat="false" ht="12.75" hidden="false" customHeight="false" outlineLevel="0" collapsed="false">
      <c r="A7" s="221"/>
      <c r="B7" s="222"/>
      <c r="C7" s="222"/>
      <c r="D7" s="222"/>
      <c r="E7" s="222"/>
    </row>
    <row r="8" customFormat="false" ht="12.75" hidden="false" customHeight="false" outlineLevel="0" collapsed="false">
      <c r="A8" s="221" t="s">
        <v>109</v>
      </c>
      <c r="B8" s="1"/>
      <c r="C8" s="90" t="n">
        <f aca="false">'Spark-Spread'!B65</f>
        <v>27461.0168865622</v>
      </c>
      <c r="D8" s="90" t="n">
        <f aca="false">'Spark-Spread'!C65</f>
        <v>28664.3551005689</v>
      </c>
      <c r="E8" s="90" t="n">
        <f aca="false">'Spark-Spread'!D65</f>
        <v>20935.6781538266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22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221" t="s">
        <v>117</v>
      </c>
      <c r="B10" s="1"/>
      <c r="C10" s="99" t="n">
        <f aca="false">'Spark-Spread'!B76</f>
        <v>27652.55238365</v>
      </c>
      <c r="D10" s="99" t="n">
        <f aca="false">'Spark-Spread'!C76</f>
        <v>30860.2155215748</v>
      </c>
      <c r="E10" s="99" t="n">
        <f aca="false">'Spark-Spread'!D76</f>
        <v>24166.8185951592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21"/>
      <c r="B11" s="90"/>
      <c r="C11" s="90"/>
      <c r="D11" s="90"/>
      <c r="E11" s="90"/>
    </row>
    <row r="12" customFormat="false" ht="12.75" hidden="false" customHeight="false" outlineLevel="0" collapsed="false">
      <c r="A12" s="118" t="s">
        <v>176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7" t="s">
        <v>177</v>
      </c>
      <c r="B13" s="1"/>
      <c r="C13" s="90" t="n">
        <f aca="false">Assumptions!C35</f>
        <v>0</v>
      </c>
      <c r="D13" s="90" t="n">
        <f aca="false">C13*(1+Assumptions!$B$33)</f>
        <v>0</v>
      </c>
      <c r="E13" s="90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29" t="s">
        <v>178</v>
      </c>
      <c r="B14" s="1"/>
      <c r="C14" s="90" t="n">
        <f aca="false">Assumptions!C36</f>
        <v>1721.30196</v>
      </c>
      <c r="D14" s="90" t="n">
        <f aca="false">C14*(1+Assumptions!$B$33)</f>
        <v>1772.9410188</v>
      </c>
      <c r="E14" s="90" t="n">
        <f aca="false">D14*(1+Assumptions!$B$33)</f>
        <v>1826.129249364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29" t="s">
        <v>179</v>
      </c>
      <c r="B15" s="1"/>
      <c r="C15" s="90" t="n">
        <f aca="false">Assumptions!C37</f>
        <v>249.32883</v>
      </c>
      <c r="D15" s="90" t="n">
        <f aca="false">C15*(1+Assumptions!$B$33)</f>
        <v>256.8086949</v>
      </c>
      <c r="E15" s="90" t="n">
        <f aca="false">D15*(1+Assumptions!$B$33)</f>
        <v>264.512955747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7" t="s">
        <v>180</v>
      </c>
      <c r="B16" s="1"/>
      <c r="C16" s="90" t="n">
        <f aca="false">Assumptions!C38</f>
        <v>1006</v>
      </c>
      <c r="D16" s="90" t="n">
        <f aca="false">C16*(1+Assumptions!$B$33)</f>
        <v>1036.18</v>
      </c>
      <c r="E16" s="90" t="n">
        <f aca="false">D16*(1+Assumptions!$B$33)</f>
        <v>1067.2654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7" t="s">
        <v>181</v>
      </c>
      <c r="B17" s="1"/>
      <c r="C17" s="90" t="n">
        <f aca="false">Assumptions!C39</f>
        <v>207.019</v>
      </c>
      <c r="D17" s="90" t="n">
        <f aca="false">C17*(1+Assumptions!$B$33)</f>
        <v>213.22957</v>
      </c>
      <c r="E17" s="90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7" t="s">
        <v>182</v>
      </c>
      <c r="B18" s="1"/>
      <c r="C18" s="90" t="n">
        <f aca="false">Assumptions!C40</f>
        <v>410.930666666667</v>
      </c>
      <c r="D18" s="90" t="n">
        <f aca="false">C18*(1+Assumptions!$B$33)</f>
        <v>423.258586666667</v>
      </c>
      <c r="E18" s="90" t="n">
        <f aca="false">D18*(1+Assumptions!$B$33)</f>
        <v>435.956344266667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7" t="s">
        <v>183</v>
      </c>
      <c r="B19" s="1"/>
      <c r="C19" s="90" t="n">
        <f aca="false">Assumptions!C41</f>
        <v>591.2</v>
      </c>
      <c r="D19" s="90" t="n">
        <f aca="false">C19</f>
        <v>591.2</v>
      </c>
      <c r="E19" s="90" t="n">
        <f aca="false">D19</f>
        <v>591.2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18" t="s">
        <v>184</v>
      </c>
      <c r="B20" s="319"/>
      <c r="C20" s="319" t="n">
        <f aca="false">SUM(C13:C19)</f>
        <v>4185.78045666667</v>
      </c>
      <c r="D20" s="319" t="n">
        <f aca="false">SUM(D13:D19)</f>
        <v>4293.61787036667</v>
      </c>
      <c r="E20" s="319" t="n">
        <f aca="false">SUM(E13:E19)</f>
        <v>4404.69040647767</v>
      </c>
      <c r="F20" s="1"/>
      <c r="G20" s="317" t="n">
        <f aca="false">'99 Acct Sumry'!D55/1000</f>
        <v>4185.78045666667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20"/>
      <c r="B21" s="321"/>
      <c r="C21" s="321"/>
      <c r="D21" s="322"/>
      <c r="E21" s="322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  <c r="DP21" s="323"/>
      <c r="DQ21" s="323"/>
      <c r="DR21" s="323"/>
      <c r="DS21" s="323"/>
      <c r="DT21" s="323"/>
      <c r="DU21" s="323"/>
      <c r="DV21" s="323"/>
      <c r="DW21" s="323"/>
      <c r="DX21" s="323"/>
      <c r="DY21" s="323"/>
      <c r="DZ21" s="323"/>
      <c r="EA21" s="323"/>
      <c r="EB21" s="323"/>
      <c r="EC21" s="323"/>
      <c r="ED21" s="323"/>
      <c r="EE21" s="323"/>
      <c r="EF21" s="323"/>
      <c r="EG21" s="323"/>
      <c r="EH21" s="323"/>
      <c r="EI21" s="323"/>
      <c r="EJ21" s="323"/>
      <c r="EK21" s="323"/>
      <c r="EL21" s="323"/>
      <c r="EM21" s="323"/>
      <c r="EN21" s="323"/>
      <c r="EO21" s="323"/>
      <c r="EP21" s="323"/>
      <c r="EQ21" s="323"/>
      <c r="ER21" s="323"/>
      <c r="ES21" s="323"/>
      <c r="ET21" s="323"/>
      <c r="EU21" s="323"/>
      <c r="EV21" s="323"/>
      <c r="EW21" s="323"/>
      <c r="EX21" s="323"/>
      <c r="EY21" s="323"/>
      <c r="EZ21" s="323"/>
      <c r="FA21" s="323"/>
      <c r="FB21" s="323"/>
      <c r="FC21" s="323"/>
      <c r="FD21" s="323"/>
      <c r="FE21" s="323"/>
      <c r="FF21" s="323"/>
      <c r="FG21" s="323"/>
      <c r="FH21" s="323"/>
      <c r="FI21" s="323"/>
      <c r="FJ21" s="323"/>
      <c r="FK21" s="323"/>
      <c r="FL21" s="323"/>
      <c r="FM21" s="323"/>
      <c r="FN21" s="323"/>
      <c r="FO21" s="323"/>
      <c r="FP21" s="323"/>
      <c r="FQ21" s="323"/>
      <c r="FR21" s="323"/>
      <c r="FS21" s="323"/>
      <c r="FT21" s="323"/>
      <c r="FU21" s="323"/>
      <c r="FV21" s="323"/>
      <c r="FW21" s="323"/>
      <c r="FX21" s="323"/>
      <c r="FY21" s="323"/>
      <c r="FZ21" s="323"/>
      <c r="GA21" s="323"/>
      <c r="GB21" s="323"/>
      <c r="GC21" s="323"/>
      <c r="GD21" s="323"/>
      <c r="GE21" s="323"/>
      <c r="GF21" s="323"/>
      <c r="GG21" s="323"/>
      <c r="GH21" s="323"/>
      <c r="GI21" s="323"/>
      <c r="GJ21" s="323"/>
      <c r="GK21" s="323"/>
      <c r="GL21" s="323"/>
      <c r="GM21" s="323"/>
      <c r="GN21" s="323"/>
      <c r="GO21" s="323"/>
      <c r="GP21" s="323"/>
      <c r="GQ21" s="323"/>
      <c r="GR21" s="323"/>
      <c r="GS21" s="323"/>
      <c r="GT21" s="323"/>
      <c r="GU21" s="323"/>
      <c r="GV21" s="323"/>
      <c r="GW21" s="323"/>
      <c r="GX21" s="323"/>
      <c r="GY21" s="323"/>
      <c r="GZ21" s="323"/>
      <c r="HA21" s="323"/>
      <c r="HB21" s="323"/>
      <c r="HC21" s="323"/>
      <c r="HD21" s="323"/>
      <c r="HE21" s="323"/>
      <c r="HF21" s="323"/>
      <c r="HG21" s="323"/>
      <c r="HH21" s="323"/>
      <c r="HI21" s="323"/>
      <c r="HJ21" s="323"/>
      <c r="HK21" s="323"/>
      <c r="HL21" s="323"/>
      <c r="HM21" s="323"/>
      <c r="HN21" s="323"/>
      <c r="HO21" s="323"/>
      <c r="HP21" s="323"/>
      <c r="HQ21" s="323"/>
      <c r="HR21" s="323"/>
      <c r="HS21" s="323"/>
      <c r="HT21" s="323"/>
      <c r="HU21" s="323"/>
      <c r="HV21" s="323"/>
      <c r="HW21" s="323"/>
      <c r="HX21" s="323"/>
      <c r="HY21" s="323"/>
      <c r="HZ21" s="323"/>
      <c r="IA21" s="323"/>
      <c r="IB21" s="323"/>
      <c r="IC21" s="323"/>
      <c r="ID21" s="323"/>
      <c r="IE21" s="323"/>
      <c r="IF21" s="323"/>
      <c r="IG21" s="323"/>
      <c r="IH21" s="323"/>
      <c r="II21" s="323"/>
      <c r="IJ21" s="323"/>
      <c r="IK21" s="323"/>
      <c r="IL21" s="323"/>
      <c r="IM21" s="323"/>
      <c r="IN21" s="323"/>
      <c r="IO21" s="323"/>
      <c r="IP21" s="323"/>
      <c r="IQ21" s="323"/>
      <c r="IR21" s="323"/>
      <c r="IS21" s="323"/>
      <c r="IT21" s="323"/>
      <c r="IU21" s="323"/>
      <c r="IV21" s="323"/>
      <c r="IW21" s="323"/>
    </row>
    <row r="22" customFormat="false" ht="12.75" hidden="false" customHeight="false" outlineLevel="0" collapsed="false">
      <c r="A22" s="118" t="s">
        <v>185</v>
      </c>
      <c r="B22" s="324"/>
      <c r="C22" s="324" t="n">
        <f aca="false">C10-C20</f>
        <v>23466.7719269833</v>
      </c>
      <c r="D22" s="324" t="n">
        <f aca="false">D10-D20</f>
        <v>26566.5976512081</v>
      </c>
      <c r="E22" s="324" t="n">
        <f aca="false">E10-E20</f>
        <v>19762.1281886815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20"/>
      <c r="AJ22" s="220"/>
      <c r="AK22" s="220"/>
      <c r="AL22" s="220"/>
      <c r="AM22" s="220"/>
      <c r="AN22" s="220"/>
      <c r="AO22" s="220"/>
      <c r="AP22" s="220"/>
      <c r="AQ22" s="220"/>
      <c r="AR22" s="220"/>
      <c r="AS22" s="220"/>
      <c r="AT22" s="220"/>
      <c r="AU22" s="220"/>
      <c r="AV22" s="220"/>
      <c r="AW22" s="220"/>
      <c r="AX22" s="220"/>
      <c r="AY22" s="220"/>
      <c r="AZ22" s="220"/>
      <c r="BA22" s="220"/>
      <c r="BB22" s="220"/>
      <c r="BC22" s="220"/>
      <c r="BD22" s="220"/>
      <c r="BE22" s="220"/>
      <c r="BF22" s="220"/>
      <c r="BG22" s="220"/>
      <c r="BH22" s="220"/>
      <c r="BI22" s="220"/>
      <c r="BJ22" s="220"/>
      <c r="BK22" s="220"/>
      <c r="BL22" s="220"/>
      <c r="BM22" s="220"/>
      <c r="BN22" s="220"/>
      <c r="BO22" s="220"/>
      <c r="BP22" s="220"/>
      <c r="BQ22" s="220"/>
      <c r="BR22" s="220"/>
      <c r="BS22" s="220"/>
      <c r="BT22" s="220"/>
      <c r="BU22" s="220"/>
      <c r="BV22" s="220"/>
      <c r="BW22" s="220"/>
      <c r="BX22" s="220"/>
      <c r="BY22" s="220"/>
      <c r="BZ22" s="220"/>
      <c r="CA22" s="220"/>
      <c r="CB22" s="220"/>
      <c r="CC22" s="220"/>
      <c r="CD22" s="220"/>
      <c r="CE22" s="220"/>
      <c r="CF22" s="220"/>
      <c r="CG22" s="220"/>
      <c r="CH22" s="220"/>
      <c r="CI22" s="220"/>
      <c r="CJ22" s="220"/>
      <c r="CK22" s="220"/>
      <c r="CL22" s="220"/>
      <c r="CM22" s="220"/>
      <c r="CN22" s="220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  <c r="DJ22" s="220"/>
      <c r="DK22" s="220"/>
      <c r="DL22" s="220"/>
      <c r="DM22" s="220"/>
      <c r="DN22" s="220"/>
      <c r="DO22" s="220"/>
      <c r="DP22" s="220"/>
      <c r="DQ22" s="220"/>
      <c r="DR22" s="220"/>
      <c r="DS22" s="220"/>
      <c r="DT22" s="220"/>
      <c r="DU22" s="220"/>
      <c r="DV22" s="220"/>
      <c r="DW22" s="220"/>
      <c r="DX22" s="220"/>
      <c r="DY22" s="220"/>
      <c r="DZ22" s="220"/>
      <c r="EA22" s="220"/>
      <c r="EB22" s="220"/>
      <c r="EC22" s="220"/>
      <c r="ED22" s="220"/>
      <c r="EE22" s="220"/>
      <c r="EF22" s="220"/>
      <c r="EG22" s="220"/>
      <c r="EH22" s="220"/>
      <c r="EI22" s="220"/>
      <c r="EJ22" s="220"/>
      <c r="EK22" s="220"/>
      <c r="EL22" s="220"/>
      <c r="EM22" s="220"/>
      <c r="EN22" s="220"/>
      <c r="EO22" s="220"/>
      <c r="EP22" s="220"/>
      <c r="EQ22" s="220"/>
      <c r="ER22" s="220"/>
      <c r="ES22" s="220"/>
      <c r="ET22" s="220"/>
      <c r="EU22" s="220"/>
      <c r="EV22" s="220"/>
      <c r="EW22" s="220"/>
      <c r="EX22" s="220"/>
      <c r="EY22" s="220"/>
      <c r="EZ22" s="220"/>
      <c r="FA22" s="220"/>
      <c r="FB22" s="220"/>
      <c r="FC22" s="220"/>
      <c r="FD22" s="220"/>
      <c r="FE22" s="220"/>
      <c r="FF22" s="220"/>
      <c r="FG22" s="220"/>
      <c r="FH22" s="220"/>
      <c r="FI22" s="220"/>
      <c r="FJ22" s="220"/>
      <c r="FK22" s="220"/>
      <c r="FL22" s="220"/>
      <c r="FM22" s="220"/>
      <c r="FN22" s="220"/>
      <c r="FO22" s="220"/>
      <c r="FP22" s="220"/>
      <c r="FQ22" s="220"/>
      <c r="FR22" s="220"/>
      <c r="FS22" s="220"/>
      <c r="FT22" s="220"/>
      <c r="FU22" s="220"/>
      <c r="FV22" s="220"/>
      <c r="FW22" s="220"/>
      <c r="FX22" s="220"/>
      <c r="FY22" s="220"/>
      <c r="FZ22" s="220"/>
      <c r="GA22" s="220"/>
      <c r="GB22" s="220"/>
      <c r="GC22" s="220"/>
      <c r="GD22" s="220"/>
      <c r="GE22" s="220"/>
      <c r="GF22" s="220"/>
      <c r="GG22" s="220"/>
      <c r="GH22" s="220"/>
      <c r="GI22" s="220"/>
      <c r="GJ22" s="220"/>
      <c r="GK22" s="220"/>
      <c r="GL22" s="220"/>
      <c r="GM22" s="220"/>
      <c r="GN22" s="220"/>
      <c r="GO22" s="220"/>
      <c r="GP22" s="220"/>
      <c r="GQ22" s="220"/>
      <c r="GR22" s="220"/>
      <c r="GS22" s="220"/>
      <c r="GT22" s="220"/>
      <c r="GU22" s="220"/>
      <c r="GV22" s="220"/>
      <c r="GW22" s="220"/>
      <c r="GX22" s="220"/>
      <c r="GY22" s="220"/>
      <c r="GZ22" s="220"/>
      <c r="HA22" s="220"/>
      <c r="HB22" s="220"/>
      <c r="HC22" s="220"/>
      <c r="HD22" s="220"/>
      <c r="HE22" s="220"/>
      <c r="HF22" s="220"/>
      <c r="HG22" s="220"/>
      <c r="HH22" s="220"/>
      <c r="HI22" s="220"/>
      <c r="HJ22" s="220"/>
      <c r="HK22" s="220"/>
      <c r="HL22" s="220"/>
      <c r="HM22" s="220"/>
      <c r="HN22" s="220"/>
      <c r="HO22" s="220"/>
      <c r="HP22" s="220"/>
      <c r="HQ22" s="220"/>
      <c r="HR22" s="220"/>
      <c r="HS22" s="220"/>
      <c r="HT22" s="220"/>
      <c r="HU22" s="220"/>
      <c r="HV22" s="220"/>
      <c r="HW22" s="220"/>
      <c r="HX22" s="220"/>
      <c r="HY22" s="220"/>
      <c r="HZ22" s="220"/>
      <c r="IA22" s="220"/>
      <c r="IB22" s="220"/>
      <c r="IC22" s="220"/>
      <c r="ID22" s="220"/>
      <c r="IE22" s="220"/>
      <c r="IF22" s="220"/>
      <c r="IG22" s="220"/>
      <c r="IH22" s="220"/>
      <c r="II22" s="220"/>
      <c r="IJ22" s="220"/>
      <c r="IK22" s="220"/>
      <c r="IL22" s="220"/>
      <c r="IM22" s="220"/>
      <c r="IN22" s="220"/>
      <c r="IO22" s="220"/>
      <c r="IP22" s="220"/>
      <c r="IQ22" s="220"/>
      <c r="IR22" s="220"/>
      <c r="IS22" s="220"/>
      <c r="IT22" s="220"/>
      <c r="IU22" s="220"/>
      <c r="IV22" s="220"/>
      <c r="IW22" s="220"/>
    </row>
    <row r="23" customFormat="false" ht="12.75" hidden="false" customHeight="false" outlineLevel="0" collapsed="false">
      <c r="A23" s="325"/>
      <c r="B23" s="326"/>
      <c r="C23" s="326"/>
      <c r="D23" s="326"/>
      <c r="E23" s="326"/>
    </row>
    <row r="24" customFormat="false" ht="12.75" hidden="false" customHeight="false" outlineLevel="0" collapsed="false">
      <c r="A24" s="64"/>
      <c r="B24" s="90"/>
      <c r="C24" s="90"/>
      <c r="D24" s="90"/>
      <c r="E24" s="90"/>
    </row>
    <row r="25" customFormat="false" ht="12.75" hidden="false" customHeight="false" outlineLevel="0" collapsed="false">
      <c r="A25" s="1" t="s">
        <v>186</v>
      </c>
      <c r="B25" s="1"/>
      <c r="C25" s="90" t="n">
        <v>0</v>
      </c>
      <c r="D25" s="90" t="n">
        <v>0</v>
      </c>
      <c r="E25" s="90" t="n">
        <f aca="false">Summary!$B$28*Assumptions!$C$9</f>
        <v>154452.135921061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90"/>
      <c r="D26" s="90"/>
      <c r="E26" s="9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27" t="s">
        <v>187</v>
      </c>
      <c r="B27" s="1"/>
      <c r="C27" s="328"/>
      <c r="D27" s="328"/>
      <c r="E27" s="328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188</v>
      </c>
      <c r="B28" s="90" t="n">
        <v>0</v>
      </c>
      <c r="C28" s="329" t="n">
        <f aca="false">C22</f>
        <v>23466.7719269833</v>
      </c>
      <c r="D28" s="329" t="n">
        <f aca="false">D22</f>
        <v>26566.5976512081</v>
      </c>
      <c r="E28" s="329" t="n">
        <f aca="false">E22</f>
        <v>19762.1281886815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28"/>
      <c r="D29" s="328"/>
      <c r="E29" s="328"/>
    </row>
    <row r="30" customFormat="false" ht="12.75" hidden="false" customHeight="false" outlineLevel="0" collapsed="false">
      <c r="A30" s="1" t="s">
        <v>189</v>
      </c>
      <c r="B30" s="120" t="n">
        <f aca="false">Summary!$F$25</f>
        <v>0.144985</v>
      </c>
      <c r="C30" s="2"/>
      <c r="D30" s="2"/>
      <c r="E30" s="2"/>
    </row>
    <row r="31" customFormat="false" ht="13.5" hidden="false" customHeight="false" outlineLevel="0" collapsed="false">
      <c r="A31" s="1"/>
      <c r="B31" s="1"/>
      <c r="C31" s="328"/>
      <c r="D31" s="328"/>
      <c r="E31" s="328"/>
    </row>
    <row r="32" customFormat="false" ht="16.5" hidden="false" customHeight="false" outlineLevel="0" collapsed="false">
      <c r="A32" s="330" t="s">
        <v>190</v>
      </c>
      <c r="B32" s="331" t="n">
        <f aca="false">XNPV(B30,B28:E28,B$4:E$4)</f>
        <v>53925.1948176117</v>
      </c>
      <c r="C32" s="328"/>
      <c r="D32" s="328"/>
      <c r="E32" s="328"/>
    </row>
    <row r="33" customFormat="false" ht="12.75" hidden="false" customHeight="false" outlineLevel="0" collapsed="false">
      <c r="A33" s="1"/>
      <c r="B33" s="1"/>
      <c r="C33" s="328"/>
      <c r="D33" s="328"/>
      <c r="E33" s="328"/>
    </row>
    <row r="34" customFormat="false" ht="12.75" hidden="false" customHeight="false" outlineLevel="0" collapsed="false">
      <c r="A34" s="1"/>
      <c r="B34" s="332"/>
      <c r="C34" s="328"/>
      <c r="D34" s="328"/>
      <c r="E34" s="328"/>
    </row>
    <row r="35" customFormat="false" ht="12.75" hidden="false" customHeight="false" outlineLevel="0" collapsed="false">
      <c r="A35" s="327" t="s">
        <v>191</v>
      </c>
      <c r="B35" s="332"/>
      <c r="C35" s="328"/>
      <c r="D35" s="328"/>
      <c r="E35" s="328"/>
    </row>
    <row r="36" customFormat="false" ht="12.75" hidden="false" customHeight="false" outlineLevel="0" collapsed="false">
      <c r="A36" s="1" t="s">
        <v>188</v>
      </c>
      <c r="B36" s="90" t="n">
        <v>0</v>
      </c>
      <c r="C36" s="329" t="n">
        <f aca="false">C28+C25</f>
        <v>23466.7719269833</v>
      </c>
      <c r="D36" s="329" t="n">
        <f aca="false">D28+D25</f>
        <v>26566.5976512081</v>
      </c>
      <c r="E36" s="329" t="n">
        <f aca="false">E28+E25</f>
        <v>174214.264109742</v>
      </c>
    </row>
    <row r="37" customFormat="false" ht="12.75" hidden="false" customHeight="false" outlineLevel="0" collapsed="false">
      <c r="A37" s="1"/>
      <c r="B37" s="1"/>
      <c r="C37" s="328"/>
      <c r="D37" s="328"/>
      <c r="E37" s="328"/>
    </row>
    <row r="38" customFormat="false" ht="12.75" hidden="false" customHeight="false" outlineLevel="0" collapsed="false">
      <c r="A38" s="1" t="s">
        <v>189</v>
      </c>
      <c r="B38" s="120" t="n">
        <f aca="false">Summary!$F$25</f>
        <v>0.144985</v>
      </c>
      <c r="C38" s="2"/>
      <c r="D38" s="2"/>
      <c r="E38" s="2"/>
    </row>
    <row r="39" customFormat="false" ht="13.5" hidden="false" customHeight="false" outlineLevel="0" collapsed="false">
      <c r="A39" s="1"/>
      <c r="B39" s="1"/>
      <c r="C39" s="328"/>
      <c r="D39" s="328"/>
      <c r="E39" s="328"/>
    </row>
    <row r="40" customFormat="false" ht="16.5" hidden="false" customHeight="false" outlineLevel="0" collapsed="false">
      <c r="A40" s="330" t="s">
        <v>190</v>
      </c>
      <c r="B40" s="331" t="n">
        <f aca="false">XNPV(B38,B36:E36,B$4:E$4)</f>
        <v>156820.255343615</v>
      </c>
      <c r="C40" s="328"/>
      <c r="D40" s="328"/>
      <c r="E40" s="328"/>
    </row>
    <row r="41" customFormat="false" ht="12.75" hidden="false" customHeight="false" outlineLevel="0" collapsed="false">
      <c r="A41" s="1"/>
      <c r="B41" s="1"/>
      <c r="C41" s="333"/>
      <c r="D41" s="2"/>
      <c r="E41" s="2"/>
    </row>
    <row r="42" customFormat="false" ht="12.75" hidden="false" customHeight="false" outlineLevel="0" collapsed="false">
      <c r="A42" s="1"/>
      <c r="B42" s="1"/>
      <c r="C42" s="2"/>
      <c r="D42" s="2"/>
      <c r="E42" s="2"/>
    </row>
    <row r="43" customFormat="false" ht="12.75" hidden="false" customHeight="false" outlineLevel="0" collapsed="false">
      <c r="A43" s="223"/>
      <c r="B43" s="2"/>
      <c r="C43" s="90"/>
      <c r="D43" s="90"/>
      <c r="E43" s="90"/>
    </row>
    <row r="44" customFormat="false" ht="12.75" hidden="false" customHeight="false" outlineLevel="0" collapsed="false">
      <c r="A44" s="223"/>
      <c r="B44" s="2"/>
      <c r="C44" s="90"/>
      <c r="D44" s="90"/>
      <c r="E44" s="90"/>
    </row>
    <row r="45" customFormat="false" ht="12.75" hidden="false" customHeight="false" outlineLevel="0" collapsed="false">
      <c r="A45" s="223"/>
      <c r="B45" s="2"/>
      <c r="C45" s="90"/>
      <c r="D45" s="90"/>
      <c r="E45" s="90"/>
    </row>
    <row r="46" customFormat="false" ht="12.75" hidden="false" customHeight="false" outlineLevel="0" collapsed="false">
      <c r="A46" s="223"/>
      <c r="B46" s="2"/>
      <c r="C46" s="90"/>
      <c r="D46" s="90"/>
      <c r="E46" s="90"/>
    </row>
    <row r="47" customFormat="false" ht="12.75" hidden="false" customHeight="false" outlineLevel="0" collapsed="false">
      <c r="A47" s="223"/>
      <c r="B47" s="2"/>
      <c r="C47" s="90"/>
      <c r="D47" s="90"/>
      <c r="E47" s="90"/>
    </row>
    <row r="48" customFormat="false" ht="12.75" hidden="false" customHeight="false" outlineLevel="0" collapsed="false">
      <c r="A48" s="223"/>
      <c r="B48" s="2"/>
      <c r="C48" s="90"/>
      <c r="D48" s="90"/>
      <c r="E48" s="90"/>
    </row>
    <row r="49" customFormat="false" ht="12.75" hidden="false" customHeight="false" outlineLevel="0" collapsed="false">
      <c r="A49" s="223"/>
      <c r="B49" s="2"/>
      <c r="C49" s="90"/>
      <c r="D49" s="90"/>
      <c r="E49" s="90"/>
    </row>
    <row r="50" customFormat="false" ht="12.75" hidden="false" customHeight="false" outlineLevel="0" collapsed="false">
      <c r="A50" s="217"/>
      <c r="B50" s="2"/>
      <c r="C50" s="90"/>
      <c r="D50" s="90"/>
      <c r="E50" s="90"/>
    </row>
    <row r="51" customFormat="false" ht="12.75" hidden="false" customHeight="false" outlineLevel="0" collapsed="false">
      <c r="A51" s="226"/>
      <c r="B51" s="2"/>
      <c r="C51" s="90"/>
      <c r="D51" s="90"/>
      <c r="E51" s="90"/>
    </row>
    <row r="52" customFormat="false" ht="12.75" hidden="false" customHeight="false" outlineLevel="0" collapsed="false">
      <c r="A52" s="223"/>
      <c r="B52" s="2"/>
      <c r="C52" s="90"/>
      <c r="D52" s="90"/>
      <c r="E52" s="90"/>
    </row>
    <row r="53" customFormat="false" ht="12.75" hidden="false" customHeight="false" outlineLevel="0" collapsed="false">
      <c r="A53" s="223"/>
      <c r="B53" s="2"/>
      <c r="C53" s="90"/>
      <c r="D53" s="90"/>
      <c r="E53" s="90"/>
    </row>
    <row r="54" customFormat="false" ht="12.75" hidden="false" customHeight="false" outlineLevel="0" collapsed="false">
      <c r="A54" s="225"/>
      <c r="B54" s="2"/>
      <c r="C54" s="90"/>
      <c r="D54" s="90"/>
      <c r="E54" s="90"/>
    </row>
    <row r="55" customFormat="false" ht="12.75" hidden="false" customHeight="false" outlineLevel="0" collapsed="false">
      <c r="A55" s="225"/>
      <c r="B55" s="2"/>
      <c r="C55" s="90"/>
      <c r="D55" s="90"/>
      <c r="E55" s="90"/>
    </row>
    <row r="56" customFormat="false" ht="12.75" hidden="false" customHeight="false" outlineLevel="0" collapsed="false">
      <c r="A56" s="223"/>
      <c r="B56" s="2"/>
      <c r="C56" s="90"/>
      <c r="D56" s="90"/>
      <c r="E56" s="90"/>
    </row>
    <row r="57" customFormat="false" ht="12.75" hidden="false" customHeight="false" outlineLevel="0" collapsed="false">
      <c r="A57" s="225"/>
      <c r="B57" s="2"/>
      <c r="C57" s="90"/>
      <c r="D57" s="90"/>
      <c r="E57" s="90"/>
    </row>
    <row r="58" customFormat="false" ht="12.75" hidden="false" customHeight="false" outlineLevel="0" collapsed="false">
      <c r="A58" s="223"/>
      <c r="B58" s="2"/>
      <c r="C58" s="90"/>
      <c r="D58" s="90"/>
      <c r="E58" s="90"/>
    </row>
    <row r="59" customFormat="false" ht="12.75" hidden="false" customHeight="false" outlineLevel="0" collapsed="false">
      <c r="A59" s="223"/>
      <c r="B59" s="2"/>
      <c r="C59" s="90"/>
      <c r="D59" s="90"/>
      <c r="E59" s="90"/>
    </row>
    <row r="60" customFormat="false" ht="12.75" hidden="false" customHeight="false" outlineLevel="0" collapsed="false">
      <c r="A60" s="223"/>
      <c r="B60" s="2"/>
      <c r="C60" s="90"/>
      <c r="D60" s="90"/>
      <c r="E60" s="90"/>
    </row>
    <row r="61" customFormat="false" ht="12.75" hidden="false" customHeight="false" outlineLevel="0" collapsed="false">
      <c r="A61" s="225"/>
      <c r="B61" s="2"/>
      <c r="C61" s="90"/>
      <c r="D61" s="90"/>
      <c r="E61" s="90"/>
    </row>
    <row r="62" customFormat="false" ht="12.75" hidden="false" customHeight="false" outlineLevel="0" collapsed="false">
      <c r="A62" s="224"/>
      <c r="B62" s="2"/>
      <c r="C62" s="90"/>
      <c r="D62" s="90"/>
      <c r="E62" s="90"/>
    </row>
    <row r="63" customFormat="false" ht="12.75" hidden="false" customHeight="false" outlineLevel="0" collapsed="false">
      <c r="A63" s="217"/>
      <c r="B63" s="2"/>
      <c r="C63" s="90"/>
      <c r="D63" s="90"/>
      <c r="E63" s="90"/>
    </row>
    <row r="64" customFormat="false" ht="12.75" hidden="false" customHeight="false" outlineLevel="0" collapsed="false">
      <c r="A64" s="217"/>
      <c r="B64" s="2"/>
      <c r="C64" s="90"/>
      <c r="D64" s="90"/>
      <c r="E64" s="90"/>
    </row>
    <row r="65" customFormat="false" ht="15" hidden="false" customHeight="true" outlineLevel="0" collapsed="false">
      <c r="A65" s="217"/>
      <c r="B65" s="2"/>
      <c r="C65" s="2"/>
      <c r="D65" s="64"/>
      <c r="E65" s="64"/>
    </row>
    <row r="66" customFormat="false" ht="12.75" hidden="false" customHeight="false" outlineLevel="0" collapsed="false">
      <c r="A66" s="217"/>
      <c r="B66" s="2"/>
      <c r="C66" s="2"/>
      <c r="D66" s="64"/>
      <c r="E66" s="64"/>
    </row>
    <row r="67" customFormat="false" ht="14.25" hidden="false" customHeight="true" outlineLevel="0" collapsed="false">
      <c r="A67" s="217"/>
      <c r="B67" s="2"/>
      <c r="C67" s="2"/>
      <c r="D67" s="64"/>
      <c r="E67" s="64"/>
    </row>
    <row r="68" customFormat="false" ht="12.75" hidden="false" customHeight="false" outlineLevel="0" collapsed="false">
      <c r="A68" s="217"/>
      <c r="B68" s="2"/>
      <c r="C68" s="2"/>
      <c r="D68" s="64"/>
      <c r="E68" s="64"/>
    </row>
    <row r="69" customFormat="false" ht="12.75" hidden="false" customHeight="false" outlineLevel="0" collapsed="false">
      <c r="A69" s="217"/>
      <c r="B69" s="2"/>
      <c r="C69" s="2"/>
      <c r="D69" s="64"/>
      <c r="E69" s="64"/>
    </row>
    <row r="70" customFormat="false" ht="12.75" hidden="false" customHeight="false" outlineLevel="0" collapsed="false">
      <c r="A70" s="218"/>
      <c r="B70" s="2"/>
      <c r="C70" s="2"/>
      <c r="D70" s="64"/>
      <c r="E70" s="64"/>
    </row>
    <row r="71" customFormat="false" ht="12.75" hidden="false" customHeight="false" outlineLevel="0" collapsed="false">
      <c r="A71" s="218"/>
      <c r="B71" s="2"/>
      <c r="C71" s="2"/>
      <c r="D71" s="64"/>
      <c r="E71" s="64"/>
    </row>
    <row r="72" customFormat="false" ht="12.75" hidden="false" customHeight="false" outlineLevel="0" collapsed="false">
      <c r="A72" s="218"/>
      <c r="B72" s="2"/>
      <c r="C72" s="2"/>
      <c r="D72" s="64"/>
      <c r="E72" s="64"/>
    </row>
    <row r="73" customFormat="false" ht="12.75" hidden="false" customHeight="false" outlineLevel="0" collapsed="false">
      <c r="A73" s="64"/>
      <c r="B73" s="2"/>
      <c r="C73" s="2"/>
      <c r="D73" s="64"/>
      <c r="E73" s="64"/>
    </row>
    <row r="74" customFormat="false" ht="12.75" hidden="false" customHeight="false" outlineLevel="0" collapsed="false">
      <c r="A74" s="2"/>
      <c r="B74" s="2"/>
      <c r="C74" s="2"/>
      <c r="D74" s="64"/>
      <c r="E74" s="64"/>
    </row>
    <row r="75" customFormat="false" ht="12.75" hidden="false" customHeight="false" outlineLevel="0" collapsed="false">
      <c r="A75" s="2"/>
      <c r="B75" s="2"/>
      <c r="C75" s="2"/>
      <c r="D75" s="64"/>
      <c r="E75" s="64"/>
    </row>
    <row r="76" customFormat="false" ht="12.75" hidden="false" customHeight="false" outlineLevel="0" collapsed="false">
      <c r="A76" s="2"/>
      <c r="B76" s="2"/>
      <c r="C76" s="2"/>
      <c r="D76" s="64"/>
      <c r="E76" s="64"/>
    </row>
    <row r="77" customFormat="false" ht="18.75" hidden="false" customHeight="false" outlineLevel="0" collapsed="false">
      <c r="A77" s="219"/>
      <c r="B77" s="2"/>
      <c r="C77" s="2"/>
      <c r="D77" s="64"/>
      <c r="E77" s="64"/>
    </row>
    <row r="78" customFormat="false" ht="12.75" hidden="false" customHeight="false" outlineLevel="0" collapsed="false">
      <c r="A78" s="220"/>
      <c r="B78" s="2"/>
      <c r="C78" s="2"/>
      <c r="D78" s="64"/>
      <c r="E78" s="64"/>
    </row>
    <row r="79" customFormat="false" ht="12.75" hidden="false" customHeight="false" outlineLevel="0" collapsed="false">
      <c r="A79" s="220"/>
      <c r="B79" s="2"/>
      <c r="C79" s="2"/>
      <c r="D79" s="64"/>
      <c r="E79" s="64"/>
    </row>
    <row r="80" customFormat="false" ht="12.75" hidden="false" customHeight="false" outlineLevel="0" collapsed="false">
      <c r="A80" s="2"/>
      <c r="B80" s="2"/>
      <c r="C80" s="2"/>
      <c r="D80" s="64"/>
      <c r="E80" s="64"/>
    </row>
    <row r="81" customFormat="false" ht="12.75" hidden="false" customHeight="false" outlineLevel="0" collapsed="false">
      <c r="A81" s="2"/>
      <c r="B81" s="2"/>
      <c r="C81" s="2"/>
      <c r="D81" s="64"/>
      <c r="E81" s="64"/>
    </row>
    <row r="82" customFormat="false" ht="12.75" hidden="false" customHeight="false" outlineLevel="0" collapsed="false">
      <c r="A82" s="221"/>
      <c r="B82" s="221"/>
      <c r="C82" s="222"/>
      <c r="D82" s="222"/>
      <c r="E82" s="222"/>
    </row>
    <row r="83" customFormat="false" ht="12.75" hidden="false" customHeight="false" outlineLevel="0" collapsed="false">
      <c r="A83" s="217"/>
      <c r="B83" s="2"/>
      <c r="C83" s="2"/>
      <c r="D83" s="64"/>
      <c r="E83" s="64"/>
    </row>
    <row r="84" customFormat="false" ht="12.75" hidden="false" customHeight="false" outlineLevel="0" collapsed="false">
      <c r="A84" s="223"/>
      <c r="B84" s="2"/>
      <c r="C84" s="2"/>
      <c r="D84" s="64"/>
      <c r="E84" s="64"/>
    </row>
    <row r="85" customFormat="false" ht="12.75" hidden="false" customHeight="false" outlineLevel="0" collapsed="false">
      <c r="A85" s="223"/>
      <c r="B85" s="2"/>
      <c r="C85" s="2"/>
      <c r="D85" s="64"/>
      <c r="E85" s="64"/>
    </row>
    <row r="86" customFormat="false" ht="12.75" hidden="false" customHeight="false" outlineLevel="0" collapsed="false">
      <c r="A86" s="224"/>
      <c r="B86" s="2"/>
      <c r="C86" s="2"/>
      <c r="D86" s="64"/>
      <c r="E86" s="64"/>
    </row>
    <row r="87" customFormat="false" ht="12.75" hidden="false" customHeight="false" outlineLevel="0" collapsed="false">
      <c r="A87" s="64"/>
      <c r="B87" s="2"/>
      <c r="C87" s="2"/>
      <c r="D87" s="64"/>
      <c r="E87" s="64"/>
    </row>
    <row r="88" customFormat="false" ht="12.75" hidden="false" customHeight="false" outlineLevel="0" collapsed="false">
      <c r="A88" s="217"/>
      <c r="B88" s="2"/>
      <c r="C88" s="2"/>
      <c r="D88" s="64"/>
      <c r="E88" s="64"/>
    </row>
    <row r="89" customFormat="false" ht="12.75" hidden="false" customHeight="false" outlineLevel="0" collapsed="false">
      <c r="A89" s="223"/>
      <c r="B89" s="2"/>
      <c r="C89" s="2"/>
      <c r="D89" s="64"/>
      <c r="E89" s="64"/>
    </row>
    <row r="90" customFormat="false" ht="12.75" hidden="false" customHeight="false" outlineLevel="0" collapsed="false">
      <c r="A90" s="223"/>
      <c r="B90" s="2"/>
      <c r="C90" s="2"/>
      <c r="D90" s="64"/>
      <c r="E90" s="64"/>
    </row>
    <row r="91" customFormat="false" ht="12.75" hidden="false" customHeight="false" outlineLevel="0" collapsed="false">
      <c r="A91" s="223"/>
      <c r="B91" s="2"/>
      <c r="C91" s="90"/>
      <c r="D91" s="64"/>
      <c r="E91" s="64"/>
    </row>
    <row r="92" customFormat="false" ht="12.75" hidden="false" customHeight="false" outlineLevel="0" collapsed="false">
      <c r="A92" s="223"/>
      <c r="B92" s="2"/>
      <c r="C92" s="2"/>
      <c r="D92" s="64"/>
      <c r="E92" s="64"/>
    </row>
    <row r="93" customFormat="false" ht="12.75" hidden="false" customHeight="false" outlineLevel="0" collapsed="false">
      <c r="A93" s="64"/>
      <c r="B93" s="2"/>
      <c r="C93" s="2"/>
      <c r="D93" s="64"/>
      <c r="E93" s="64"/>
    </row>
    <row r="94" customFormat="false" ht="12.75" hidden="false" customHeight="false" outlineLevel="0" collapsed="false">
      <c r="A94" s="217"/>
      <c r="B94" s="2"/>
      <c r="C94" s="2"/>
      <c r="D94" s="64"/>
      <c r="E94" s="64"/>
    </row>
    <row r="95" customFormat="false" ht="12.75" hidden="false" customHeight="false" outlineLevel="0" collapsed="false">
      <c r="A95" s="64"/>
      <c r="B95" s="2"/>
      <c r="C95" s="2"/>
      <c r="D95" s="64"/>
      <c r="E95" s="64"/>
    </row>
    <row r="96" customFormat="false" ht="12.75" hidden="false" customHeight="false" outlineLevel="0" collapsed="false">
      <c r="A96" s="217"/>
      <c r="B96" s="2"/>
      <c r="C96" s="2"/>
      <c r="D96" s="64"/>
      <c r="E96" s="64"/>
    </row>
    <row r="97" customFormat="false" ht="12.75" hidden="false" customHeight="false" outlineLevel="0" collapsed="false">
      <c r="A97" s="223"/>
      <c r="B97" s="2"/>
      <c r="C97" s="2"/>
      <c r="D97" s="64"/>
      <c r="E97" s="64"/>
    </row>
    <row r="98" customFormat="false" ht="12.75" hidden="false" customHeight="false" outlineLevel="0" collapsed="false">
      <c r="A98" s="217"/>
      <c r="B98" s="2"/>
      <c r="C98" s="2"/>
      <c r="D98" s="64"/>
      <c r="E98" s="64"/>
    </row>
    <row r="99" customFormat="false" ht="12.75" hidden="false" customHeight="false" outlineLevel="0" collapsed="false">
      <c r="A99" s="225"/>
      <c r="B99" s="2"/>
      <c r="C99" s="2"/>
      <c r="D99" s="64"/>
      <c r="E99" s="64"/>
    </row>
    <row r="100" customFormat="false" ht="12.75" hidden="false" customHeight="false" outlineLevel="0" collapsed="false">
      <c r="A100" s="223"/>
      <c r="B100" s="2"/>
      <c r="C100" s="2"/>
      <c r="D100" s="64"/>
      <c r="E100" s="64"/>
    </row>
    <row r="101" customFormat="false" ht="12.75" hidden="false" customHeight="false" outlineLevel="0" collapsed="false">
      <c r="A101" s="224"/>
      <c r="B101" s="2"/>
      <c r="C101" s="2"/>
      <c r="D101" s="64"/>
      <c r="E101" s="64"/>
    </row>
    <row r="102" customFormat="false" ht="12.75" hidden="false" customHeight="false" outlineLevel="0" collapsed="false">
      <c r="A102" s="223"/>
      <c r="B102" s="2"/>
      <c r="C102" s="2"/>
      <c r="D102" s="64"/>
      <c r="E102" s="64"/>
    </row>
    <row r="103" customFormat="false" ht="12.75" hidden="false" customHeight="false" outlineLevel="0" collapsed="false">
      <c r="A103" s="224"/>
      <c r="B103" s="2"/>
      <c r="C103" s="2"/>
      <c r="D103" s="64"/>
      <c r="E103" s="64"/>
    </row>
    <row r="104" customFormat="false" ht="12.75" hidden="false" customHeight="false" outlineLevel="0" collapsed="false">
      <c r="A104" s="223"/>
      <c r="B104" s="2"/>
      <c r="C104" s="2"/>
      <c r="D104" s="64"/>
      <c r="E104" s="64"/>
    </row>
    <row r="105" customFormat="false" ht="12.75" hidden="false" customHeight="false" outlineLevel="0" collapsed="false">
      <c r="A105" s="223"/>
      <c r="B105" s="2"/>
      <c r="C105" s="2"/>
      <c r="D105" s="64"/>
      <c r="E105" s="64"/>
    </row>
    <row r="106" customFormat="false" ht="12.75" hidden="false" customHeight="false" outlineLevel="0" collapsed="false">
      <c r="A106" s="223"/>
      <c r="B106" s="2"/>
      <c r="C106" s="2"/>
      <c r="D106" s="64"/>
      <c r="E106" s="64"/>
    </row>
    <row r="107" customFormat="false" ht="12.75" hidden="false" customHeight="false" outlineLevel="0" collapsed="false">
      <c r="A107" s="223"/>
      <c r="B107" s="2"/>
      <c r="C107" s="2"/>
      <c r="D107" s="64"/>
      <c r="E107" s="64"/>
    </row>
    <row r="108" customFormat="false" ht="12.75" hidden="false" customHeight="false" outlineLevel="0" collapsed="false">
      <c r="A108" s="223"/>
      <c r="B108" s="2"/>
      <c r="C108" s="2"/>
      <c r="D108" s="64"/>
      <c r="E108" s="64"/>
    </row>
    <row r="109" customFormat="false" ht="12.75" hidden="false" customHeight="false" outlineLevel="0" collapsed="false">
      <c r="A109" s="223"/>
      <c r="B109" s="2"/>
      <c r="C109" s="2"/>
      <c r="D109" s="64"/>
      <c r="E109" s="64"/>
    </row>
    <row r="110" customFormat="false" ht="12.75" hidden="false" customHeight="false" outlineLevel="0" collapsed="false">
      <c r="A110" s="217"/>
      <c r="B110" s="2"/>
      <c r="C110" s="2"/>
      <c r="D110" s="64"/>
      <c r="E110" s="64"/>
    </row>
    <row r="111" customFormat="false" ht="12.75" hidden="false" customHeight="false" outlineLevel="0" collapsed="false">
      <c r="A111" s="226"/>
      <c r="B111" s="2"/>
      <c r="C111" s="2"/>
      <c r="D111" s="64"/>
      <c r="E111" s="64"/>
    </row>
    <row r="112" customFormat="false" ht="12.75" hidden="false" customHeight="false" outlineLevel="0" collapsed="false">
      <c r="A112" s="223"/>
      <c r="B112" s="2"/>
      <c r="C112" s="2"/>
      <c r="D112" s="64"/>
      <c r="E112" s="64"/>
    </row>
    <row r="113" customFormat="false" ht="12.75" hidden="false" customHeight="false" outlineLevel="0" collapsed="false">
      <c r="A113" s="225"/>
      <c r="B113" s="2"/>
      <c r="C113" s="2"/>
      <c r="D113" s="64"/>
      <c r="E113" s="64"/>
    </row>
    <row r="114" customFormat="false" ht="12.75" hidden="false" customHeight="false" outlineLevel="0" collapsed="false">
      <c r="A114" s="225"/>
      <c r="B114" s="2"/>
      <c r="C114" s="2"/>
      <c r="D114" s="64"/>
      <c r="E114" s="64"/>
    </row>
    <row r="115" customFormat="false" ht="12.75" hidden="false" customHeight="false" outlineLevel="0" collapsed="false">
      <c r="A115" s="223"/>
      <c r="B115" s="2"/>
      <c r="C115" s="2"/>
      <c r="D115" s="64"/>
      <c r="E115" s="64"/>
    </row>
    <row r="116" customFormat="false" ht="12.75" hidden="false" customHeight="false" outlineLevel="0" collapsed="false">
      <c r="A116" s="223"/>
      <c r="B116" s="2"/>
      <c r="C116" s="2"/>
      <c r="D116" s="64"/>
      <c r="E116" s="64"/>
    </row>
    <row r="117" customFormat="false" ht="12.75" hidden="false" customHeight="false" outlineLevel="0" collapsed="false">
      <c r="A117" s="224"/>
      <c r="B117" s="2"/>
      <c r="C117" s="2"/>
      <c r="D117" s="64"/>
      <c r="E117" s="64"/>
    </row>
    <row r="118" customFormat="false" ht="12.75" hidden="false" customHeight="false" outlineLevel="0" collapsed="false">
      <c r="A118" s="217"/>
      <c r="B118" s="2"/>
      <c r="C118" s="2"/>
      <c r="D118" s="64"/>
      <c r="E118" s="64"/>
    </row>
    <row r="119" customFormat="false" ht="12.75" hidden="false" customHeight="false" outlineLevel="0" collapsed="false">
      <c r="A119" s="217"/>
      <c r="B119" s="2"/>
      <c r="C119" s="2"/>
      <c r="D119" s="64"/>
      <c r="E119" s="64"/>
    </row>
    <row r="120" customFormat="false" ht="12.75" hidden="false" customHeight="false" outlineLevel="0" collapsed="false">
      <c r="A120" s="217"/>
      <c r="B120" s="2"/>
      <c r="C120" s="2"/>
      <c r="D120" s="64"/>
      <c r="E120" s="64"/>
    </row>
    <row r="121" customFormat="false" ht="12.75" hidden="false" customHeight="false" outlineLevel="0" collapsed="false">
      <c r="A121" s="217"/>
      <c r="B121" s="2"/>
      <c r="C121" s="2"/>
      <c r="D121" s="64"/>
      <c r="E121" s="64"/>
    </row>
    <row r="122" customFormat="false" ht="12.75" hidden="false" customHeight="false" outlineLevel="0" collapsed="false">
      <c r="A122" s="217"/>
      <c r="B122" s="2"/>
      <c r="C122" s="2"/>
      <c r="D122" s="64"/>
      <c r="E122" s="64"/>
    </row>
    <row r="123" customFormat="false" ht="12.75" hidden="false" customHeight="false" outlineLevel="0" collapsed="false">
      <c r="A123" s="217"/>
      <c r="B123" s="2"/>
      <c r="C123" s="2"/>
      <c r="D123" s="64"/>
      <c r="E123" s="64"/>
    </row>
    <row r="124" customFormat="false" ht="12.75" hidden="false" customHeight="false" outlineLevel="0" collapsed="false">
      <c r="A124" s="217"/>
      <c r="B124" s="2"/>
      <c r="C124" s="2"/>
      <c r="D124" s="64"/>
      <c r="E124" s="64"/>
    </row>
    <row r="125" customFormat="false" ht="12.75" hidden="false" customHeight="false" outlineLevel="0" collapsed="false">
      <c r="A125" s="2"/>
      <c r="B125" s="2"/>
      <c r="C125" s="2"/>
      <c r="D125" s="64"/>
      <c r="E125" s="64"/>
    </row>
    <row r="126" customFormat="false" ht="12.75" hidden="false" customHeight="false" outlineLevel="0" collapsed="false">
      <c r="A126" s="2"/>
      <c r="B126" s="2"/>
      <c r="C126" s="2"/>
      <c r="D126" s="64"/>
      <c r="E126" s="64"/>
    </row>
    <row r="127" customFormat="false" ht="12.75" hidden="false" customHeight="false" outlineLevel="0" collapsed="false">
      <c r="A127" s="2"/>
      <c r="B127" s="2"/>
      <c r="C127" s="2"/>
      <c r="D127" s="2"/>
      <c r="E127" s="2"/>
    </row>
    <row r="128" customFormat="false" ht="18.75" hidden="false" customHeight="false" outlineLevel="0" collapsed="false">
      <c r="A128" s="227"/>
      <c r="B128" s="227"/>
      <c r="C128" s="2"/>
      <c r="D128" s="2"/>
      <c r="E128" s="2"/>
    </row>
    <row r="129" customFormat="false" ht="12.75" hidden="false" customHeight="false" outlineLevel="0" collapsed="false">
      <c r="A129" s="220"/>
      <c r="B129" s="220"/>
      <c r="C129" s="2"/>
      <c r="D129" s="2"/>
      <c r="E129" s="2"/>
    </row>
    <row r="130" customFormat="false" ht="12.75" hidden="false" customHeight="false" outlineLevel="0" collapsed="false">
      <c r="A130" s="220"/>
      <c r="B130" s="228"/>
      <c r="C130" s="2"/>
      <c r="D130" s="2"/>
      <c r="E130" s="2"/>
    </row>
    <row r="131" customFormat="false" ht="12.75" hidden="false" customHeight="false" outlineLevel="0" collapsed="false">
      <c r="A131" s="2"/>
      <c r="B131" s="2"/>
      <c r="C131" s="2"/>
      <c r="D131" s="2"/>
      <c r="E131" s="2"/>
    </row>
    <row r="132" customFormat="false" ht="12.75" hidden="false" customHeight="false" outlineLevel="0" collapsed="false">
      <c r="A132" s="221"/>
      <c r="B132" s="222"/>
      <c r="C132" s="222"/>
      <c r="D132" s="222"/>
      <c r="E132" s="222"/>
    </row>
    <row r="133" customFormat="false" ht="12.75" hidden="false" customHeight="false" outlineLevel="0" collapsed="false">
      <c r="A133" s="220"/>
      <c r="B133" s="220"/>
      <c r="C133" s="220"/>
      <c r="D133" s="2"/>
      <c r="E133" s="2"/>
    </row>
    <row r="134" customFormat="false" ht="12.75" hidden="false" customHeight="false" outlineLevel="0" collapsed="false">
      <c r="A134" s="229"/>
      <c r="B134" s="220"/>
      <c r="C134" s="220"/>
      <c r="D134" s="230"/>
      <c r="E134" s="230"/>
    </row>
    <row r="135" customFormat="false" ht="12.75" hidden="false" customHeight="false" outlineLevel="0" collapsed="false">
      <c r="A135" s="229"/>
      <c r="B135" s="220"/>
      <c r="C135" s="220"/>
      <c r="D135" s="230"/>
      <c r="E135" s="230"/>
    </row>
    <row r="136" customFormat="false" ht="12.75" hidden="false" customHeight="false" outlineLevel="0" collapsed="false">
      <c r="A136" s="229"/>
      <c r="B136" s="229"/>
      <c r="C136" s="229"/>
      <c r="D136" s="230"/>
      <c r="E136" s="230"/>
    </row>
    <row r="137" customFormat="false" ht="12.75" hidden="false" customHeight="false" outlineLevel="0" collapsed="false">
      <c r="A137" s="229"/>
      <c r="B137" s="229"/>
      <c r="C137" s="229"/>
      <c r="D137" s="230"/>
      <c r="E137" s="230"/>
    </row>
    <row r="138" customFormat="false" ht="12.75" hidden="false" customHeight="false" outlineLevel="0" collapsed="false">
      <c r="A138" s="229"/>
      <c r="B138" s="221"/>
      <c r="C138" s="221"/>
      <c r="D138" s="230"/>
      <c r="E138" s="230"/>
    </row>
    <row r="139" customFormat="false" ht="12.75" hidden="false" customHeight="false" outlineLevel="0" collapsed="false">
      <c r="A139" s="2"/>
      <c r="B139" s="2"/>
      <c r="C139" s="2"/>
      <c r="D139" s="230"/>
      <c r="E139" s="230"/>
    </row>
    <row r="140" customFormat="false" ht="12.75" hidden="false" customHeight="false" outlineLevel="0" collapsed="false">
      <c r="A140" s="220"/>
      <c r="B140" s="220"/>
      <c r="C140" s="220"/>
      <c r="D140" s="230"/>
      <c r="E140" s="230"/>
    </row>
    <row r="141" customFormat="false" ht="12.75" hidden="false" customHeight="false" outlineLevel="0" collapsed="false">
      <c r="A141" s="229"/>
      <c r="B141" s="220"/>
      <c r="C141" s="220"/>
      <c r="D141" s="230"/>
      <c r="E141" s="230"/>
    </row>
    <row r="142" customFormat="false" ht="12.75" hidden="false" customHeight="false" outlineLevel="0" collapsed="false">
      <c r="A142" s="229"/>
      <c r="B142" s="220"/>
      <c r="C142" s="220"/>
      <c r="D142" s="230"/>
      <c r="E142" s="230"/>
    </row>
    <row r="143" customFormat="false" ht="12.75" hidden="false" customHeight="false" outlineLevel="0" collapsed="false">
      <c r="A143" s="229"/>
      <c r="B143" s="220"/>
      <c r="C143" s="220"/>
      <c r="D143" s="230"/>
      <c r="E143" s="230"/>
    </row>
    <row r="144" customFormat="false" ht="12.75" hidden="false" customHeight="false" outlineLevel="0" collapsed="false">
      <c r="A144" s="229"/>
      <c r="B144" s="220"/>
      <c r="C144" s="220"/>
      <c r="D144" s="230"/>
      <c r="E144" s="230"/>
    </row>
    <row r="145" customFormat="false" ht="12.75" hidden="false" customHeight="false" outlineLevel="0" collapsed="false">
      <c r="A145" s="229"/>
      <c r="B145" s="220"/>
      <c r="C145" s="220"/>
      <c r="D145" s="230"/>
      <c r="E145" s="230"/>
    </row>
    <row r="146" customFormat="false" ht="12.75" hidden="false" customHeight="false" outlineLevel="0" collapsed="false">
      <c r="A146" s="229"/>
      <c r="B146" s="220"/>
      <c r="C146" s="220"/>
      <c r="D146" s="230"/>
      <c r="E146" s="230"/>
    </row>
    <row r="147" customFormat="false" ht="12.75" hidden="false" customHeight="false" outlineLevel="0" collapsed="false">
      <c r="A147" s="229"/>
      <c r="B147" s="220"/>
      <c r="C147" s="220"/>
      <c r="D147" s="230"/>
      <c r="E147" s="230"/>
    </row>
    <row r="148" customFormat="false" ht="12.75" hidden="false" customHeight="false" outlineLevel="0" collapsed="false">
      <c r="A148" s="229"/>
      <c r="B148" s="220"/>
      <c r="C148" s="220"/>
      <c r="D148" s="230"/>
      <c r="E148" s="230"/>
    </row>
    <row r="149" customFormat="false" ht="12.75" hidden="false" customHeight="false" outlineLevel="0" collapsed="false">
      <c r="A149" s="229"/>
      <c r="B149" s="220"/>
      <c r="C149" s="220"/>
      <c r="D149" s="230"/>
      <c r="E149" s="230"/>
    </row>
    <row r="150" customFormat="false" ht="12.75" hidden="false" customHeight="false" outlineLevel="0" collapsed="false">
      <c r="A150" s="229"/>
      <c r="B150" s="229"/>
      <c r="C150" s="229"/>
      <c r="D150" s="230"/>
      <c r="E150" s="230"/>
    </row>
    <row r="151" customFormat="false" ht="12.75" hidden="false" customHeight="false" outlineLevel="0" collapsed="false">
      <c r="A151" s="229"/>
      <c r="B151" s="229"/>
      <c r="C151" s="229"/>
      <c r="D151" s="230"/>
      <c r="E151" s="230"/>
    </row>
    <row r="152" customFormat="false" ht="12.75" hidden="false" customHeight="false" outlineLevel="0" collapsed="false">
      <c r="A152" s="220"/>
      <c r="B152" s="220"/>
      <c r="C152" s="220"/>
      <c r="D152" s="230"/>
      <c r="E152" s="230"/>
    </row>
    <row r="153" customFormat="false" ht="12.75" hidden="false" customHeight="false" outlineLevel="0" collapsed="false">
      <c r="A153" s="229"/>
      <c r="B153" s="229"/>
      <c r="C153" s="229"/>
      <c r="D153" s="230"/>
      <c r="E153" s="230"/>
    </row>
    <row r="154" customFormat="false" ht="12.75" hidden="false" customHeight="false" outlineLevel="0" collapsed="false">
      <c r="A154" s="229"/>
      <c r="B154" s="229"/>
      <c r="C154" s="229"/>
      <c r="D154" s="230"/>
      <c r="E154" s="230"/>
    </row>
    <row r="155" customFormat="false" ht="12.75" hidden="false" customHeight="false" outlineLevel="0" collapsed="false">
      <c r="A155" s="220"/>
      <c r="B155" s="220"/>
      <c r="C155" s="220"/>
      <c r="D155" s="230"/>
      <c r="E155" s="230"/>
    </row>
    <row r="156" customFormat="false" ht="12.75" hidden="false" customHeight="false" outlineLevel="0" collapsed="false">
      <c r="A156" s="220"/>
      <c r="B156" s="220"/>
      <c r="C156" s="220"/>
      <c r="D156" s="230"/>
      <c r="E156" s="230"/>
    </row>
    <row r="157" customFormat="false" ht="12.75" hidden="false" customHeight="false" outlineLevel="0" collapsed="false">
      <c r="A157" s="2"/>
      <c r="B157" s="220"/>
      <c r="C157" s="220"/>
      <c r="D157" s="230"/>
      <c r="E157" s="230"/>
    </row>
    <row r="158" customFormat="false" ht="12.75" hidden="false" customHeight="false" outlineLevel="0" collapsed="false">
      <c r="A158" s="2"/>
      <c r="B158" s="231"/>
      <c r="C158" s="231"/>
      <c r="D158" s="230"/>
      <c r="E158" s="230"/>
    </row>
    <row r="159" customFormat="false" ht="12.75" hidden="false" customHeight="false" outlineLevel="0" collapsed="false">
      <c r="A159" s="220"/>
      <c r="B159" s="231"/>
      <c r="C159" s="231"/>
      <c r="D159" s="230"/>
      <c r="E159" s="230"/>
    </row>
    <row r="160" customFormat="false" ht="12.75" hidden="false" customHeight="false" outlineLevel="0" collapsed="false">
      <c r="A160" s="229"/>
      <c r="B160" s="231"/>
      <c r="C160" s="231"/>
      <c r="D160" s="230"/>
      <c r="E160" s="230"/>
    </row>
    <row r="161" customFormat="false" ht="12.75" hidden="false" customHeight="false" outlineLevel="0" collapsed="false">
      <c r="A161" s="220"/>
      <c r="B161" s="220"/>
      <c r="C161" s="220"/>
      <c r="D161" s="230"/>
      <c r="E161" s="230"/>
    </row>
    <row r="162" customFormat="false" ht="12.75" hidden="false" customHeight="false" outlineLevel="0" collapsed="false">
      <c r="A162" s="2"/>
      <c r="B162" s="2"/>
      <c r="C162" s="2"/>
      <c r="D162" s="230"/>
      <c r="E162" s="230"/>
    </row>
    <row r="163" customFormat="false" ht="12.75" hidden="false" customHeight="false" outlineLevel="0" collapsed="false">
      <c r="A163" s="220"/>
      <c r="B163" s="220"/>
      <c r="C163" s="220"/>
      <c r="D163" s="230"/>
      <c r="E163" s="230"/>
    </row>
    <row r="164" customFormat="false" ht="12.75" hidden="false" customHeight="false" outlineLevel="0" collapsed="false">
      <c r="A164" s="229"/>
      <c r="B164" s="229"/>
      <c r="C164" s="229"/>
      <c r="D164" s="230"/>
      <c r="E164" s="230"/>
    </row>
    <row r="165" customFormat="false" ht="12.75" hidden="false" customHeight="false" outlineLevel="0" collapsed="false">
      <c r="A165" s="229"/>
      <c r="B165" s="229"/>
      <c r="C165" s="229"/>
      <c r="D165" s="230"/>
      <c r="E165" s="230"/>
    </row>
    <row r="166" customFormat="false" ht="12.75" hidden="false" customHeight="false" outlineLevel="0" collapsed="false">
      <c r="A166" s="229"/>
      <c r="B166" s="229"/>
      <c r="C166" s="229"/>
      <c r="D166" s="230"/>
      <c r="E166" s="230"/>
    </row>
    <row r="167" customFormat="false" ht="12.75" hidden="false" customHeight="false" outlineLevel="0" collapsed="false">
      <c r="A167" s="229"/>
      <c r="B167" s="229"/>
      <c r="C167" s="229"/>
      <c r="D167" s="230"/>
      <c r="E167" s="230"/>
    </row>
    <row r="168" customFormat="false" ht="12.75" hidden="false" customHeight="false" outlineLevel="0" collapsed="false">
      <c r="A168" s="229"/>
      <c r="B168" s="229"/>
      <c r="C168" s="229"/>
      <c r="D168" s="230"/>
      <c r="E168" s="230"/>
    </row>
    <row r="169" customFormat="false" ht="12.75" hidden="false" customHeight="false" outlineLevel="0" collapsed="false">
      <c r="A169" s="229"/>
      <c r="B169" s="2"/>
      <c r="C169" s="2"/>
      <c r="D169" s="230"/>
      <c r="E169" s="230"/>
    </row>
    <row r="170" customFormat="false" ht="12.75" hidden="false" customHeight="false" outlineLevel="0" collapsed="false">
      <c r="A170" s="220"/>
      <c r="B170" s="220"/>
      <c r="C170" s="220"/>
      <c r="D170" s="230"/>
      <c r="E170" s="230"/>
    </row>
    <row r="171" customFormat="false" ht="12.75" hidden="false" customHeight="false" outlineLevel="0" collapsed="false">
      <c r="A171" s="220"/>
      <c r="B171" s="220"/>
      <c r="C171" s="220"/>
      <c r="D171" s="230"/>
      <c r="E171" s="230"/>
    </row>
    <row r="172" customFormat="false" ht="12.75" hidden="false" customHeight="false" outlineLevel="0" collapsed="false">
      <c r="A172" s="2"/>
      <c r="B172" s="2"/>
      <c r="C172" s="2"/>
      <c r="D172" s="230"/>
      <c r="E172" s="230"/>
    </row>
    <row r="173" customFormat="false" ht="12.75" hidden="false" customHeight="false" outlineLevel="0" collapsed="false">
      <c r="A173" s="220"/>
      <c r="B173" s="232"/>
      <c r="C173" s="2"/>
      <c r="D173" s="230"/>
      <c r="E173" s="230"/>
    </row>
    <row r="174" customFormat="false" ht="12.75" hidden="false" customHeight="false" outlineLevel="0" collapsed="false">
      <c r="A174" s="220"/>
      <c r="B174" s="228"/>
      <c r="C174" s="228"/>
      <c r="D174" s="230"/>
      <c r="E174" s="230"/>
    </row>
    <row r="175" customFormat="false" ht="12.75" hidden="false" customHeight="false" outlineLevel="0" collapsed="false">
      <c r="A175" s="2"/>
      <c r="B175" s="2"/>
      <c r="C175" s="2"/>
      <c r="D175" s="2"/>
      <c r="E175" s="2"/>
    </row>
    <row r="176" customFormat="false" ht="12.75" hidden="false" customHeight="false" outlineLevel="0" collapsed="false">
      <c r="A176" s="220"/>
      <c r="B176" s="233"/>
      <c r="C176" s="2"/>
      <c r="D176" s="2"/>
      <c r="E176" s="2"/>
    </row>
    <row r="177" customFormat="false" ht="12.75" hidden="false" customHeight="false" outlineLevel="0" collapsed="false">
      <c r="A177" s="220"/>
      <c r="B177" s="2"/>
      <c r="C177" s="2"/>
      <c r="D177" s="2"/>
      <c r="E177" s="2"/>
    </row>
    <row r="178" customFormat="false" ht="12.75" hidden="false" customHeight="false" outlineLevel="0" collapsed="false">
      <c r="A178" s="220"/>
      <c r="B178" s="2"/>
      <c r="C178" s="2"/>
      <c r="D178" s="2"/>
      <c r="E178" s="2"/>
    </row>
    <row r="179" customFormat="false" ht="12.75" hidden="false" customHeight="false" outlineLevel="0" collapsed="false">
      <c r="A179" s="220"/>
      <c r="B179" s="2"/>
      <c r="C179" s="2"/>
      <c r="D179" s="2"/>
      <c r="E179" s="2"/>
    </row>
    <row r="180" customFormat="false" ht="12.75" hidden="false" customHeight="false" outlineLevel="0" collapsed="false">
      <c r="A180" s="2"/>
      <c r="B180" s="2"/>
      <c r="C180" s="2"/>
      <c r="D180" s="2"/>
      <c r="E180" s="2"/>
    </row>
    <row r="181" customFormat="false" ht="18.75" hidden="false" customHeight="false" outlineLevel="0" collapsed="false">
      <c r="A181" s="219"/>
      <c r="B181" s="2"/>
      <c r="C181" s="2"/>
      <c r="D181" s="2"/>
      <c r="E181" s="2"/>
    </row>
    <row r="182" customFormat="false" ht="12.75" hidden="false" customHeight="false" outlineLevel="0" collapsed="false">
      <c r="A182" s="220"/>
      <c r="B182" s="2"/>
      <c r="C182" s="2"/>
      <c r="D182" s="2"/>
      <c r="E182" s="2"/>
    </row>
    <row r="183" customFormat="false" ht="12.75" hidden="false" customHeight="false" outlineLevel="0" collapsed="false">
      <c r="A183" s="2"/>
      <c r="B183" s="2"/>
      <c r="C183" s="2"/>
      <c r="D183" s="2"/>
      <c r="E183" s="2"/>
    </row>
    <row r="184" customFormat="false" ht="12.75" hidden="false" customHeight="false" outlineLevel="0" collapsed="false">
      <c r="A184" s="2"/>
      <c r="B184" s="2"/>
      <c r="C184" s="2"/>
      <c r="D184" s="2"/>
      <c r="E184" s="2"/>
    </row>
    <row r="185" customFormat="false" ht="12.75" hidden="false" customHeight="false" outlineLevel="0" collapsed="false">
      <c r="A185" s="234"/>
      <c r="B185" s="235"/>
      <c r="C185" s="235"/>
      <c r="D185" s="235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235"/>
      <c r="S185" s="235"/>
      <c r="T185" s="235"/>
      <c r="U185" s="235"/>
      <c r="V185" s="235"/>
      <c r="W185" s="235"/>
      <c r="X185" s="235"/>
      <c r="Y185" s="235"/>
      <c r="Z185" s="235"/>
      <c r="AA185" s="235"/>
      <c r="AB185" s="235"/>
      <c r="AC185" s="235"/>
      <c r="AD185" s="235"/>
      <c r="AE185" s="235"/>
      <c r="AF185" s="235"/>
      <c r="AG185" s="235"/>
      <c r="AH185" s="235"/>
      <c r="AI185" s="235"/>
      <c r="AJ185" s="235"/>
      <c r="AK185" s="235"/>
      <c r="AL185" s="235"/>
      <c r="AM185" s="235"/>
      <c r="AN185" s="235"/>
      <c r="AO185" s="235"/>
      <c r="AP185" s="235"/>
      <c r="AQ185" s="235"/>
      <c r="AR185" s="235"/>
      <c r="AS185" s="235"/>
      <c r="AT185" s="235"/>
      <c r="AU185" s="235"/>
      <c r="AV185" s="235"/>
      <c r="AW185" s="235"/>
      <c r="AX185" s="235"/>
      <c r="AY185" s="235"/>
      <c r="AZ185" s="235"/>
      <c r="BA185" s="235"/>
      <c r="BB185" s="235"/>
      <c r="BC185" s="235"/>
      <c r="BD185" s="235"/>
      <c r="BE185" s="235"/>
      <c r="BF185" s="235"/>
      <c r="BG185" s="235"/>
      <c r="BH185" s="235"/>
      <c r="BI185" s="235"/>
      <c r="BJ185" s="235"/>
      <c r="BK185" s="235"/>
      <c r="BL185" s="235"/>
      <c r="BM185" s="235"/>
      <c r="BN185" s="235"/>
      <c r="BO185" s="235"/>
      <c r="BP185" s="235"/>
      <c r="BQ185" s="235"/>
      <c r="BR185" s="235"/>
      <c r="BS185" s="235"/>
      <c r="BT185" s="235"/>
      <c r="BU185" s="235"/>
      <c r="BV185" s="235"/>
      <c r="BW185" s="235"/>
      <c r="BX185" s="235"/>
      <c r="BY185" s="235"/>
      <c r="BZ185" s="235"/>
      <c r="CA185" s="235"/>
      <c r="CB185" s="235"/>
      <c r="CC185" s="235"/>
      <c r="CD185" s="235"/>
      <c r="CE185" s="235"/>
      <c r="CF185" s="235"/>
      <c r="CG185" s="235"/>
      <c r="CH185" s="235"/>
      <c r="CI185" s="235"/>
      <c r="CJ185" s="235"/>
      <c r="CK185" s="235"/>
      <c r="CL185" s="235"/>
      <c r="CM185" s="235"/>
      <c r="CN185" s="235"/>
      <c r="CO185" s="235"/>
      <c r="CP185" s="235"/>
      <c r="CQ185" s="235"/>
      <c r="CR185" s="235"/>
      <c r="CS185" s="235"/>
      <c r="CT185" s="235"/>
      <c r="CU185" s="235"/>
      <c r="CV185" s="235"/>
      <c r="CW185" s="235"/>
      <c r="CX185" s="235"/>
      <c r="CY185" s="235"/>
      <c r="CZ185" s="235"/>
      <c r="DA185" s="235"/>
      <c r="DB185" s="235"/>
      <c r="DC185" s="235"/>
      <c r="DD185" s="235"/>
      <c r="DE185" s="235"/>
      <c r="DF185" s="235"/>
      <c r="DG185" s="235"/>
      <c r="DH185" s="235"/>
      <c r="DI185" s="235"/>
      <c r="DJ185" s="235"/>
      <c r="DK185" s="235"/>
      <c r="DL185" s="235"/>
      <c r="DM185" s="235"/>
      <c r="DN185" s="235"/>
      <c r="DO185" s="235"/>
      <c r="DP185" s="235"/>
      <c r="DQ185" s="235"/>
      <c r="DR185" s="235"/>
      <c r="DS185" s="235"/>
      <c r="DT185" s="235"/>
      <c r="DU185" s="235"/>
      <c r="DV185" s="235"/>
      <c r="DW185" s="235"/>
      <c r="DX185" s="235"/>
      <c r="DY185" s="235"/>
      <c r="DZ185" s="235"/>
      <c r="EA185" s="235"/>
      <c r="EB185" s="235"/>
      <c r="EC185" s="235"/>
      <c r="ED185" s="235"/>
      <c r="EE185" s="235"/>
      <c r="EF185" s="235"/>
      <c r="EG185" s="235"/>
      <c r="EH185" s="235"/>
      <c r="EI185" s="235"/>
      <c r="EJ185" s="235"/>
      <c r="EK185" s="235"/>
      <c r="EL185" s="235"/>
      <c r="EM185" s="235"/>
      <c r="EN185" s="235"/>
      <c r="EO185" s="235"/>
      <c r="EP185" s="235"/>
      <c r="EQ185" s="235"/>
      <c r="ER185" s="235"/>
      <c r="ES185" s="235"/>
      <c r="ET185" s="235"/>
      <c r="EU185" s="235"/>
      <c r="EV185" s="235"/>
      <c r="EW185" s="235"/>
      <c r="EX185" s="235"/>
      <c r="EY185" s="235"/>
      <c r="EZ185" s="235"/>
      <c r="FA185" s="235"/>
      <c r="FB185" s="235"/>
      <c r="FC185" s="235"/>
      <c r="FD185" s="235"/>
      <c r="FE185" s="235"/>
      <c r="FF185" s="235"/>
      <c r="FG185" s="235"/>
      <c r="FH185" s="235"/>
      <c r="FI185" s="235"/>
      <c r="FJ185" s="235"/>
      <c r="FK185" s="235"/>
      <c r="FL185" s="235"/>
      <c r="FM185" s="235"/>
      <c r="FN185" s="235"/>
      <c r="FO185" s="235"/>
      <c r="FP185" s="235"/>
      <c r="FQ185" s="235"/>
      <c r="FR185" s="235"/>
      <c r="FS185" s="235"/>
      <c r="FT185" s="235"/>
      <c r="FU185" s="235"/>
      <c r="FV185" s="235"/>
      <c r="FW185" s="235"/>
      <c r="FX185" s="235"/>
      <c r="FY185" s="235"/>
      <c r="FZ185" s="235"/>
      <c r="GA185" s="235"/>
      <c r="GB185" s="235"/>
      <c r="GC185" s="235"/>
      <c r="GD185" s="235"/>
      <c r="GE185" s="235"/>
      <c r="GF185" s="235"/>
      <c r="GG185" s="235"/>
      <c r="GH185" s="235"/>
      <c r="GI185" s="235"/>
      <c r="GJ185" s="235"/>
      <c r="GK185" s="235"/>
      <c r="GL185" s="235"/>
      <c r="GM185" s="235"/>
      <c r="GN185" s="235"/>
      <c r="GO185" s="235"/>
      <c r="GP185" s="235"/>
      <c r="GQ185" s="235"/>
      <c r="GR185" s="235"/>
      <c r="GS185" s="235"/>
      <c r="GT185" s="235"/>
      <c r="GU185" s="235"/>
      <c r="GV185" s="235"/>
      <c r="GW185" s="235"/>
      <c r="GX185" s="235"/>
      <c r="GY185" s="235"/>
      <c r="GZ185" s="235"/>
      <c r="HA185" s="235"/>
      <c r="HB185" s="235"/>
      <c r="HC185" s="235"/>
      <c r="HD185" s="235"/>
      <c r="HE185" s="235"/>
      <c r="HF185" s="235"/>
      <c r="HG185" s="235"/>
      <c r="HH185" s="235"/>
      <c r="HI185" s="235"/>
      <c r="HJ185" s="235"/>
      <c r="HK185" s="235"/>
      <c r="HL185" s="235"/>
      <c r="HM185" s="235"/>
      <c r="HN185" s="235"/>
      <c r="HO185" s="235"/>
      <c r="HP185" s="235"/>
      <c r="HQ185" s="235"/>
      <c r="HR185" s="235"/>
      <c r="HS185" s="235"/>
      <c r="HT185" s="235"/>
      <c r="HU185" s="235"/>
      <c r="HV185" s="235"/>
      <c r="HW185" s="235"/>
      <c r="HX185" s="235"/>
      <c r="HY185" s="235"/>
      <c r="HZ185" s="235"/>
      <c r="IA185" s="235"/>
      <c r="IB185" s="235"/>
      <c r="IC185" s="235"/>
      <c r="ID185" s="235"/>
      <c r="IE185" s="235"/>
      <c r="IF185" s="235"/>
      <c r="IG185" s="235"/>
      <c r="IH185" s="235"/>
      <c r="II185" s="235"/>
      <c r="IJ185" s="235"/>
      <c r="IK185" s="235"/>
      <c r="IL185" s="235"/>
      <c r="IM185" s="235"/>
      <c r="IN185" s="235"/>
      <c r="IO185" s="235"/>
      <c r="IP185" s="235"/>
      <c r="IQ185" s="235"/>
      <c r="IR185" s="235"/>
      <c r="IS185" s="235"/>
      <c r="IT185" s="235"/>
      <c r="IU185" s="235"/>
      <c r="IV185" s="235"/>
      <c r="IW185" s="235"/>
    </row>
    <row r="186" customFormat="false" ht="12.75" hidden="false" customHeight="false" outlineLevel="0" collapsed="false">
      <c r="A186" s="220"/>
      <c r="B186" s="2"/>
      <c r="C186" s="2"/>
      <c r="D186" s="2"/>
      <c r="E186" s="2"/>
    </row>
    <row r="187" customFormat="false" ht="12.75" hidden="false" customHeight="false" outlineLevel="0" collapsed="false">
      <c r="A187" s="220"/>
      <c r="B187" s="2"/>
      <c r="C187" s="2"/>
      <c r="D187" s="2"/>
      <c r="E187" s="2"/>
    </row>
    <row r="188" customFormat="false" ht="12.75" hidden="false" customHeight="false" outlineLevel="0" collapsed="false">
      <c r="A188" s="220"/>
      <c r="B188" s="2"/>
      <c r="C188" s="2"/>
      <c r="D188" s="2"/>
      <c r="E188" s="2"/>
    </row>
    <row r="189" customFormat="false" ht="12.75" hidden="false" customHeight="false" outlineLevel="0" collapsed="false">
      <c r="A189" s="2"/>
      <c r="B189" s="236"/>
      <c r="C189" s="236"/>
      <c r="D189" s="2"/>
      <c r="E189" s="2"/>
    </row>
    <row r="190" customFormat="false" ht="12.75" hidden="false" customHeight="false" outlineLevel="0" collapsed="false">
      <c r="A190" s="220"/>
      <c r="B190" s="237"/>
      <c r="C190" s="237"/>
      <c r="D190" s="2"/>
      <c r="E190" s="2"/>
    </row>
    <row r="191" customFormat="false" ht="12.75" hidden="false" customHeight="false" outlineLevel="0" collapsed="false">
      <c r="A191" s="234"/>
      <c r="B191" s="2"/>
      <c r="C191" s="2"/>
      <c r="D191" s="2"/>
      <c r="E191" s="2"/>
    </row>
    <row r="192" customFormat="false" ht="12.75" hidden="false" customHeight="false" outlineLevel="0" collapsed="false">
      <c r="A192" s="238"/>
      <c r="B192" s="2"/>
      <c r="C192" s="2"/>
      <c r="D192" s="2"/>
      <c r="E192" s="2"/>
    </row>
    <row r="193" customFormat="false" ht="12.75" hidden="false" customHeight="false" outlineLevel="0" collapsed="false">
      <c r="A193" s="238"/>
      <c r="B193" s="2"/>
      <c r="C193" s="2"/>
      <c r="D193" s="2"/>
      <c r="E193" s="2"/>
    </row>
    <row r="194" customFormat="false" ht="12.75" hidden="false" customHeight="false" outlineLevel="0" collapsed="false">
      <c r="A194" s="238"/>
      <c r="B194" s="2"/>
      <c r="C194" s="2"/>
      <c r="D194" s="2"/>
      <c r="E194" s="2"/>
    </row>
    <row r="195" customFormat="false" ht="12.75" hidden="false" customHeight="false" outlineLevel="0" collapsed="false">
      <c r="A195" s="238"/>
      <c r="B195" s="2"/>
      <c r="C195" s="2"/>
      <c r="D195" s="2"/>
      <c r="E195" s="2"/>
    </row>
    <row r="196" customFormat="false" ht="12.75" hidden="false" customHeight="false" outlineLevel="0" collapsed="false">
      <c r="A196" s="238"/>
      <c r="B196" s="2"/>
      <c r="C196" s="2"/>
      <c r="D196" s="2"/>
      <c r="E196" s="2"/>
    </row>
    <row r="197" customFormat="false" ht="12.75" hidden="false" customHeight="false" outlineLevel="0" collapsed="false">
      <c r="A197" s="220"/>
      <c r="B197" s="2"/>
      <c r="C197" s="2"/>
      <c r="D197" s="2"/>
      <c r="E197" s="2"/>
    </row>
    <row r="198" customFormat="false" ht="12.75" hidden="false" customHeight="false" outlineLevel="0" collapsed="false">
      <c r="A198" s="238"/>
      <c r="B198" s="239"/>
      <c r="C198" s="239"/>
      <c r="D198" s="2"/>
      <c r="E198" s="2"/>
    </row>
    <row r="199" customFormat="false" ht="12.75" hidden="false" customHeight="false" outlineLevel="0" collapsed="false">
      <c r="A199" s="238"/>
      <c r="B199" s="2"/>
      <c r="C199" s="2"/>
      <c r="D199" s="2"/>
      <c r="E199" s="2"/>
    </row>
    <row r="200" customFormat="false" ht="12.75" hidden="false" customHeight="false" outlineLevel="0" collapsed="false">
      <c r="A200" s="238"/>
      <c r="B200" s="2"/>
      <c r="C200" s="2"/>
      <c r="D200" s="2"/>
      <c r="E200" s="2"/>
    </row>
    <row r="201" customFormat="false" ht="12.75" hidden="false" customHeight="false" outlineLevel="0" collapsed="false">
      <c r="A201" s="238"/>
      <c r="B201" s="2"/>
      <c r="C201" s="2"/>
      <c r="D201" s="2"/>
      <c r="E201" s="2"/>
    </row>
    <row r="202" customFormat="false" ht="12.75" hidden="false" customHeight="false" outlineLevel="0" collapsed="false">
      <c r="A202" s="238"/>
      <c r="B202" s="2"/>
      <c r="C202" s="2"/>
      <c r="D202" s="2"/>
      <c r="E202" s="2"/>
    </row>
    <row r="203" customFormat="false" ht="12.75" hidden="false" customHeight="false" outlineLevel="0" collapsed="false">
      <c r="A203" s="220"/>
      <c r="B203" s="2"/>
      <c r="C203" s="2"/>
      <c r="D203" s="2"/>
      <c r="E203" s="2"/>
    </row>
    <row r="204" customFormat="false" ht="12.75" hidden="false" customHeight="false" outlineLevel="0" collapsed="false">
      <c r="A204" s="2"/>
      <c r="B204" s="2"/>
      <c r="C204" s="2"/>
      <c r="D204" s="2"/>
      <c r="E204" s="2"/>
    </row>
    <row r="205" customFormat="false" ht="12.75" hidden="false" customHeight="false" outlineLevel="0" collapsed="false">
      <c r="A205" s="2"/>
      <c r="B205" s="2"/>
      <c r="C205" s="2"/>
      <c r="D205" s="2"/>
      <c r="E205" s="2"/>
    </row>
    <row r="206" customFormat="false" ht="12.75" hidden="false" customHeight="false" outlineLevel="0" collapsed="false">
      <c r="A206" s="2"/>
      <c r="B206" s="2"/>
      <c r="C206" s="2"/>
      <c r="D206" s="2"/>
      <c r="E206" s="2"/>
    </row>
    <row r="207" customFormat="false" ht="12.75" hidden="false" customHeight="false" outlineLevel="0" collapsed="false">
      <c r="A207" s="2"/>
      <c r="B207" s="2"/>
      <c r="C207" s="2"/>
      <c r="D207" s="240"/>
      <c r="E207" s="240"/>
    </row>
    <row r="208" customFormat="false" ht="12.75" hidden="false" customHeight="false" outlineLevel="0" collapsed="false">
      <c r="A208" s="2"/>
      <c r="B208" s="2"/>
      <c r="C208" s="2"/>
      <c r="D208" s="2"/>
      <c r="E208" s="2"/>
    </row>
    <row r="209" customFormat="false" ht="12.75" hidden="false" customHeight="false" outlineLevel="0" collapsed="false">
      <c r="A209" s="220"/>
      <c r="B209" s="2"/>
      <c r="C209" s="2"/>
      <c r="D209" s="2"/>
      <c r="E209" s="2"/>
    </row>
    <row r="210" customFormat="false" ht="12.75" hidden="false" customHeight="false" outlineLevel="0" collapsed="false">
      <c r="A210" s="2"/>
      <c r="B210" s="2"/>
      <c r="C210" s="2"/>
      <c r="D210" s="2"/>
      <c r="E210" s="2"/>
    </row>
    <row r="211" customFormat="false" ht="12.75" hidden="false" customHeight="false" outlineLevel="0" collapsed="false">
      <c r="A211" s="238"/>
      <c r="B211" s="2"/>
      <c r="C211" s="2"/>
      <c r="D211" s="2"/>
      <c r="E211" s="2"/>
    </row>
    <row r="212" customFormat="false" ht="12.75" hidden="false" customHeight="false" outlineLevel="0" collapsed="false">
      <c r="A212" s="238"/>
      <c r="B212" s="2"/>
      <c r="C212" s="2"/>
      <c r="D212" s="2"/>
      <c r="E212" s="2"/>
    </row>
    <row r="213" customFormat="false" ht="12.75" hidden="false" customHeight="false" outlineLevel="0" collapsed="false">
      <c r="A213" s="238"/>
      <c r="B213" s="2"/>
      <c r="C213" s="2"/>
      <c r="D213" s="240"/>
      <c r="E213" s="240"/>
    </row>
    <row r="214" customFormat="false" ht="12.75" hidden="false" customHeight="false" outlineLevel="0" collapsed="false">
      <c r="A214" s="2"/>
      <c r="B214" s="2"/>
      <c r="C214" s="2"/>
      <c r="D214" s="2"/>
      <c r="E214" s="2"/>
    </row>
    <row r="215" customFormat="false" ht="12.75" hidden="false" customHeight="false" outlineLevel="0" collapsed="false">
      <c r="A215" s="2"/>
      <c r="B215" s="2"/>
      <c r="C215" s="2"/>
      <c r="D215" s="2"/>
      <c r="E215" s="2"/>
    </row>
    <row r="216" customFormat="false" ht="12.75" hidden="false" customHeight="false" outlineLevel="0" collapsed="false">
      <c r="A216" s="2"/>
      <c r="B216" s="2"/>
      <c r="C216" s="2"/>
      <c r="D216" s="2"/>
      <c r="E216" s="2"/>
    </row>
    <row r="217" customFormat="false" ht="12.75" hidden="false" customHeight="false" outlineLevel="0" collapsed="false">
      <c r="A217" s="2"/>
      <c r="B217" s="2"/>
      <c r="C217" s="2"/>
      <c r="D217" s="2"/>
      <c r="E217" s="2"/>
    </row>
    <row r="218" customFormat="false" ht="12.75" hidden="false" customHeight="false" outlineLevel="0" collapsed="false">
      <c r="A218" s="2"/>
      <c r="B218" s="2"/>
      <c r="C218" s="2"/>
      <c r="D218" s="2"/>
      <c r="E218" s="2"/>
    </row>
    <row r="219" customFormat="false" ht="12.75" hidden="false" customHeight="false" outlineLevel="0" collapsed="false">
      <c r="A219" s="2"/>
      <c r="B219" s="2"/>
      <c r="C219" s="2"/>
      <c r="D219" s="2"/>
      <c r="E219" s="2"/>
    </row>
    <row r="220" customFormat="false" ht="12.75" hidden="false" customHeight="false" outlineLevel="0" collapsed="false">
      <c r="A220" s="2"/>
      <c r="B220" s="2"/>
      <c r="C220" s="2"/>
      <c r="D220" s="2"/>
      <c r="E220" s="2"/>
    </row>
    <row r="221" customFormat="false" ht="12.75" hidden="false" customHeight="false" outlineLevel="0" collapsed="false">
      <c r="A221" s="220"/>
      <c r="B221" s="2"/>
      <c r="C221" s="2"/>
      <c r="D221" s="100"/>
      <c r="E221" s="100"/>
    </row>
    <row r="222" customFormat="false" ht="12.75" hidden="false" customHeight="false" outlineLevel="0" collapsed="false">
      <c r="A222" s="220"/>
      <c r="B222" s="2"/>
      <c r="C222" s="239"/>
      <c r="D222" s="240"/>
      <c r="E222" s="240"/>
    </row>
    <row r="223" customFormat="false" ht="12.75" hidden="false" customHeight="false" outlineLevel="0" collapsed="false">
      <c r="A223" s="220"/>
      <c r="B223" s="2"/>
      <c r="C223" s="2"/>
      <c r="D223" s="100"/>
      <c r="E223" s="100"/>
    </row>
    <row r="224" customFormat="false" ht="12.75" hidden="false" customHeight="false" outlineLevel="0" collapsed="false">
      <c r="A224" s="220"/>
      <c r="B224" s="2"/>
      <c r="C224" s="2"/>
      <c r="D224" s="2"/>
      <c r="E224" s="2"/>
    </row>
    <row r="225" customFormat="false" ht="12.75" hidden="false" customHeight="false" outlineLevel="0" collapsed="false">
      <c r="A225" s="2"/>
      <c r="B225" s="2"/>
      <c r="C225" s="2"/>
      <c r="D225" s="2"/>
      <c r="E225" s="2"/>
    </row>
    <row r="226" customFormat="false" ht="12.75" hidden="false" customHeight="false" outlineLevel="0" collapsed="false">
      <c r="A226" s="220"/>
      <c r="B226" s="2"/>
      <c r="C226" s="2"/>
      <c r="D226" s="2"/>
      <c r="E226" s="2"/>
    </row>
    <row r="227" customFormat="false" ht="12.75" hidden="false" customHeight="false" outlineLevel="0" collapsed="false">
      <c r="A227" s="220"/>
      <c r="B227" s="2"/>
      <c r="C227" s="2"/>
      <c r="D227" s="2"/>
      <c r="E227" s="2"/>
    </row>
    <row r="228" customFormat="false" ht="12.75" hidden="false" customHeight="false" outlineLevel="0" collapsed="false">
      <c r="A228" s="2"/>
      <c r="B228" s="2"/>
      <c r="C228" s="2"/>
      <c r="D228" s="2"/>
      <c r="E228" s="2"/>
    </row>
    <row r="229" customFormat="false" ht="12.75" hidden="false" customHeight="false" outlineLevel="0" collapsed="false">
      <c r="A229" s="2"/>
      <c r="B229" s="2"/>
      <c r="C229" s="2"/>
      <c r="D229" s="2"/>
      <c r="E229" s="2"/>
    </row>
    <row r="230" customFormat="false" ht="12.75" hidden="false" customHeight="false" outlineLevel="0" collapsed="false">
      <c r="A230" s="2"/>
      <c r="B230" s="2"/>
      <c r="C230" s="2"/>
      <c r="D230" s="2"/>
      <c r="E230" s="2"/>
    </row>
    <row r="231" customFormat="false" ht="12.75" hidden="false" customHeight="false" outlineLevel="0" collapsed="false">
      <c r="A231" s="2"/>
      <c r="B231" s="2"/>
      <c r="C231" s="2"/>
      <c r="D231" s="2"/>
      <c r="E231" s="2"/>
    </row>
    <row r="232" customFormat="false" ht="12.75" hidden="false" customHeight="false" outlineLevel="0" collapsed="false">
      <c r="A232" s="2"/>
      <c r="B232" s="2"/>
      <c r="C232" s="2"/>
      <c r="D232" s="2"/>
      <c r="E232" s="2"/>
    </row>
    <row r="233" customFormat="false" ht="12.75" hidden="false" customHeight="false" outlineLevel="0" collapsed="false">
      <c r="A233" s="2"/>
      <c r="B233" s="2"/>
      <c r="C233" s="2"/>
      <c r="D233" s="2"/>
      <c r="E233" s="2"/>
    </row>
    <row r="234" customFormat="false" ht="12.75" hidden="false" customHeight="false" outlineLevel="0" collapsed="false">
      <c r="A234" s="2"/>
      <c r="B234" s="2"/>
      <c r="C234" s="2"/>
      <c r="D234" s="2"/>
      <c r="E234" s="2"/>
    </row>
    <row r="235" customFormat="false" ht="12.75" hidden="false" customHeight="false" outlineLevel="0" collapsed="false">
      <c r="A235" s="2"/>
      <c r="B235" s="2"/>
      <c r="C235" s="2"/>
      <c r="D235" s="2"/>
      <c r="E235" s="2"/>
    </row>
    <row r="236" customFormat="false" ht="18.75" hidden="false" customHeight="false" outlineLevel="0" collapsed="false">
      <c r="A236" s="219"/>
      <c r="B236" s="2"/>
      <c r="C236" s="2"/>
      <c r="D236" s="2"/>
      <c r="E236" s="2"/>
    </row>
    <row r="237" customFormat="false" ht="12.75" hidden="false" customHeight="false" outlineLevel="0" collapsed="false">
      <c r="A237" s="220"/>
      <c r="B237" s="2"/>
      <c r="C237" s="2"/>
      <c r="D237" s="2"/>
      <c r="E237" s="2"/>
    </row>
    <row r="238" customFormat="false" ht="12.75" hidden="false" customHeight="false" outlineLevel="0" collapsed="false">
      <c r="A238" s="2"/>
      <c r="B238" s="2"/>
      <c r="C238" s="2"/>
      <c r="D238" s="2"/>
      <c r="E238" s="2"/>
    </row>
    <row r="239" customFormat="false" ht="12.75" hidden="false" customHeight="false" outlineLevel="0" collapsed="false">
      <c r="A239" s="220"/>
      <c r="B239" s="222"/>
      <c r="C239" s="222"/>
      <c r="D239" s="142"/>
      <c r="E239" s="142"/>
    </row>
    <row r="240" customFormat="false" ht="12.75" hidden="false" customHeight="false" outlineLevel="0" collapsed="false">
      <c r="A240" s="220"/>
      <c r="B240" s="2"/>
      <c r="C240" s="2"/>
      <c r="D240" s="2"/>
      <c r="E240" s="2"/>
    </row>
    <row r="241" customFormat="false" ht="12.75" hidden="false" customHeight="false" outlineLevel="0" collapsed="false">
      <c r="A241" s="2"/>
      <c r="B241" s="2"/>
      <c r="C241" s="2"/>
      <c r="D241" s="2"/>
      <c r="E241" s="2"/>
    </row>
    <row r="242" customFormat="false" ht="12.75" hidden="false" customHeight="false" outlineLevel="0" collapsed="false">
      <c r="A242" s="2"/>
      <c r="B242" s="230"/>
      <c r="C242" s="230"/>
      <c r="D242" s="230"/>
      <c r="E242" s="230"/>
    </row>
    <row r="243" customFormat="false" ht="12.75" hidden="false" customHeight="false" outlineLevel="0" collapsed="false">
      <c r="A243" s="2"/>
      <c r="B243" s="2"/>
      <c r="C243" s="2"/>
      <c r="D243" s="2"/>
      <c r="E243" s="2"/>
    </row>
    <row r="244" customFormat="false" ht="12.75" hidden="false" customHeight="false" outlineLevel="0" collapsed="false">
      <c r="A244" s="2"/>
      <c r="B244" s="100"/>
      <c r="C244" s="100"/>
      <c r="D244" s="100"/>
      <c r="E244" s="100"/>
    </row>
    <row r="245" customFormat="false" ht="12.75" hidden="false" customHeight="false" outlineLevel="0" collapsed="false">
      <c r="A245" s="2"/>
      <c r="B245" s="2"/>
      <c r="C245" s="2"/>
      <c r="D245" s="2"/>
      <c r="E245" s="2"/>
    </row>
    <row r="246" customFormat="false" ht="12.75" hidden="false" customHeight="false" outlineLevel="0" collapsed="false">
      <c r="A246" s="2"/>
      <c r="B246" s="230"/>
      <c r="C246" s="230"/>
      <c r="D246" s="230"/>
      <c r="E246" s="230"/>
    </row>
    <row r="247" customFormat="false" ht="12.75" hidden="false" customHeight="false" outlineLevel="0" collapsed="false">
      <c r="A247" s="2"/>
      <c r="B247" s="2"/>
      <c r="C247" s="2"/>
      <c r="D247" s="2"/>
      <c r="E247" s="2"/>
    </row>
    <row r="248" customFormat="false" ht="12.75" hidden="false" customHeight="false" outlineLevel="0" collapsed="false">
      <c r="A248" s="2"/>
      <c r="B248" s="230"/>
      <c r="C248" s="230"/>
      <c r="D248" s="230"/>
      <c r="E248" s="230"/>
    </row>
    <row r="249" customFormat="false" ht="12.75" hidden="false" customHeight="false" outlineLevel="0" collapsed="false">
      <c r="A249" s="2"/>
      <c r="B249" s="2"/>
      <c r="C249" s="2"/>
      <c r="D249" s="2"/>
      <c r="E249" s="2"/>
    </row>
    <row r="250" customFormat="false" ht="12.75" hidden="false" customHeight="false" outlineLevel="0" collapsed="false">
      <c r="A250" s="2"/>
      <c r="B250" s="230"/>
      <c r="C250" s="230"/>
      <c r="D250" s="230"/>
      <c r="E250" s="230"/>
    </row>
    <row r="251" customFormat="false" ht="12.75" hidden="false" customHeight="false" outlineLevel="0" collapsed="false">
      <c r="A251" s="2"/>
      <c r="B251" s="2"/>
      <c r="C251" s="2"/>
      <c r="D251" s="2"/>
      <c r="E251" s="2"/>
    </row>
    <row r="252" customFormat="false" ht="12.75" hidden="false" customHeight="false" outlineLevel="0" collapsed="false">
      <c r="A252" s="2"/>
      <c r="B252" s="230"/>
      <c r="C252" s="230"/>
      <c r="D252" s="230"/>
      <c r="E252" s="230"/>
    </row>
    <row r="253" customFormat="false" ht="12.75" hidden="false" customHeight="false" outlineLevel="0" collapsed="false">
      <c r="A253" s="2"/>
      <c r="B253" s="2"/>
      <c r="C253" s="2"/>
      <c r="D253" s="2"/>
      <c r="E253" s="2"/>
    </row>
    <row r="254" customFormat="false" ht="12.75" hidden="false" customHeight="false" outlineLevel="0" collapsed="false">
      <c r="A254" s="2"/>
      <c r="B254" s="2"/>
      <c r="C254" s="2"/>
      <c r="D254" s="2"/>
      <c r="E254" s="2"/>
    </row>
    <row r="255" customFormat="false" ht="12.75" hidden="false" customHeight="false" outlineLevel="0" collapsed="false">
      <c r="A255" s="2"/>
      <c r="B255" s="2"/>
      <c r="C255" s="2"/>
      <c r="D255" s="2"/>
      <c r="E255" s="2"/>
    </row>
    <row r="256" customFormat="false" ht="12.75" hidden="false" customHeight="false" outlineLevel="0" collapsed="false">
      <c r="A256" s="2"/>
      <c r="B256" s="2"/>
      <c r="C256" s="2"/>
      <c r="D256" s="2"/>
      <c r="E256" s="2"/>
    </row>
    <row r="257" customFormat="false" ht="18.75" hidden="false" customHeight="false" outlineLevel="0" collapsed="false">
      <c r="A257" s="227"/>
      <c r="B257" s="227"/>
      <c r="C257" s="2"/>
      <c r="D257" s="2"/>
      <c r="E257" s="2"/>
    </row>
    <row r="258" customFormat="false" ht="12.75" hidden="false" customHeight="false" outlineLevel="0" collapsed="false">
      <c r="A258" s="220"/>
      <c r="B258" s="220"/>
      <c r="C258" s="2"/>
      <c r="D258" s="2"/>
      <c r="E258" s="2"/>
    </row>
    <row r="259" customFormat="false" ht="12.75" hidden="false" customHeight="false" outlineLevel="0" collapsed="false">
      <c r="A259" s="220"/>
      <c r="B259" s="228"/>
      <c r="C259" s="2"/>
      <c r="D259" s="2"/>
      <c r="E259" s="2"/>
    </row>
    <row r="260" customFormat="false" ht="12.75" hidden="false" customHeight="false" outlineLevel="0" collapsed="false">
      <c r="A260" s="2"/>
      <c r="B260" s="2"/>
      <c r="C260" s="2"/>
      <c r="D260" s="2"/>
      <c r="E260" s="2"/>
    </row>
    <row r="261" customFormat="false" ht="12.75" hidden="false" customHeight="false" outlineLevel="0" collapsed="false">
      <c r="A261" s="221"/>
      <c r="B261" s="222"/>
      <c r="C261" s="222"/>
      <c r="D261" s="222"/>
      <c r="E261" s="222"/>
    </row>
    <row r="262" customFormat="false" ht="12.75" hidden="false" customHeight="false" outlineLevel="0" collapsed="false">
      <c r="A262" s="220"/>
      <c r="B262" s="220"/>
      <c r="C262" s="2"/>
      <c r="D262" s="2"/>
      <c r="E262" s="2"/>
    </row>
    <row r="263" customFormat="false" ht="12.75" hidden="false" customHeight="false" outlineLevel="0" collapsed="false">
      <c r="A263" s="229"/>
      <c r="B263" s="220"/>
      <c r="C263" s="230"/>
      <c r="D263" s="230"/>
      <c r="E263" s="230"/>
    </row>
    <row r="264" customFormat="false" ht="12.75" hidden="false" customHeight="false" outlineLevel="0" collapsed="false">
      <c r="A264" s="229"/>
      <c r="B264" s="220"/>
      <c r="C264" s="230"/>
      <c r="D264" s="230"/>
      <c r="E264" s="230"/>
    </row>
    <row r="265" customFormat="false" ht="12.75" hidden="false" customHeight="false" outlineLevel="0" collapsed="false">
      <c r="A265" s="229"/>
      <c r="B265" s="229"/>
      <c r="C265" s="230"/>
      <c r="D265" s="230"/>
      <c r="E265" s="230"/>
    </row>
    <row r="266" customFormat="false" ht="12.75" hidden="false" customHeight="false" outlineLevel="0" collapsed="false">
      <c r="A266" s="229"/>
      <c r="B266" s="229"/>
      <c r="C266" s="230"/>
      <c r="D266" s="230"/>
      <c r="E266" s="230"/>
    </row>
    <row r="267" customFormat="false" ht="12.75" hidden="false" customHeight="false" outlineLevel="0" collapsed="false">
      <c r="A267" s="229"/>
      <c r="B267" s="221"/>
      <c r="C267" s="230"/>
      <c r="D267" s="230"/>
      <c r="E267" s="230"/>
    </row>
    <row r="268" customFormat="false" ht="12.75" hidden="false" customHeight="false" outlineLevel="0" collapsed="false">
      <c r="A268" s="2"/>
      <c r="B268" s="2"/>
      <c r="C268" s="230"/>
      <c r="D268" s="230"/>
      <c r="E268" s="230"/>
    </row>
    <row r="269" customFormat="false" ht="12.75" hidden="false" customHeight="false" outlineLevel="0" collapsed="false">
      <c r="A269" s="220"/>
      <c r="B269" s="220"/>
      <c r="C269" s="230"/>
      <c r="D269" s="230"/>
      <c r="E269" s="230"/>
    </row>
    <row r="270" customFormat="false" ht="12.75" hidden="false" customHeight="false" outlineLevel="0" collapsed="false">
      <c r="A270" s="229"/>
      <c r="B270" s="220"/>
      <c r="C270" s="230"/>
      <c r="D270" s="230"/>
      <c r="E270" s="230"/>
    </row>
    <row r="271" customFormat="false" ht="12.75" hidden="false" customHeight="false" outlineLevel="0" collapsed="false">
      <c r="A271" s="229"/>
      <c r="B271" s="220"/>
      <c r="C271" s="230"/>
      <c r="D271" s="230"/>
      <c r="E271" s="230"/>
    </row>
    <row r="272" customFormat="false" ht="12.75" hidden="false" customHeight="false" outlineLevel="0" collapsed="false">
      <c r="A272" s="229"/>
      <c r="B272" s="220"/>
      <c r="C272" s="230"/>
      <c r="D272" s="230"/>
      <c r="E272" s="230"/>
    </row>
    <row r="273" customFormat="false" ht="12.75" hidden="false" customHeight="false" outlineLevel="0" collapsed="false">
      <c r="A273" s="229"/>
      <c r="B273" s="220"/>
      <c r="C273" s="230"/>
      <c r="D273" s="230"/>
      <c r="E273" s="230"/>
    </row>
    <row r="274" customFormat="false" ht="12.75" hidden="false" customHeight="false" outlineLevel="0" collapsed="false">
      <c r="A274" s="229"/>
      <c r="B274" s="220"/>
      <c r="C274" s="230"/>
      <c r="D274" s="230"/>
      <c r="E274" s="230"/>
    </row>
    <row r="275" customFormat="false" ht="12.75" hidden="false" customHeight="false" outlineLevel="0" collapsed="false">
      <c r="A275" s="229"/>
      <c r="B275" s="220"/>
      <c r="C275" s="230"/>
      <c r="D275" s="230"/>
      <c r="E275" s="230"/>
    </row>
    <row r="276" customFormat="false" ht="12.75" hidden="false" customHeight="false" outlineLevel="0" collapsed="false">
      <c r="A276" s="229"/>
      <c r="B276" s="220"/>
      <c r="C276" s="230"/>
      <c r="D276" s="230"/>
      <c r="E276" s="230"/>
    </row>
    <row r="277" customFormat="false" ht="12.75" hidden="false" customHeight="false" outlineLevel="0" collapsed="false">
      <c r="A277" s="229"/>
      <c r="B277" s="220"/>
      <c r="C277" s="230"/>
      <c r="D277" s="230"/>
      <c r="E277" s="230"/>
    </row>
    <row r="278" customFormat="false" ht="12.75" hidden="false" customHeight="false" outlineLevel="0" collapsed="false">
      <c r="A278" s="229"/>
      <c r="B278" s="220"/>
      <c r="C278" s="230"/>
      <c r="D278" s="230"/>
      <c r="E278" s="230"/>
    </row>
    <row r="279" customFormat="false" ht="12.75" hidden="false" customHeight="false" outlineLevel="0" collapsed="false">
      <c r="A279" s="229"/>
      <c r="B279" s="229"/>
      <c r="C279" s="230"/>
      <c r="D279" s="230"/>
      <c r="E279" s="230"/>
    </row>
    <row r="280" customFormat="false" ht="12.75" hidden="false" customHeight="false" outlineLevel="0" collapsed="false">
      <c r="A280" s="229"/>
      <c r="B280" s="229"/>
      <c r="C280" s="230"/>
      <c r="D280" s="230"/>
      <c r="E280" s="230"/>
    </row>
    <row r="281" customFormat="false" ht="12.75" hidden="false" customHeight="false" outlineLevel="0" collapsed="false">
      <c r="A281" s="220"/>
      <c r="B281" s="220"/>
      <c r="C281" s="230"/>
      <c r="D281" s="230"/>
      <c r="E281" s="230"/>
    </row>
    <row r="282" customFormat="false" ht="12.75" hidden="false" customHeight="false" outlineLevel="0" collapsed="false">
      <c r="A282" s="229"/>
      <c r="B282" s="229"/>
      <c r="C282" s="230"/>
      <c r="D282" s="230"/>
      <c r="E282" s="230"/>
    </row>
    <row r="283" customFormat="false" ht="12.75" hidden="false" customHeight="false" outlineLevel="0" collapsed="false">
      <c r="A283" s="220"/>
      <c r="B283" s="220"/>
      <c r="C283" s="230"/>
      <c r="D283" s="230"/>
      <c r="E283" s="230"/>
    </row>
    <row r="284" customFormat="false" ht="12.75" hidden="false" customHeight="false" outlineLevel="0" collapsed="false">
      <c r="A284" s="229"/>
      <c r="B284" s="231"/>
      <c r="C284" s="230"/>
      <c r="D284" s="230"/>
      <c r="E284" s="230"/>
    </row>
    <row r="285" customFormat="false" ht="12.75" hidden="false" customHeight="false" outlineLevel="0" collapsed="false">
      <c r="A285" s="220"/>
      <c r="B285" s="220"/>
      <c r="C285" s="230"/>
      <c r="D285" s="230"/>
      <c r="E285" s="230"/>
    </row>
    <row r="286" customFormat="false" ht="12.75" hidden="false" customHeight="false" outlineLevel="0" collapsed="false">
      <c r="A286" s="2"/>
      <c r="B286" s="2"/>
      <c r="C286" s="230"/>
      <c r="D286" s="230"/>
      <c r="E286" s="230"/>
    </row>
    <row r="287" customFormat="false" ht="12.75" hidden="false" customHeight="false" outlineLevel="0" collapsed="false">
      <c r="A287" s="220"/>
      <c r="B287" s="220"/>
      <c r="C287" s="230"/>
      <c r="D287" s="230"/>
      <c r="E287" s="230"/>
    </row>
    <row r="288" customFormat="false" ht="12.75" hidden="false" customHeight="false" outlineLevel="0" collapsed="false">
      <c r="A288" s="229"/>
      <c r="B288" s="229"/>
      <c r="C288" s="230"/>
      <c r="D288" s="230"/>
      <c r="E288" s="230"/>
    </row>
    <row r="289" customFormat="false" ht="12.75" hidden="false" customHeight="false" outlineLevel="0" collapsed="false">
      <c r="A289" s="229"/>
      <c r="B289" s="229"/>
      <c r="C289" s="230"/>
      <c r="D289" s="230"/>
      <c r="E289" s="230"/>
    </row>
    <row r="290" customFormat="false" ht="12.75" hidden="false" customHeight="false" outlineLevel="0" collapsed="false">
      <c r="A290" s="229"/>
      <c r="B290" s="229"/>
      <c r="C290" s="230"/>
      <c r="D290" s="230"/>
      <c r="E290" s="230"/>
    </row>
    <row r="291" customFormat="false" ht="12.75" hidden="false" customHeight="false" outlineLevel="0" collapsed="false">
      <c r="A291" s="229"/>
      <c r="B291" s="2"/>
      <c r="C291" s="230"/>
      <c r="D291" s="230"/>
      <c r="E291" s="230"/>
    </row>
    <row r="292" customFormat="false" ht="12.75" hidden="false" customHeight="false" outlineLevel="0" collapsed="false">
      <c r="A292" s="220"/>
      <c r="B292" s="220"/>
      <c r="C292" s="230"/>
      <c r="D292" s="230"/>
      <c r="E292" s="230"/>
    </row>
    <row r="293" customFormat="false" ht="12.75" hidden="false" customHeight="false" outlineLevel="0" collapsed="false">
      <c r="A293" s="220"/>
      <c r="B293" s="220"/>
      <c r="C293" s="230"/>
      <c r="D293" s="230"/>
      <c r="E293" s="230"/>
    </row>
    <row r="294" customFormat="false" ht="12.75" hidden="false" customHeight="false" outlineLevel="0" collapsed="false">
      <c r="A294" s="229"/>
      <c r="B294" s="220"/>
      <c r="C294" s="230"/>
      <c r="D294" s="230"/>
      <c r="E294" s="230"/>
    </row>
    <row r="295" customFormat="false" ht="12.75" hidden="false" customHeight="false" outlineLevel="0" collapsed="false">
      <c r="A295" s="229"/>
      <c r="B295" s="220"/>
      <c r="C295" s="230"/>
      <c r="D295" s="230"/>
      <c r="E295" s="230"/>
    </row>
    <row r="296" customFormat="false" ht="12.75" hidden="false" customHeight="false" outlineLevel="0" collapsed="false">
      <c r="A296" s="229"/>
      <c r="B296" s="220"/>
      <c r="C296" s="230"/>
      <c r="D296" s="230"/>
      <c r="E296" s="230"/>
    </row>
    <row r="297" customFormat="false" ht="12.75" hidden="false" customHeight="false" outlineLevel="0" collapsed="false">
      <c r="A297" s="229"/>
      <c r="B297" s="220"/>
      <c r="C297" s="230"/>
      <c r="D297" s="230"/>
      <c r="E297" s="230"/>
    </row>
    <row r="298" customFormat="false" ht="12.75" hidden="false" customHeight="false" outlineLevel="0" collapsed="false">
      <c r="A298" s="229"/>
      <c r="B298" s="220"/>
      <c r="C298" s="230"/>
      <c r="D298" s="230"/>
      <c r="E298" s="230"/>
    </row>
    <row r="299" customFormat="false" ht="12.75" hidden="false" customHeight="false" outlineLevel="0" collapsed="false">
      <c r="A299" s="221"/>
      <c r="B299" s="231"/>
      <c r="C299" s="230"/>
      <c r="D299" s="230"/>
      <c r="E299" s="230"/>
    </row>
    <row r="300" customFormat="false" ht="12.75" hidden="false" customHeight="false" outlineLevel="0" collapsed="false">
      <c r="A300" s="220"/>
      <c r="B300" s="220"/>
      <c r="C300" s="230"/>
      <c r="D300" s="230"/>
      <c r="E300" s="230"/>
    </row>
    <row r="301" customFormat="false" ht="12.75" hidden="false" customHeight="false" outlineLevel="0" collapsed="false">
      <c r="A301" s="2"/>
      <c r="B301" s="2"/>
      <c r="C301" s="230"/>
      <c r="D301" s="230"/>
      <c r="E301" s="230"/>
    </row>
    <row r="302" customFormat="false" ht="12.75" hidden="false" customHeight="false" outlineLevel="0" collapsed="false">
      <c r="A302" s="220"/>
      <c r="B302" s="228"/>
      <c r="C302" s="230"/>
      <c r="D302" s="230"/>
      <c r="E302" s="230"/>
    </row>
    <row r="303" customFormat="false" ht="12.75" hidden="false" customHeight="false" outlineLevel="0" collapsed="false">
      <c r="A303" s="220"/>
      <c r="B303" s="228"/>
      <c r="C303" s="230"/>
      <c r="D303" s="230"/>
      <c r="E303" s="230"/>
    </row>
    <row r="304" customFormat="false" ht="12.75" hidden="false" customHeight="false" outlineLevel="0" collapsed="false">
      <c r="A304" s="220"/>
      <c r="B304" s="228"/>
      <c r="C304" s="230"/>
      <c r="D304" s="230"/>
      <c r="E304" s="230"/>
    </row>
    <row r="305" customFormat="false" ht="12.75" hidden="false" customHeight="false" outlineLevel="0" collapsed="false">
      <c r="A305" s="2"/>
      <c r="B305" s="2"/>
      <c r="C305" s="2"/>
      <c r="D305" s="2"/>
      <c r="E305" s="2"/>
    </row>
    <row r="306" customFormat="false" ht="12.75" hidden="false" customHeight="false" outlineLevel="0" collapsed="false">
      <c r="A306" s="2"/>
      <c r="B306" s="2"/>
      <c r="C306" s="2"/>
      <c r="D306" s="2"/>
      <c r="E306" s="2"/>
    </row>
    <row r="307" customFormat="false" ht="18.75" hidden="false" customHeight="false" outlineLevel="0" collapsed="false">
      <c r="A307" s="227"/>
      <c r="B307" s="227"/>
      <c r="C307" s="2"/>
      <c r="D307" s="2"/>
      <c r="E307" s="2"/>
    </row>
    <row r="308" customFormat="false" ht="12.75" hidden="false" customHeight="false" outlineLevel="0" collapsed="false">
      <c r="A308" s="220"/>
      <c r="B308" s="220"/>
      <c r="C308" s="2"/>
      <c r="D308" s="2"/>
      <c r="E308" s="2"/>
    </row>
    <row r="309" customFormat="false" ht="12.75" hidden="false" customHeight="false" outlineLevel="0" collapsed="false">
      <c r="A309" s="220"/>
      <c r="B309" s="228"/>
      <c r="C309" s="2"/>
      <c r="D309" s="2"/>
      <c r="E309" s="2"/>
    </row>
    <row r="310" customFormat="false" ht="12.75" hidden="false" customHeight="false" outlineLevel="0" collapsed="false">
      <c r="A310" s="2"/>
      <c r="B310" s="2"/>
      <c r="C310" s="2"/>
      <c r="D310" s="2"/>
      <c r="E310" s="2"/>
    </row>
    <row r="311" customFormat="false" ht="12.75" hidden="false" customHeight="false" outlineLevel="0" collapsed="false">
      <c r="A311" s="221"/>
      <c r="B311" s="222"/>
      <c r="C311" s="222"/>
      <c r="D311" s="222"/>
      <c r="E311" s="222"/>
    </row>
    <row r="312" customFormat="false" ht="12.75" hidden="false" customHeight="false" outlineLevel="0" collapsed="false">
      <c r="A312" s="220"/>
      <c r="B312" s="220"/>
      <c r="C312" s="220"/>
      <c r="D312" s="2"/>
      <c r="E312" s="2"/>
    </row>
    <row r="313" customFormat="false" ht="12.75" hidden="false" customHeight="false" outlineLevel="0" collapsed="false">
      <c r="A313" s="229"/>
      <c r="B313" s="220"/>
      <c r="C313" s="220"/>
      <c r="D313" s="241"/>
      <c r="E313" s="241"/>
    </row>
    <row r="314" customFormat="false" ht="12.75" hidden="false" customHeight="false" outlineLevel="0" collapsed="false">
      <c r="A314" s="229"/>
      <c r="B314" s="220"/>
      <c r="C314" s="220"/>
      <c r="D314" s="241"/>
      <c r="E314" s="241"/>
    </row>
    <row r="315" customFormat="false" ht="12.75" hidden="false" customHeight="false" outlineLevel="0" collapsed="false">
      <c r="A315" s="229"/>
      <c r="B315" s="229"/>
      <c r="C315" s="229"/>
      <c r="D315" s="241"/>
      <c r="E315" s="241"/>
    </row>
    <row r="316" customFormat="false" ht="12.75" hidden="false" customHeight="false" outlineLevel="0" collapsed="false">
      <c r="A316" s="229"/>
      <c r="B316" s="229"/>
      <c r="C316" s="229"/>
      <c r="D316" s="241"/>
      <c r="E316" s="241"/>
    </row>
    <row r="317" customFormat="false" ht="12.75" hidden="false" customHeight="false" outlineLevel="0" collapsed="false">
      <c r="A317" s="229"/>
      <c r="B317" s="221"/>
      <c r="C317" s="221"/>
      <c r="D317" s="241"/>
      <c r="E317" s="241"/>
    </row>
    <row r="318" customFormat="false" ht="12.75" hidden="false" customHeight="false" outlineLevel="0" collapsed="false">
      <c r="A318" s="229"/>
      <c r="B318" s="221"/>
      <c r="C318" s="221"/>
      <c r="D318" s="241"/>
      <c r="E318" s="241"/>
    </row>
    <row r="319" customFormat="false" ht="12.75" hidden="false" customHeight="false" outlineLevel="0" collapsed="false">
      <c r="A319" s="220"/>
      <c r="B319" s="220"/>
      <c r="C319" s="220"/>
      <c r="D319" s="241"/>
      <c r="E319" s="241"/>
    </row>
    <row r="320" customFormat="false" ht="12.75" hidden="false" customHeight="false" outlineLevel="0" collapsed="false">
      <c r="A320" s="229"/>
      <c r="B320" s="220"/>
      <c r="C320" s="220"/>
      <c r="D320" s="241"/>
      <c r="E320" s="241"/>
    </row>
    <row r="321" customFormat="false" ht="12.75" hidden="false" customHeight="false" outlineLevel="0" collapsed="false">
      <c r="A321" s="229"/>
      <c r="B321" s="220"/>
      <c r="C321" s="220"/>
      <c r="D321" s="241"/>
      <c r="E321" s="241"/>
    </row>
    <row r="322" customFormat="false" ht="12.75" hidden="false" customHeight="false" outlineLevel="0" collapsed="false">
      <c r="A322" s="229"/>
      <c r="B322" s="220"/>
      <c r="C322" s="220"/>
      <c r="D322" s="241"/>
      <c r="E322" s="241"/>
    </row>
    <row r="323" customFormat="false" ht="12.75" hidden="false" customHeight="false" outlineLevel="0" collapsed="false">
      <c r="A323" s="229"/>
      <c r="B323" s="220"/>
      <c r="C323" s="220"/>
      <c r="D323" s="241"/>
      <c r="E323" s="241"/>
    </row>
    <row r="324" customFormat="false" ht="12.75" hidden="false" customHeight="false" outlineLevel="0" collapsed="false">
      <c r="A324" s="229"/>
      <c r="B324" s="220"/>
      <c r="C324" s="220"/>
      <c r="D324" s="241"/>
      <c r="E324" s="241"/>
    </row>
    <row r="325" customFormat="false" ht="12.75" hidden="false" customHeight="false" outlineLevel="0" collapsed="false">
      <c r="A325" s="229"/>
      <c r="B325" s="220"/>
      <c r="C325" s="220"/>
      <c r="D325" s="241"/>
      <c r="E325" s="241"/>
    </row>
    <row r="326" customFormat="false" ht="12.75" hidden="false" customHeight="false" outlineLevel="0" collapsed="false">
      <c r="A326" s="229"/>
      <c r="B326" s="220"/>
      <c r="C326" s="220"/>
      <c r="D326" s="241"/>
      <c r="E326" s="241"/>
    </row>
    <row r="327" customFormat="false" ht="12.75" hidden="false" customHeight="false" outlineLevel="0" collapsed="false">
      <c r="A327" s="229"/>
      <c r="B327" s="220"/>
      <c r="C327" s="220"/>
      <c r="D327" s="241"/>
      <c r="E327" s="241"/>
    </row>
    <row r="328" customFormat="false" ht="12.75" hidden="false" customHeight="false" outlineLevel="0" collapsed="false">
      <c r="A328" s="229"/>
      <c r="B328" s="220"/>
      <c r="C328" s="220"/>
      <c r="D328" s="241"/>
      <c r="E328" s="241"/>
    </row>
    <row r="329" customFormat="false" ht="12.75" hidden="false" customHeight="false" outlineLevel="0" collapsed="false">
      <c r="A329" s="229"/>
      <c r="B329" s="220"/>
      <c r="C329" s="220"/>
      <c r="D329" s="241"/>
      <c r="E329" s="241"/>
    </row>
    <row r="330" customFormat="false" ht="12.75" hidden="false" customHeight="false" outlineLevel="0" collapsed="false">
      <c r="A330" s="229"/>
      <c r="B330" s="229"/>
      <c r="C330" s="229"/>
      <c r="D330" s="241"/>
      <c r="E330" s="241"/>
    </row>
    <row r="331" customFormat="false" ht="12.75" hidden="false" customHeight="false" outlineLevel="0" collapsed="false">
      <c r="A331" s="229"/>
      <c r="B331" s="229"/>
      <c r="C331" s="229"/>
      <c r="D331" s="241"/>
      <c r="E331" s="241"/>
    </row>
    <row r="332" customFormat="false" ht="12.75" hidden="false" customHeight="false" outlineLevel="0" collapsed="false">
      <c r="A332" s="220"/>
      <c r="B332" s="220"/>
      <c r="C332" s="220"/>
      <c r="D332" s="241"/>
      <c r="E332" s="241"/>
    </row>
    <row r="333" customFormat="false" ht="12.75" hidden="false" customHeight="false" outlineLevel="0" collapsed="false">
      <c r="A333" s="2"/>
      <c r="B333" s="220"/>
      <c r="C333" s="220"/>
      <c r="D333" s="241"/>
      <c r="E333" s="241"/>
    </row>
    <row r="334" customFormat="false" ht="12.75" hidden="false" customHeight="false" outlineLevel="0" collapsed="false">
      <c r="A334" s="229"/>
      <c r="B334" s="229"/>
      <c r="C334" s="229"/>
      <c r="D334" s="241"/>
      <c r="E334" s="241"/>
    </row>
    <row r="335" customFormat="false" ht="12.75" hidden="false" customHeight="false" outlineLevel="0" collapsed="false">
      <c r="A335" s="220"/>
      <c r="B335" s="220"/>
      <c r="C335" s="220"/>
      <c r="D335" s="241"/>
      <c r="E335" s="241"/>
    </row>
    <row r="336" customFormat="false" ht="12.75" hidden="false" customHeight="false" outlineLevel="0" collapsed="false">
      <c r="A336" s="229"/>
      <c r="B336" s="231"/>
      <c r="C336" s="231"/>
      <c r="D336" s="241"/>
      <c r="E336" s="241"/>
    </row>
    <row r="337" customFormat="false" ht="12.75" hidden="false" customHeight="false" outlineLevel="0" collapsed="false">
      <c r="A337" s="220"/>
      <c r="B337" s="220"/>
      <c r="C337" s="220"/>
      <c r="D337" s="241"/>
      <c r="E337" s="241"/>
    </row>
    <row r="338" customFormat="false" ht="12.75" hidden="false" customHeight="false" outlineLevel="0" collapsed="false">
      <c r="A338" s="220"/>
      <c r="B338" s="220"/>
      <c r="C338" s="220"/>
      <c r="D338" s="241"/>
      <c r="E338" s="241"/>
    </row>
    <row r="339" customFormat="false" ht="12.75" hidden="false" customHeight="false" outlineLevel="0" collapsed="false">
      <c r="A339" s="220"/>
      <c r="B339" s="220"/>
      <c r="C339" s="220"/>
      <c r="D339" s="241"/>
      <c r="E339" s="241"/>
    </row>
    <row r="340" customFormat="false" ht="12.75" hidden="false" customHeight="false" outlineLevel="0" collapsed="false">
      <c r="A340" s="220"/>
      <c r="B340" s="228"/>
      <c r="C340" s="228"/>
      <c r="D340" s="241"/>
      <c r="E340" s="241"/>
    </row>
    <row r="341" customFormat="false" ht="12.75" hidden="false" customHeight="false" outlineLevel="0" collapsed="false">
      <c r="A341" s="220"/>
      <c r="B341" s="228"/>
      <c r="C341" s="228"/>
      <c r="D341" s="241"/>
      <c r="E341" s="241"/>
    </row>
    <row r="342" customFormat="false" ht="12.75" hidden="false" customHeight="false" outlineLevel="0" collapsed="false">
      <c r="A342" s="220"/>
      <c r="B342" s="228"/>
      <c r="C342" s="228"/>
      <c r="D342" s="241"/>
      <c r="E342" s="241"/>
    </row>
    <row r="343" customFormat="false" ht="12.75" hidden="false" customHeight="false" outlineLevel="0" collapsed="false">
      <c r="A343" s="220"/>
      <c r="B343" s="228"/>
      <c r="C343" s="228"/>
      <c r="D343" s="241"/>
      <c r="E343" s="241"/>
    </row>
    <row r="344" customFormat="false" ht="12.75" hidden="false" customHeight="false" outlineLevel="0" collapsed="false">
      <c r="A344" s="220"/>
      <c r="B344" s="228"/>
      <c r="C344" s="228"/>
      <c r="D344" s="241"/>
      <c r="E344" s="241"/>
    </row>
    <row r="345" customFormat="false" ht="12.75" hidden="false" customHeight="false" outlineLevel="0" collapsed="false">
      <c r="A345" s="2"/>
      <c r="B345" s="228"/>
      <c r="C345" s="228"/>
      <c r="D345" s="241"/>
      <c r="E345" s="241"/>
    </row>
    <row r="346" customFormat="false" ht="12.75" hidden="false" customHeight="false" outlineLevel="0" collapsed="false">
      <c r="A346" s="2"/>
      <c r="B346" s="241"/>
      <c r="C346" s="228"/>
      <c r="D346" s="241"/>
      <c r="E346" s="241"/>
    </row>
    <row r="347" customFormat="false" ht="12.75" hidden="false" customHeight="false" outlineLevel="0" collapsed="false">
      <c r="A347" s="2"/>
      <c r="B347" s="228"/>
      <c r="C347" s="228"/>
      <c r="D347" s="241"/>
      <c r="E347" s="241"/>
    </row>
    <row r="348" customFormat="false" ht="12.75" hidden="false" customHeight="false" outlineLevel="0" collapsed="false">
      <c r="A348" s="2"/>
      <c r="B348" s="228"/>
      <c r="C348" s="228"/>
      <c r="D348" s="241"/>
      <c r="E348" s="241"/>
    </row>
    <row r="349" customFormat="false" ht="12.75" hidden="false" customHeight="false" outlineLevel="0" collapsed="false">
      <c r="A349" s="2"/>
      <c r="B349" s="228"/>
      <c r="C349" s="228"/>
      <c r="D349" s="241"/>
      <c r="E349" s="241"/>
    </row>
    <row r="350" customFormat="false" ht="12.75" hidden="false" customHeight="false" outlineLevel="0" collapsed="false">
      <c r="A350" s="2"/>
      <c r="B350" s="228"/>
      <c r="C350" s="228"/>
      <c r="D350" s="241"/>
      <c r="E350" s="241"/>
    </row>
    <row r="351" customFormat="false" ht="12.75" hidden="false" customHeight="false" outlineLevel="0" collapsed="false">
      <c r="A351" s="220"/>
      <c r="B351" s="228"/>
      <c r="C351" s="228"/>
      <c r="D351" s="241"/>
      <c r="E351" s="241"/>
    </row>
    <row r="352" customFormat="false" ht="12.75" hidden="false" customHeight="false" outlineLevel="0" collapsed="false">
      <c r="A352" s="2"/>
      <c r="B352" s="228"/>
      <c r="C352" s="228"/>
      <c r="D352" s="241"/>
      <c r="E352" s="241"/>
    </row>
    <row r="353" customFormat="false" ht="12.75" hidden="false" customHeight="false" outlineLevel="0" collapsed="false">
      <c r="A353" s="2"/>
      <c r="B353" s="228"/>
      <c r="C353" s="228"/>
      <c r="D353" s="241"/>
      <c r="E353" s="241"/>
    </row>
    <row r="354" customFormat="false" ht="12.75" hidden="false" customHeight="false" outlineLevel="0" collapsed="false">
      <c r="A354" s="220"/>
      <c r="B354" s="228"/>
      <c r="C354" s="228"/>
      <c r="D354" s="241"/>
      <c r="E354" s="241"/>
    </row>
    <row r="355" customFormat="false" ht="12.75" hidden="false" customHeight="false" outlineLevel="0" collapsed="false">
      <c r="A355" s="220"/>
      <c r="B355" s="228"/>
      <c r="C355" s="228"/>
      <c r="D355" s="241"/>
      <c r="E355" s="241"/>
    </row>
    <row r="356" customFormat="false" ht="12.75" hidden="false" customHeight="false" outlineLevel="0" collapsed="false">
      <c r="A356" s="2"/>
      <c r="B356" s="228"/>
      <c r="C356" s="228"/>
      <c r="D356" s="241"/>
      <c r="E356" s="241"/>
    </row>
    <row r="357" customFormat="false" ht="12.75" hidden="false" customHeight="false" outlineLevel="0" collapsed="false">
      <c r="A357" s="2"/>
      <c r="B357" s="228"/>
      <c r="C357" s="228"/>
      <c r="D357" s="241"/>
      <c r="E357" s="241"/>
    </row>
    <row r="358" customFormat="false" ht="12.75" hidden="false" customHeight="false" outlineLevel="0" collapsed="false">
      <c r="A358" s="2"/>
      <c r="B358" s="228"/>
      <c r="C358" s="228"/>
      <c r="D358" s="241"/>
      <c r="E358" s="241"/>
    </row>
    <row r="359" customFormat="false" ht="12.75" hidden="false" customHeight="false" outlineLevel="0" collapsed="false">
      <c r="A359" s="2"/>
      <c r="B359" s="228"/>
      <c r="C359" s="228"/>
      <c r="D359" s="241"/>
      <c r="E359" s="241"/>
    </row>
    <row r="360" customFormat="false" ht="12.75" hidden="false" customHeight="false" outlineLevel="0" collapsed="false">
      <c r="A360" s="2"/>
      <c r="B360" s="228"/>
      <c r="C360" s="228"/>
      <c r="D360" s="241"/>
      <c r="E360" s="241"/>
    </row>
    <row r="361" customFormat="false" ht="12.75" hidden="false" customHeight="false" outlineLevel="0" collapsed="false">
      <c r="A361" s="2"/>
      <c r="B361" s="228"/>
      <c r="C361" s="228"/>
      <c r="D361" s="241"/>
      <c r="E361" s="241"/>
    </row>
    <row r="362" customFormat="false" ht="12.75" hidden="false" customHeight="false" outlineLevel="0" collapsed="false">
      <c r="A362" s="2"/>
      <c r="B362" s="228"/>
      <c r="C362" s="228"/>
      <c r="D362" s="241"/>
      <c r="E362" s="241"/>
    </row>
    <row r="363" customFormat="false" ht="12.75" hidden="false" customHeight="false" outlineLevel="0" collapsed="false">
      <c r="A363" s="2"/>
      <c r="B363" s="228"/>
      <c r="C363" s="228"/>
      <c r="D363" s="241"/>
      <c r="E363" s="241"/>
    </row>
    <row r="364" customFormat="false" ht="12.75" hidden="false" customHeight="false" outlineLevel="0" collapsed="false">
      <c r="A364" s="220"/>
      <c r="B364" s="228"/>
      <c r="C364" s="228"/>
      <c r="D364" s="241"/>
      <c r="E364" s="241"/>
    </row>
    <row r="365" customFormat="false" ht="12.75" hidden="false" customHeight="false" outlineLevel="0" collapsed="false">
      <c r="A365" s="220"/>
      <c r="B365" s="228"/>
      <c r="C365" s="228"/>
      <c r="D365" s="241"/>
      <c r="E365" s="241"/>
    </row>
    <row r="366" customFormat="false" ht="12.75" hidden="false" customHeight="false" outlineLevel="0" collapsed="false">
      <c r="A366" s="220"/>
      <c r="B366" s="228"/>
      <c r="C366" s="228"/>
      <c r="D366" s="241"/>
      <c r="E366" s="241"/>
    </row>
    <row r="367" customFormat="false" ht="12.75" hidden="false" customHeight="false" outlineLevel="0" collapsed="false">
      <c r="A367" s="220"/>
      <c r="B367" s="228"/>
      <c r="C367" s="228"/>
      <c r="D367" s="241"/>
      <c r="E367" s="241"/>
    </row>
    <row r="368" customFormat="false" ht="12.75" hidden="false" customHeight="false" outlineLevel="0" collapsed="false">
      <c r="A368" s="220"/>
      <c r="B368" s="228"/>
      <c r="C368" s="228"/>
      <c r="D368" s="242"/>
      <c r="E368" s="242"/>
    </row>
    <row r="369" customFormat="false" ht="12.75" hidden="false" customHeight="false" outlineLevel="0" collapsed="false">
      <c r="A369" s="2"/>
      <c r="B369" s="2"/>
      <c r="C369" s="2"/>
      <c r="D369" s="2"/>
      <c r="E369" s="2"/>
    </row>
    <row r="370" customFormat="false" ht="18.75" hidden="false" customHeight="false" outlineLevel="0" collapsed="false">
      <c r="A370" s="219"/>
      <c r="B370" s="2"/>
      <c r="C370" s="2"/>
      <c r="D370" s="2"/>
      <c r="E370" s="2"/>
    </row>
    <row r="371" customFormat="false" ht="12.75" hidden="false" customHeight="false" outlineLevel="0" collapsed="false">
      <c r="A371" s="220"/>
      <c r="B371" s="2"/>
      <c r="C371" s="2"/>
      <c r="D371" s="2"/>
      <c r="E371" s="2"/>
    </row>
    <row r="372" customFormat="false" ht="12.75" hidden="false" customHeight="false" outlineLevel="0" collapsed="false">
      <c r="A372" s="2"/>
      <c r="B372" s="2"/>
      <c r="C372" s="2"/>
      <c r="D372" s="2"/>
      <c r="E372" s="2"/>
    </row>
    <row r="373" customFormat="false" ht="12.75" hidden="false" customHeight="false" outlineLevel="0" collapsed="false">
      <c r="A373" s="2"/>
      <c r="B373" s="2"/>
      <c r="C373" s="2"/>
      <c r="D373" s="2"/>
      <c r="E373" s="2"/>
    </row>
    <row r="374" customFormat="false" ht="12.75" hidden="false" customHeight="false" outlineLevel="0" collapsed="false">
      <c r="A374" s="221"/>
      <c r="B374" s="222"/>
      <c r="C374" s="222"/>
      <c r="D374" s="222"/>
      <c r="E374" s="222"/>
    </row>
    <row r="375" customFormat="false" ht="12.75" hidden="false" customHeight="false" outlineLevel="0" collapsed="false">
      <c r="A375" s="2"/>
      <c r="B375" s="2"/>
      <c r="C375" s="2"/>
      <c r="D375" s="2"/>
      <c r="E375" s="2"/>
    </row>
    <row r="376" customFormat="false" ht="12.75" hidden="false" customHeight="false" outlineLevel="0" collapsed="false">
      <c r="A376" s="220"/>
      <c r="B376" s="2"/>
      <c r="C376" s="2"/>
      <c r="D376" s="2"/>
      <c r="E376" s="2"/>
    </row>
    <row r="377" customFormat="false" ht="12.75" hidden="false" customHeight="false" outlineLevel="0" collapsed="false">
      <c r="A377" s="2"/>
      <c r="B377" s="2"/>
      <c r="C377" s="2"/>
      <c r="D377" s="2"/>
      <c r="E377" s="2"/>
    </row>
    <row r="378" customFormat="false" ht="12.75" hidden="false" customHeight="false" outlineLevel="0" collapsed="false">
      <c r="A378" s="2"/>
      <c r="B378" s="2"/>
      <c r="C378" s="2"/>
      <c r="D378" s="2"/>
      <c r="E378" s="2"/>
    </row>
    <row r="379" customFormat="false" ht="12.75" hidden="false" customHeight="false" outlineLevel="0" collapsed="false">
      <c r="A379" s="2"/>
      <c r="B379" s="2"/>
      <c r="C379" s="2"/>
      <c r="D379" s="2"/>
      <c r="E379" s="2"/>
    </row>
    <row r="380" customFormat="false" ht="12.75" hidden="false" customHeight="false" outlineLevel="0" collapsed="false">
      <c r="A380" s="2"/>
      <c r="B380" s="2"/>
      <c r="C380" s="2"/>
      <c r="D380" s="2"/>
      <c r="E380" s="2"/>
    </row>
    <row r="381" customFormat="false" ht="12.75" hidden="false" customHeight="false" outlineLevel="0" collapsed="false">
      <c r="A381" s="238"/>
      <c r="B381" s="2"/>
      <c r="C381" s="2"/>
      <c r="D381" s="2"/>
      <c r="E381" s="2"/>
    </row>
    <row r="382" customFormat="false" ht="12.75" hidden="false" customHeight="false" outlineLevel="0" collapsed="false">
      <c r="A382" s="238"/>
      <c r="B382" s="2"/>
      <c r="C382" s="2"/>
      <c r="D382" s="2"/>
      <c r="E382" s="2"/>
    </row>
    <row r="383" customFormat="false" ht="12.75" hidden="false" customHeight="false" outlineLevel="0" collapsed="false">
      <c r="A383" s="220"/>
      <c r="B383" s="2"/>
      <c r="C383" s="2"/>
      <c r="D383" s="2"/>
      <c r="E383" s="2"/>
    </row>
    <row r="384" customFormat="false" ht="12.75" hidden="false" customHeight="false" outlineLevel="0" collapsed="false">
      <c r="A384" s="2"/>
      <c r="B384" s="2"/>
      <c r="C384" s="242"/>
      <c r="D384" s="242"/>
      <c r="E384" s="242"/>
    </row>
    <row r="385" customFormat="false" ht="12.75" hidden="false" customHeight="false" outlineLevel="0" collapsed="false">
      <c r="A385" s="2"/>
      <c r="B385" s="2"/>
      <c r="C385" s="2"/>
      <c r="D385" s="2"/>
      <c r="E385" s="2"/>
    </row>
    <row r="386" customFormat="false" ht="12.75" hidden="false" customHeight="false" outlineLevel="0" collapsed="false">
      <c r="A386" s="220"/>
      <c r="B386" s="2"/>
      <c r="C386" s="2"/>
      <c r="D386" s="2"/>
      <c r="E386" s="2"/>
    </row>
    <row r="387" customFormat="false" ht="12.75" hidden="false" customHeight="false" outlineLevel="0" collapsed="false">
      <c r="A387" s="2"/>
      <c r="B387" s="243"/>
      <c r="C387" s="2"/>
      <c r="D387" s="2"/>
      <c r="E387" s="2"/>
    </row>
    <row r="388" customFormat="false" ht="12.75" hidden="false" customHeight="false" outlineLevel="0" collapsed="false">
      <c r="A388" s="220"/>
      <c r="B388" s="2"/>
      <c r="C388" s="2"/>
      <c r="D388" s="2"/>
      <c r="E388" s="2"/>
    </row>
    <row r="389" customFormat="false" ht="12.75" hidden="false" customHeight="false" outlineLevel="0" collapsed="false">
      <c r="A389" s="2"/>
      <c r="B389" s="2"/>
      <c r="C389" s="2"/>
      <c r="D389" s="2"/>
      <c r="E389" s="2"/>
    </row>
    <row r="390" customFormat="false" ht="12.75" hidden="false" customHeight="false" outlineLevel="0" collapsed="false">
      <c r="A390" s="2"/>
      <c r="B390" s="2"/>
      <c r="C390" s="2"/>
      <c r="D390" s="2"/>
      <c r="E390" s="2"/>
    </row>
    <row r="391" customFormat="false" ht="18.75" hidden="false" customHeight="false" outlineLevel="0" collapsed="false">
      <c r="A391" s="244"/>
      <c r="B391" s="245"/>
      <c r="C391" s="245"/>
      <c r="D391" s="245"/>
      <c r="E391" s="245"/>
      <c r="F391" s="246"/>
      <c r="G391" s="246"/>
      <c r="H391" s="246"/>
      <c r="I391" s="246"/>
      <c r="J391" s="246"/>
      <c r="K391" s="246"/>
      <c r="L391" s="246"/>
      <c r="M391" s="246"/>
      <c r="N391" s="246"/>
      <c r="O391" s="246"/>
      <c r="P391" s="246"/>
      <c r="Q391" s="246"/>
      <c r="R391" s="246"/>
      <c r="S391" s="246"/>
      <c r="T391" s="246"/>
      <c r="U391" s="246"/>
      <c r="V391" s="246"/>
      <c r="W391" s="246"/>
      <c r="X391" s="246"/>
      <c r="Y391" s="246"/>
      <c r="Z391" s="246"/>
      <c r="AA391" s="246"/>
      <c r="AB391" s="246"/>
      <c r="AC391" s="246"/>
      <c r="AD391" s="246"/>
      <c r="AE391" s="246"/>
      <c r="AF391" s="246"/>
      <c r="AG391" s="246"/>
      <c r="AH391" s="246"/>
      <c r="AI391" s="246"/>
      <c r="AJ391" s="246"/>
      <c r="AK391" s="246"/>
      <c r="AL391" s="246"/>
      <c r="AM391" s="246"/>
      <c r="AN391" s="246"/>
      <c r="AO391" s="246"/>
      <c r="AP391" s="246"/>
      <c r="AQ391" s="246"/>
      <c r="AR391" s="246"/>
      <c r="AS391" s="246"/>
      <c r="AT391" s="246"/>
      <c r="AU391" s="246"/>
      <c r="AV391" s="246"/>
      <c r="AW391" s="246"/>
      <c r="AX391" s="246"/>
      <c r="AY391" s="246"/>
      <c r="AZ391" s="246"/>
      <c r="BA391" s="246"/>
      <c r="BB391" s="246"/>
      <c r="BC391" s="246"/>
      <c r="BD391" s="246"/>
      <c r="BE391" s="246"/>
      <c r="BF391" s="246"/>
      <c r="BG391" s="246"/>
      <c r="BH391" s="246"/>
      <c r="BI391" s="246"/>
      <c r="BJ391" s="246"/>
      <c r="BK391" s="246"/>
      <c r="BL391" s="246"/>
      <c r="BM391" s="246"/>
      <c r="BN391" s="246"/>
      <c r="BO391" s="246"/>
      <c r="BP391" s="246"/>
      <c r="BQ391" s="246"/>
      <c r="BR391" s="246"/>
      <c r="BS391" s="246"/>
      <c r="BT391" s="246"/>
      <c r="BU391" s="246"/>
      <c r="BV391" s="246"/>
      <c r="BW391" s="246"/>
      <c r="BX391" s="246"/>
      <c r="BY391" s="246"/>
      <c r="BZ391" s="246"/>
      <c r="CA391" s="246"/>
      <c r="CB391" s="246"/>
      <c r="CC391" s="246"/>
      <c r="CD391" s="246"/>
      <c r="CE391" s="246"/>
      <c r="CF391" s="246"/>
      <c r="CG391" s="246"/>
      <c r="CH391" s="246"/>
      <c r="CI391" s="246"/>
      <c r="CJ391" s="246"/>
      <c r="CK391" s="246"/>
      <c r="CL391" s="246"/>
      <c r="CM391" s="246"/>
      <c r="CN391" s="246"/>
      <c r="CO391" s="246"/>
      <c r="CP391" s="246"/>
      <c r="CQ391" s="246"/>
      <c r="CR391" s="246"/>
      <c r="CS391" s="246"/>
      <c r="CT391" s="246"/>
      <c r="CU391" s="246"/>
      <c r="CV391" s="246"/>
      <c r="CW391" s="246"/>
      <c r="CX391" s="246"/>
      <c r="CY391" s="246"/>
      <c r="CZ391" s="246"/>
      <c r="DA391" s="246"/>
      <c r="DB391" s="246"/>
      <c r="DC391" s="246"/>
      <c r="DD391" s="246"/>
      <c r="DE391" s="246"/>
      <c r="DF391" s="246"/>
      <c r="DG391" s="246"/>
      <c r="DH391" s="246"/>
      <c r="DI391" s="246"/>
      <c r="DJ391" s="246"/>
      <c r="DK391" s="246"/>
      <c r="DL391" s="246"/>
      <c r="DM391" s="246"/>
      <c r="DN391" s="246"/>
      <c r="DO391" s="246"/>
      <c r="DP391" s="246"/>
      <c r="DQ391" s="246"/>
      <c r="DR391" s="246"/>
      <c r="DS391" s="246"/>
      <c r="DT391" s="246"/>
      <c r="DU391" s="246"/>
      <c r="DV391" s="246"/>
      <c r="DW391" s="246"/>
      <c r="DX391" s="246"/>
      <c r="DY391" s="246"/>
      <c r="DZ391" s="246"/>
      <c r="EA391" s="246"/>
      <c r="EB391" s="246"/>
      <c r="EC391" s="246"/>
      <c r="ED391" s="246"/>
      <c r="EE391" s="246"/>
      <c r="EF391" s="246"/>
      <c r="EG391" s="246"/>
      <c r="EH391" s="246"/>
      <c r="EI391" s="246"/>
      <c r="EJ391" s="246"/>
      <c r="EK391" s="246"/>
      <c r="EL391" s="246"/>
      <c r="EM391" s="246"/>
      <c r="EN391" s="246"/>
      <c r="EO391" s="246"/>
      <c r="EP391" s="246"/>
      <c r="EQ391" s="246"/>
      <c r="ER391" s="246"/>
      <c r="ES391" s="246"/>
      <c r="ET391" s="246"/>
      <c r="EU391" s="246"/>
      <c r="EV391" s="246"/>
      <c r="EW391" s="246"/>
      <c r="EX391" s="246"/>
      <c r="EY391" s="246"/>
      <c r="EZ391" s="246"/>
      <c r="FA391" s="246"/>
      <c r="FB391" s="246"/>
      <c r="FC391" s="246"/>
      <c r="FD391" s="246"/>
      <c r="FE391" s="246"/>
      <c r="FF391" s="246"/>
      <c r="FG391" s="246"/>
      <c r="FH391" s="246"/>
      <c r="FI391" s="246"/>
      <c r="FJ391" s="246"/>
      <c r="FK391" s="246"/>
      <c r="FL391" s="246"/>
      <c r="FM391" s="246"/>
      <c r="FN391" s="246"/>
      <c r="FO391" s="246"/>
      <c r="FP391" s="246"/>
      <c r="FQ391" s="246"/>
      <c r="FR391" s="246"/>
      <c r="FS391" s="246"/>
      <c r="FT391" s="246"/>
      <c r="FU391" s="246"/>
      <c r="FV391" s="246"/>
      <c r="FW391" s="246"/>
      <c r="FX391" s="246"/>
      <c r="FY391" s="246"/>
      <c r="FZ391" s="246"/>
      <c r="GA391" s="246"/>
      <c r="GB391" s="246"/>
      <c r="GC391" s="246"/>
      <c r="GD391" s="246"/>
      <c r="GE391" s="246"/>
      <c r="GF391" s="246"/>
      <c r="GG391" s="246"/>
      <c r="GH391" s="246"/>
      <c r="GI391" s="246"/>
      <c r="GJ391" s="246"/>
      <c r="GK391" s="246"/>
      <c r="GL391" s="246"/>
      <c r="GM391" s="246"/>
      <c r="GN391" s="246"/>
      <c r="GO391" s="246"/>
      <c r="GP391" s="246"/>
      <c r="GQ391" s="246"/>
      <c r="GR391" s="246"/>
      <c r="GS391" s="246"/>
      <c r="GT391" s="246"/>
      <c r="GU391" s="246"/>
      <c r="GV391" s="246"/>
      <c r="GW391" s="246"/>
      <c r="GX391" s="246"/>
      <c r="GY391" s="246"/>
      <c r="GZ391" s="246"/>
      <c r="HA391" s="246"/>
      <c r="HB391" s="246"/>
      <c r="HC391" s="246"/>
      <c r="HD391" s="246"/>
      <c r="HE391" s="246"/>
      <c r="HF391" s="246"/>
      <c r="HG391" s="246"/>
      <c r="HH391" s="246"/>
      <c r="HI391" s="246"/>
      <c r="HJ391" s="246"/>
      <c r="HK391" s="246"/>
      <c r="HL391" s="246"/>
      <c r="HM391" s="246"/>
      <c r="HN391" s="246"/>
      <c r="HO391" s="246"/>
      <c r="HP391" s="246"/>
      <c r="HQ391" s="246"/>
      <c r="HR391" s="246"/>
      <c r="HS391" s="246"/>
      <c r="HT391" s="246"/>
      <c r="HU391" s="246"/>
      <c r="HV391" s="246"/>
      <c r="HW391" s="246"/>
      <c r="HX391" s="246"/>
      <c r="HY391" s="246"/>
      <c r="HZ391" s="246"/>
      <c r="IA391" s="246"/>
      <c r="IB391" s="246"/>
      <c r="IC391" s="246"/>
      <c r="ID391" s="246"/>
      <c r="IE391" s="246"/>
      <c r="IF391" s="246"/>
      <c r="IG391" s="246"/>
      <c r="IH391" s="246"/>
      <c r="II391" s="246"/>
      <c r="IJ391" s="246"/>
      <c r="IK391" s="246"/>
      <c r="IL391" s="246"/>
      <c r="IM391" s="246"/>
      <c r="IN391" s="246"/>
      <c r="IO391" s="246"/>
      <c r="IP391" s="246"/>
      <c r="IQ391" s="246"/>
      <c r="IR391" s="246"/>
      <c r="IS391" s="246"/>
      <c r="IT391" s="246"/>
      <c r="IU391" s="246"/>
      <c r="IV391" s="246"/>
      <c r="IW391" s="246"/>
    </row>
    <row r="392" customFormat="false" ht="12.75" hidden="false" customHeight="false" outlineLevel="0" collapsed="false">
      <c r="A392" s="245"/>
      <c r="B392" s="245"/>
      <c r="C392" s="245"/>
      <c r="D392" s="245"/>
      <c r="E392" s="247"/>
      <c r="F392" s="246"/>
      <c r="G392" s="246"/>
      <c r="H392" s="246"/>
      <c r="I392" s="246"/>
      <c r="J392" s="246"/>
      <c r="K392" s="246"/>
      <c r="L392" s="246"/>
      <c r="M392" s="246"/>
      <c r="N392" s="246"/>
      <c r="O392" s="246"/>
      <c r="P392" s="246"/>
      <c r="Q392" s="246"/>
      <c r="R392" s="246"/>
      <c r="S392" s="246"/>
      <c r="T392" s="246"/>
      <c r="U392" s="246"/>
      <c r="V392" s="246"/>
      <c r="W392" s="246"/>
      <c r="X392" s="246"/>
      <c r="Y392" s="246"/>
      <c r="Z392" s="246"/>
      <c r="AA392" s="246"/>
      <c r="AB392" s="246"/>
      <c r="AC392" s="246"/>
      <c r="AD392" s="246"/>
      <c r="AE392" s="246"/>
      <c r="AF392" s="246"/>
      <c r="AG392" s="246"/>
      <c r="AH392" s="246"/>
      <c r="AI392" s="246"/>
      <c r="AJ392" s="246"/>
      <c r="AK392" s="246"/>
      <c r="AL392" s="246"/>
      <c r="AM392" s="246"/>
      <c r="AN392" s="246"/>
      <c r="AO392" s="246"/>
      <c r="AP392" s="246"/>
      <c r="AQ392" s="246"/>
      <c r="AR392" s="246"/>
      <c r="AS392" s="246"/>
      <c r="AT392" s="246"/>
      <c r="AU392" s="246"/>
      <c r="AV392" s="246"/>
      <c r="AW392" s="246"/>
      <c r="AX392" s="246"/>
      <c r="AY392" s="246"/>
      <c r="AZ392" s="246"/>
      <c r="BA392" s="246"/>
      <c r="BB392" s="246"/>
      <c r="BC392" s="246"/>
      <c r="BD392" s="246"/>
      <c r="BE392" s="246"/>
      <c r="BF392" s="246"/>
      <c r="BG392" s="246"/>
      <c r="BH392" s="246"/>
      <c r="BI392" s="246"/>
      <c r="BJ392" s="246"/>
      <c r="BK392" s="246"/>
      <c r="BL392" s="246"/>
      <c r="BM392" s="246"/>
      <c r="BN392" s="246"/>
      <c r="BO392" s="246"/>
      <c r="BP392" s="246"/>
      <c r="BQ392" s="246"/>
      <c r="BR392" s="246"/>
      <c r="BS392" s="246"/>
      <c r="BT392" s="246"/>
      <c r="BU392" s="246"/>
      <c r="BV392" s="246"/>
      <c r="BW392" s="246"/>
      <c r="BX392" s="246"/>
      <c r="BY392" s="246"/>
      <c r="BZ392" s="246"/>
      <c r="CA392" s="246"/>
      <c r="CB392" s="246"/>
      <c r="CC392" s="246"/>
      <c r="CD392" s="246"/>
      <c r="CE392" s="246"/>
      <c r="CF392" s="246"/>
      <c r="CG392" s="246"/>
      <c r="CH392" s="246"/>
      <c r="CI392" s="246"/>
      <c r="CJ392" s="246"/>
      <c r="CK392" s="246"/>
      <c r="CL392" s="246"/>
      <c r="CM392" s="246"/>
      <c r="CN392" s="246"/>
      <c r="CO392" s="246"/>
      <c r="CP392" s="246"/>
      <c r="CQ392" s="246"/>
      <c r="CR392" s="246"/>
      <c r="CS392" s="246"/>
      <c r="CT392" s="246"/>
      <c r="CU392" s="246"/>
      <c r="CV392" s="246"/>
      <c r="CW392" s="246"/>
      <c r="CX392" s="246"/>
      <c r="CY392" s="246"/>
      <c r="CZ392" s="246"/>
      <c r="DA392" s="246"/>
      <c r="DB392" s="246"/>
      <c r="DC392" s="246"/>
      <c r="DD392" s="246"/>
      <c r="DE392" s="246"/>
      <c r="DF392" s="246"/>
      <c r="DG392" s="246"/>
      <c r="DH392" s="246"/>
      <c r="DI392" s="246"/>
      <c r="DJ392" s="246"/>
      <c r="DK392" s="246"/>
      <c r="DL392" s="246"/>
      <c r="DM392" s="246"/>
      <c r="DN392" s="246"/>
      <c r="DO392" s="246"/>
      <c r="DP392" s="246"/>
      <c r="DQ392" s="246"/>
      <c r="DR392" s="246"/>
      <c r="DS392" s="246"/>
      <c r="DT392" s="246"/>
      <c r="DU392" s="246"/>
      <c r="DV392" s="246"/>
      <c r="DW392" s="246"/>
      <c r="DX392" s="246"/>
      <c r="DY392" s="246"/>
      <c r="DZ392" s="246"/>
      <c r="EA392" s="246"/>
      <c r="EB392" s="246"/>
      <c r="EC392" s="246"/>
      <c r="ED392" s="246"/>
      <c r="EE392" s="246"/>
      <c r="EF392" s="246"/>
      <c r="EG392" s="246"/>
      <c r="EH392" s="246"/>
      <c r="EI392" s="246"/>
      <c r="EJ392" s="246"/>
      <c r="EK392" s="246"/>
      <c r="EL392" s="246"/>
      <c r="EM392" s="246"/>
      <c r="EN392" s="246"/>
      <c r="EO392" s="246"/>
      <c r="EP392" s="246"/>
      <c r="EQ392" s="246"/>
      <c r="ER392" s="246"/>
      <c r="ES392" s="246"/>
      <c r="ET392" s="246"/>
      <c r="EU392" s="246"/>
      <c r="EV392" s="246"/>
      <c r="EW392" s="246"/>
      <c r="EX392" s="246"/>
      <c r="EY392" s="246"/>
      <c r="EZ392" s="246"/>
      <c r="FA392" s="246"/>
      <c r="FB392" s="246"/>
      <c r="FC392" s="246"/>
      <c r="FD392" s="246"/>
      <c r="FE392" s="246"/>
      <c r="FF392" s="246"/>
      <c r="FG392" s="246"/>
      <c r="FH392" s="246"/>
      <c r="FI392" s="246"/>
      <c r="FJ392" s="246"/>
      <c r="FK392" s="246"/>
      <c r="FL392" s="246"/>
      <c r="FM392" s="246"/>
      <c r="FN392" s="246"/>
      <c r="FO392" s="246"/>
      <c r="FP392" s="246"/>
      <c r="FQ392" s="246"/>
      <c r="FR392" s="246"/>
      <c r="FS392" s="246"/>
      <c r="FT392" s="246"/>
      <c r="FU392" s="246"/>
      <c r="FV392" s="246"/>
      <c r="FW392" s="246"/>
      <c r="FX392" s="246"/>
      <c r="FY392" s="246"/>
      <c r="FZ392" s="246"/>
      <c r="GA392" s="246"/>
      <c r="GB392" s="246"/>
      <c r="GC392" s="246"/>
      <c r="GD392" s="246"/>
      <c r="GE392" s="246"/>
      <c r="GF392" s="246"/>
      <c r="GG392" s="246"/>
      <c r="GH392" s="246"/>
      <c r="GI392" s="246"/>
      <c r="GJ392" s="246"/>
      <c r="GK392" s="246"/>
      <c r="GL392" s="246"/>
      <c r="GM392" s="246"/>
      <c r="GN392" s="246"/>
      <c r="GO392" s="246"/>
      <c r="GP392" s="246"/>
      <c r="GQ392" s="246"/>
      <c r="GR392" s="246"/>
      <c r="GS392" s="246"/>
      <c r="GT392" s="246"/>
      <c r="GU392" s="246"/>
      <c r="GV392" s="246"/>
      <c r="GW392" s="246"/>
      <c r="GX392" s="246"/>
      <c r="GY392" s="246"/>
      <c r="GZ392" s="246"/>
      <c r="HA392" s="246"/>
      <c r="HB392" s="246"/>
      <c r="HC392" s="246"/>
      <c r="HD392" s="246"/>
      <c r="HE392" s="246"/>
      <c r="HF392" s="246"/>
      <c r="HG392" s="246"/>
      <c r="HH392" s="246"/>
      <c r="HI392" s="246"/>
      <c r="HJ392" s="246"/>
      <c r="HK392" s="246"/>
      <c r="HL392" s="246"/>
      <c r="HM392" s="246"/>
      <c r="HN392" s="246"/>
      <c r="HO392" s="246"/>
      <c r="HP392" s="246"/>
      <c r="HQ392" s="246"/>
      <c r="HR392" s="246"/>
      <c r="HS392" s="246"/>
      <c r="HT392" s="246"/>
      <c r="HU392" s="246"/>
      <c r="HV392" s="246"/>
      <c r="HW392" s="246"/>
      <c r="HX392" s="246"/>
      <c r="HY392" s="246"/>
      <c r="HZ392" s="246"/>
      <c r="IA392" s="246"/>
      <c r="IB392" s="246"/>
      <c r="IC392" s="246"/>
      <c r="ID392" s="246"/>
      <c r="IE392" s="246"/>
      <c r="IF392" s="246"/>
      <c r="IG392" s="246"/>
      <c r="IH392" s="246"/>
      <c r="II392" s="246"/>
      <c r="IJ392" s="246"/>
      <c r="IK392" s="246"/>
      <c r="IL392" s="246"/>
      <c r="IM392" s="246"/>
      <c r="IN392" s="246"/>
      <c r="IO392" s="246"/>
      <c r="IP392" s="246"/>
      <c r="IQ392" s="246"/>
      <c r="IR392" s="246"/>
      <c r="IS392" s="246"/>
      <c r="IT392" s="246"/>
      <c r="IU392" s="246"/>
      <c r="IV392" s="246"/>
      <c r="IW392" s="246"/>
    </row>
    <row r="393" customFormat="false" ht="12.75" hidden="false" customHeight="false" outlineLevel="0" collapsed="false">
      <c r="A393" s="245"/>
      <c r="B393" s="248"/>
      <c r="C393" s="248"/>
      <c r="D393" s="248"/>
      <c r="E393" s="249"/>
      <c r="F393" s="246"/>
      <c r="G393" s="246"/>
      <c r="H393" s="246"/>
      <c r="I393" s="246"/>
      <c r="J393" s="246"/>
      <c r="K393" s="246"/>
      <c r="L393" s="246"/>
      <c r="M393" s="246"/>
      <c r="N393" s="246"/>
      <c r="O393" s="246"/>
      <c r="P393" s="246"/>
      <c r="Q393" s="246"/>
      <c r="R393" s="246"/>
      <c r="S393" s="246"/>
      <c r="T393" s="246"/>
      <c r="U393" s="246"/>
      <c r="V393" s="246"/>
      <c r="W393" s="246"/>
      <c r="X393" s="246"/>
      <c r="Y393" s="246"/>
      <c r="Z393" s="246"/>
      <c r="AA393" s="246"/>
      <c r="AB393" s="246"/>
      <c r="AC393" s="246"/>
      <c r="AD393" s="246"/>
      <c r="AE393" s="246"/>
      <c r="AF393" s="246"/>
      <c r="AG393" s="246"/>
      <c r="AH393" s="246"/>
      <c r="AI393" s="246"/>
      <c r="AJ393" s="246"/>
      <c r="AK393" s="246"/>
      <c r="AL393" s="246"/>
      <c r="AM393" s="246"/>
      <c r="AN393" s="246"/>
      <c r="AO393" s="246"/>
      <c r="AP393" s="246"/>
      <c r="AQ393" s="246"/>
      <c r="AR393" s="246"/>
      <c r="AS393" s="246"/>
      <c r="AT393" s="246"/>
      <c r="AU393" s="246"/>
      <c r="AV393" s="246"/>
      <c r="AW393" s="246"/>
      <c r="AX393" s="246"/>
      <c r="AY393" s="246"/>
      <c r="AZ393" s="246"/>
      <c r="BA393" s="246"/>
      <c r="BB393" s="246"/>
      <c r="BC393" s="246"/>
      <c r="BD393" s="246"/>
      <c r="BE393" s="246"/>
      <c r="BF393" s="246"/>
      <c r="BG393" s="246"/>
      <c r="BH393" s="246"/>
      <c r="BI393" s="246"/>
      <c r="BJ393" s="246"/>
      <c r="BK393" s="246"/>
      <c r="BL393" s="246"/>
      <c r="BM393" s="246"/>
      <c r="BN393" s="246"/>
      <c r="BO393" s="246"/>
      <c r="BP393" s="246"/>
      <c r="BQ393" s="246"/>
      <c r="BR393" s="246"/>
      <c r="BS393" s="246"/>
      <c r="BT393" s="246"/>
      <c r="BU393" s="246"/>
      <c r="BV393" s="246"/>
      <c r="BW393" s="246"/>
      <c r="BX393" s="246"/>
      <c r="BY393" s="246"/>
      <c r="BZ393" s="246"/>
      <c r="CA393" s="246"/>
      <c r="CB393" s="246"/>
      <c r="CC393" s="246"/>
      <c r="CD393" s="246"/>
      <c r="CE393" s="246"/>
      <c r="CF393" s="246"/>
      <c r="CG393" s="246"/>
      <c r="CH393" s="246"/>
      <c r="CI393" s="246"/>
      <c r="CJ393" s="246"/>
      <c r="CK393" s="246"/>
      <c r="CL393" s="246"/>
      <c r="CM393" s="246"/>
      <c r="CN393" s="246"/>
      <c r="CO393" s="246"/>
      <c r="CP393" s="246"/>
      <c r="CQ393" s="246"/>
      <c r="CR393" s="246"/>
      <c r="CS393" s="246"/>
      <c r="CT393" s="246"/>
      <c r="CU393" s="246"/>
      <c r="CV393" s="246"/>
      <c r="CW393" s="246"/>
      <c r="CX393" s="246"/>
      <c r="CY393" s="246"/>
      <c r="CZ393" s="246"/>
      <c r="DA393" s="246"/>
      <c r="DB393" s="246"/>
      <c r="DC393" s="246"/>
      <c r="DD393" s="246"/>
      <c r="DE393" s="246"/>
      <c r="DF393" s="246"/>
      <c r="DG393" s="246"/>
      <c r="DH393" s="246"/>
      <c r="DI393" s="246"/>
      <c r="DJ393" s="246"/>
      <c r="DK393" s="246"/>
      <c r="DL393" s="246"/>
      <c r="DM393" s="246"/>
      <c r="DN393" s="246"/>
      <c r="DO393" s="246"/>
      <c r="DP393" s="246"/>
      <c r="DQ393" s="246"/>
      <c r="DR393" s="246"/>
      <c r="DS393" s="246"/>
      <c r="DT393" s="246"/>
      <c r="DU393" s="246"/>
      <c r="DV393" s="246"/>
      <c r="DW393" s="246"/>
      <c r="DX393" s="246"/>
      <c r="DY393" s="246"/>
      <c r="DZ393" s="246"/>
      <c r="EA393" s="246"/>
      <c r="EB393" s="246"/>
      <c r="EC393" s="246"/>
      <c r="ED393" s="246"/>
      <c r="EE393" s="246"/>
      <c r="EF393" s="246"/>
      <c r="EG393" s="246"/>
      <c r="EH393" s="246"/>
      <c r="EI393" s="246"/>
      <c r="EJ393" s="246"/>
      <c r="EK393" s="246"/>
      <c r="EL393" s="246"/>
      <c r="EM393" s="246"/>
      <c r="EN393" s="246"/>
      <c r="EO393" s="246"/>
      <c r="EP393" s="246"/>
      <c r="EQ393" s="246"/>
      <c r="ER393" s="246"/>
      <c r="ES393" s="246"/>
      <c r="ET393" s="246"/>
      <c r="EU393" s="246"/>
      <c r="EV393" s="246"/>
      <c r="EW393" s="246"/>
      <c r="EX393" s="246"/>
      <c r="EY393" s="246"/>
      <c r="EZ393" s="246"/>
      <c r="FA393" s="246"/>
      <c r="FB393" s="246"/>
      <c r="FC393" s="246"/>
      <c r="FD393" s="246"/>
      <c r="FE393" s="246"/>
      <c r="FF393" s="246"/>
      <c r="FG393" s="246"/>
      <c r="FH393" s="246"/>
      <c r="FI393" s="246"/>
      <c r="FJ393" s="246"/>
      <c r="FK393" s="246"/>
      <c r="FL393" s="246"/>
      <c r="FM393" s="246"/>
      <c r="FN393" s="246"/>
      <c r="FO393" s="246"/>
      <c r="FP393" s="246"/>
      <c r="FQ393" s="246"/>
      <c r="FR393" s="246"/>
      <c r="FS393" s="246"/>
      <c r="FT393" s="246"/>
      <c r="FU393" s="246"/>
      <c r="FV393" s="246"/>
      <c r="FW393" s="246"/>
      <c r="FX393" s="246"/>
      <c r="FY393" s="246"/>
      <c r="FZ393" s="246"/>
      <c r="GA393" s="246"/>
      <c r="GB393" s="246"/>
      <c r="GC393" s="246"/>
      <c r="GD393" s="246"/>
      <c r="GE393" s="246"/>
      <c r="GF393" s="246"/>
      <c r="GG393" s="246"/>
      <c r="GH393" s="246"/>
      <c r="GI393" s="246"/>
      <c r="GJ393" s="246"/>
      <c r="GK393" s="246"/>
      <c r="GL393" s="246"/>
      <c r="GM393" s="246"/>
      <c r="GN393" s="246"/>
      <c r="GO393" s="246"/>
      <c r="GP393" s="246"/>
      <c r="GQ393" s="246"/>
      <c r="GR393" s="246"/>
      <c r="GS393" s="246"/>
      <c r="GT393" s="246"/>
      <c r="GU393" s="246"/>
      <c r="GV393" s="246"/>
      <c r="GW393" s="246"/>
      <c r="GX393" s="246"/>
      <c r="GY393" s="246"/>
      <c r="GZ393" s="246"/>
      <c r="HA393" s="246"/>
      <c r="HB393" s="246"/>
      <c r="HC393" s="246"/>
      <c r="HD393" s="246"/>
      <c r="HE393" s="246"/>
      <c r="HF393" s="246"/>
      <c r="HG393" s="246"/>
      <c r="HH393" s="246"/>
      <c r="HI393" s="246"/>
      <c r="HJ393" s="246"/>
      <c r="HK393" s="246"/>
      <c r="HL393" s="246"/>
      <c r="HM393" s="246"/>
      <c r="HN393" s="246"/>
      <c r="HO393" s="246"/>
      <c r="HP393" s="246"/>
      <c r="HQ393" s="246"/>
      <c r="HR393" s="246"/>
      <c r="HS393" s="246"/>
      <c r="HT393" s="246"/>
      <c r="HU393" s="246"/>
      <c r="HV393" s="246"/>
      <c r="HW393" s="246"/>
      <c r="HX393" s="246"/>
      <c r="HY393" s="246"/>
      <c r="HZ393" s="246"/>
      <c r="IA393" s="246"/>
      <c r="IB393" s="246"/>
      <c r="IC393" s="246"/>
      <c r="ID393" s="246"/>
      <c r="IE393" s="246"/>
      <c r="IF393" s="246"/>
      <c r="IG393" s="246"/>
      <c r="IH393" s="246"/>
      <c r="II393" s="246"/>
      <c r="IJ393" s="246"/>
      <c r="IK393" s="246"/>
      <c r="IL393" s="246"/>
      <c r="IM393" s="246"/>
      <c r="IN393" s="246"/>
      <c r="IO393" s="246"/>
      <c r="IP393" s="246"/>
      <c r="IQ393" s="246"/>
      <c r="IR393" s="246"/>
      <c r="IS393" s="246"/>
      <c r="IT393" s="246"/>
      <c r="IU393" s="246"/>
      <c r="IV393" s="246"/>
      <c r="IW393" s="246"/>
    </row>
    <row r="394" customFormat="false" ht="12.75" hidden="false" customHeight="false" outlineLevel="0" collapsed="false">
      <c r="A394" s="245"/>
      <c r="B394" s="232"/>
      <c r="C394" s="232"/>
      <c r="D394" s="232"/>
      <c r="E394" s="232"/>
      <c r="F394" s="246"/>
      <c r="G394" s="246"/>
      <c r="H394" s="246"/>
      <c r="I394" s="246"/>
      <c r="J394" s="246"/>
      <c r="K394" s="246"/>
      <c r="L394" s="246"/>
      <c r="M394" s="246"/>
      <c r="N394" s="246"/>
      <c r="O394" s="246"/>
      <c r="P394" s="246"/>
      <c r="Q394" s="246"/>
      <c r="R394" s="246"/>
      <c r="S394" s="246"/>
      <c r="T394" s="246"/>
      <c r="U394" s="246"/>
      <c r="V394" s="246"/>
      <c r="W394" s="246"/>
      <c r="X394" s="246"/>
      <c r="Y394" s="246"/>
      <c r="Z394" s="246"/>
      <c r="AA394" s="246"/>
      <c r="AB394" s="246"/>
      <c r="AC394" s="246"/>
      <c r="AD394" s="246"/>
      <c r="AE394" s="246"/>
      <c r="AF394" s="246"/>
      <c r="AG394" s="246"/>
      <c r="AH394" s="246"/>
      <c r="AI394" s="246"/>
      <c r="AJ394" s="246"/>
      <c r="AK394" s="246"/>
      <c r="AL394" s="246"/>
      <c r="AM394" s="246"/>
      <c r="AN394" s="246"/>
      <c r="AO394" s="246"/>
      <c r="AP394" s="246"/>
      <c r="AQ394" s="246"/>
      <c r="AR394" s="246"/>
      <c r="AS394" s="246"/>
      <c r="AT394" s="246"/>
      <c r="AU394" s="246"/>
      <c r="AV394" s="246"/>
      <c r="AW394" s="246"/>
      <c r="AX394" s="246"/>
      <c r="AY394" s="246"/>
      <c r="AZ394" s="246"/>
      <c r="BA394" s="246"/>
      <c r="BB394" s="246"/>
      <c r="BC394" s="246"/>
      <c r="BD394" s="246"/>
      <c r="BE394" s="246"/>
      <c r="BF394" s="246"/>
      <c r="BG394" s="246"/>
      <c r="BH394" s="246"/>
      <c r="BI394" s="246"/>
      <c r="BJ394" s="246"/>
      <c r="BK394" s="246"/>
      <c r="BL394" s="246"/>
      <c r="BM394" s="246"/>
      <c r="BN394" s="246"/>
      <c r="BO394" s="246"/>
      <c r="BP394" s="246"/>
      <c r="BQ394" s="246"/>
      <c r="BR394" s="246"/>
      <c r="BS394" s="246"/>
      <c r="BT394" s="246"/>
      <c r="BU394" s="246"/>
      <c r="BV394" s="246"/>
      <c r="BW394" s="246"/>
      <c r="BX394" s="246"/>
      <c r="BY394" s="246"/>
      <c r="BZ394" s="246"/>
      <c r="CA394" s="246"/>
      <c r="CB394" s="246"/>
      <c r="CC394" s="246"/>
      <c r="CD394" s="246"/>
      <c r="CE394" s="246"/>
      <c r="CF394" s="246"/>
      <c r="CG394" s="246"/>
      <c r="CH394" s="246"/>
      <c r="CI394" s="246"/>
      <c r="CJ394" s="246"/>
      <c r="CK394" s="246"/>
      <c r="CL394" s="246"/>
      <c r="CM394" s="246"/>
      <c r="CN394" s="246"/>
      <c r="CO394" s="246"/>
      <c r="CP394" s="246"/>
      <c r="CQ394" s="246"/>
      <c r="CR394" s="246"/>
      <c r="CS394" s="246"/>
      <c r="CT394" s="246"/>
      <c r="CU394" s="246"/>
      <c r="CV394" s="246"/>
      <c r="CW394" s="246"/>
      <c r="CX394" s="246"/>
      <c r="CY394" s="246"/>
      <c r="CZ394" s="246"/>
      <c r="DA394" s="246"/>
      <c r="DB394" s="246"/>
      <c r="DC394" s="246"/>
      <c r="DD394" s="246"/>
      <c r="DE394" s="246"/>
      <c r="DF394" s="246"/>
      <c r="DG394" s="246"/>
      <c r="DH394" s="246"/>
      <c r="DI394" s="246"/>
      <c r="DJ394" s="246"/>
      <c r="DK394" s="246"/>
      <c r="DL394" s="246"/>
      <c r="DM394" s="246"/>
      <c r="DN394" s="246"/>
      <c r="DO394" s="246"/>
      <c r="DP394" s="246"/>
      <c r="DQ394" s="246"/>
      <c r="DR394" s="246"/>
      <c r="DS394" s="246"/>
      <c r="DT394" s="246"/>
      <c r="DU394" s="246"/>
      <c r="DV394" s="246"/>
      <c r="DW394" s="246"/>
      <c r="DX394" s="246"/>
      <c r="DY394" s="246"/>
      <c r="DZ394" s="246"/>
      <c r="EA394" s="246"/>
      <c r="EB394" s="246"/>
      <c r="EC394" s="246"/>
      <c r="ED394" s="246"/>
      <c r="EE394" s="246"/>
      <c r="EF394" s="246"/>
      <c r="EG394" s="246"/>
      <c r="EH394" s="246"/>
      <c r="EI394" s="246"/>
      <c r="EJ394" s="246"/>
      <c r="EK394" s="246"/>
      <c r="EL394" s="246"/>
      <c r="EM394" s="246"/>
      <c r="EN394" s="246"/>
      <c r="EO394" s="246"/>
      <c r="EP394" s="246"/>
      <c r="EQ394" s="246"/>
      <c r="ER394" s="246"/>
      <c r="ES394" s="246"/>
      <c r="ET394" s="246"/>
      <c r="EU394" s="246"/>
      <c r="EV394" s="246"/>
      <c r="EW394" s="246"/>
      <c r="EX394" s="246"/>
      <c r="EY394" s="246"/>
      <c r="EZ394" s="246"/>
      <c r="FA394" s="246"/>
      <c r="FB394" s="246"/>
      <c r="FC394" s="246"/>
      <c r="FD394" s="246"/>
      <c r="FE394" s="246"/>
      <c r="FF394" s="246"/>
      <c r="FG394" s="246"/>
      <c r="FH394" s="246"/>
      <c r="FI394" s="246"/>
      <c r="FJ394" s="246"/>
      <c r="FK394" s="246"/>
      <c r="FL394" s="246"/>
      <c r="FM394" s="246"/>
      <c r="FN394" s="246"/>
      <c r="FO394" s="246"/>
      <c r="FP394" s="246"/>
      <c r="FQ394" s="246"/>
      <c r="FR394" s="246"/>
      <c r="FS394" s="246"/>
      <c r="FT394" s="246"/>
      <c r="FU394" s="246"/>
      <c r="FV394" s="246"/>
      <c r="FW394" s="246"/>
      <c r="FX394" s="246"/>
      <c r="FY394" s="246"/>
      <c r="FZ394" s="246"/>
      <c r="GA394" s="246"/>
      <c r="GB394" s="246"/>
      <c r="GC394" s="246"/>
      <c r="GD394" s="246"/>
      <c r="GE394" s="246"/>
      <c r="GF394" s="246"/>
      <c r="GG394" s="246"/>
      <c r="GH394" s="246"/>
      <c r="GI394" s="246"/>
      <c r="GJ394" s="246"/>
      <c r="GK394" s="246"/>
      <c r="GL394" s="246"/>
      <c r="GM394" s="246"/>
      <c r="GN394" s="246"/>
      <c r="GO394" s="246"/>
      <c r="GP394" s="246"/>
      <c r="GQ394" s="246"/>
      <c r="GR394" s="246"/>
      <c r="GS394" s="246"/>
      <c r="GT394" s="246"/>
      <c r="GU394" s="246"/>
      <c r="GV394" s="246"/>
      <c r="GW394" s="246"/>
      <c r="GX394" s="246"/>
      <c r="GY394" s="246"/>
      <c r="GZ394" s="246"/>
      <c r="HA394" s="246"/>
      <c r="HB394" s="246"/>
      <c r="HC394" s="246"/>
      <c r="HD394" s="246"/>
      <c r="HE394" s="246"/>
      <c r="HF394" s="246"/>
      <c r="HG394" s="246"/>
      <c r="HH394" s="246"/>
      <c r="HI394" s="246"/>
      <c r="HJ394" s="246"/>
      <c r="HK394" s="246"/>
      <c r="HL394" s="246"/>
      <c r="HM394" s="246"/>
      <c r="HN394" s="246"/>
      <c r="HO394" s="246"/>
      <c r="HP394" s="246"/>
      <c r="HQ394" s="246"/>
      <c r="HR394" s="246"/>
      <c r="HS394" s="246"/>
      <c r="HT394" s="246"/>
      <c r="HU394" s="246"/>
      <c r="HV394" s="246"/>
      <c r="HW394" s="246"/>
      <c r="HX394" s="246"/>
      <c r="HY394" s="246"/>
      <c r="HZ394" s="246"/>
      <c r="IA394" s="246"/>
      <c r="IB394" s="246"/>
      <c r="IC394" s="246"/>
      <c r="ID394" s="246"/>
      <c r="IE394" s="246"/>
      <c r="IF394" s="246"/>
      <c r="IG394" s="246"/>
      <c r="IH394" s="246"/>
      <c r="II394" s="246"/>
      <c r="IJ394" s="246"/>
      <c r="IK394" s="246"/>
      <c r="IL394" s="246"/>
      <c r="IM394" s="246"/>
      <c r="IN394" s="246"/>
      <c r="IO394" s="246"/>
      <c r="IP394" s="246"/>
      <c r="IQ394" s="246"/>
      <c r="IR394" s="246"/>
      <c r="IS394" s="246"/>
      <c r="IT394" s="246"/>
      <c r="IU394" s="246"/>
      <c r="IV394" s="246"/>
      <c r="IW394" s="246"/>
    </row>
    <row r="395" customFormat="false" ht="12.75" hidden="false" customHeight="false" outlineLevel="0" collapsed="false">
      <c r="A395" s="250"/>
      <c r="B395" s="247"/>
      <c r="C395" s="247"/>
      <c r="D395" s="247"/>
      <c r="E395" s="247"/>
      <c r="F395" s="246"/>
      <c r="G395" s="246"/>
      <c r="H395" s="246"/>
      <c r="I395" s="246"/>
      <c r="J395" s="246"/>
      <c r="K395" s="246"/>
      <c r="L395" s="246"/>
      <c r="M395" s="246"/>
      <c r="N395" s="246"/>
      <c r="O395" s="246"/>
      <c r="P395" s="246"/>
      <c r="Q395" s="246"/>
      <c r="R395" s="246"/>
      <c r="S395" s="246"/>
      <c r="T395" s="246"/>
      <c r="U395" s="246"/>
      <c r="V395" s="246"/>
      <c r="W395" s="246"/>
      <c r="X395" s="246"/>
      <c r="Y395" s="246"/>
      <c r="Z395" s="246"/>
      <c r="AA395" s="246"/>
      <c r="AB395" s="246"/>
      <c r="AC395" s="246"/>
      <c r="AD395" s="246"/>
      <c r="AE395" s="246"/>
      <c r="AF395" s="246"/>
      <c r="AG395" s="246"/>
      <c r="AH395" s="246"/>
      <c r="AI395" s="246"/>
      <c r="AJ395" s="246"/>
      <c r="AK395" s="246"/>
      <c r="AL395" s="246"/>
      <c r="AM395" s="246"/>
      <c r="AN395" s="246"/>
      <c r="AO395" s="246"/>
      <c r="AP395" s="246"/>
      <c r="AQ395" s="246"/>
      <c r="AR395" s="246"/>
      <c r="AS395" s="246"/>
      <c r="AT395" s="246"/>
      <c r="AU395" s="246"/>
      <c r="AV395" s="246"/>
      <c r="AW395" s="246"/>
      <c r="AX395" s="246"/>
      <c r="AY395" s="246"/>
      <c r="AZ395" s="246"/>
      <c r="BA395" s="246"/>
      <c r="BB395" s="246"/>
      <c r="BC395" s="246"/>
      <c r="BD395" s="246"/>
      <c r="BE395" s="246"/>
      <c r="BF395" s="246"/>
      <c r="BG395" s="246"/>
      <c r="BH395" s="246"/>
      <c r="BI395" s="246"/>
      <c r="BJ395" s="246"/>
      <c r="BK395" s="246"/>
      <c r="BL395" s="246"/>
      <c r="BM395" s="246"/>
      <c r="BN395" s="246"/>
      <c r="BO395" s="246"/>
      <c r="BP395" s="246"/>
      <c r="BQ395" s="246"/>
      <c r="BR395" s="246"/>
      <c r="BS395" s="246"/>
      <c r="BT395" s="246"/>
      <c r="BU395" s="246"/>
      <c r="BV395" s="246"/>
      <c r="BW395" s="246"/>
      <c r="BX395" s="246"/>
      <c r="BY395" s="246"/>
      <c r="BZ395" s="246"/>
      <c r="CA395" s="246"/>
      <c r="CB395" s="246"/>
      <c r="CC395" s="246"/>
      <c r="CD395" s="246"/>
      <c r="CE395" s="246"/>
      <c r="CF395" s="246"/>
      <c r="CG395" s="246"/>
      <c r="CH395" s="246"/>
      <c r="CI395" s="246"/>
      <c r="CJ395" s="246"/>
      <c r="CK395" s="246"/>
      <c r="CL395" s="246"/>
      <c r="CM395" s="246"/>
      <c r="CN395" s="246"/>
      <c r="CO395" s="246"/>
      <c r="CP395" s="246"/>
      <c r="CQ395" s="246"/>
      <c r="CR395" s="246"/>
      <c r="CS395" s="246"/>
      <c r="CT395" s="246"/>
      <c r="CU395" s="246"/>
      <c r="CV395" s="246"/>
      <c r="CW395" s="246"/>
      <c r="CX395" s="246"/>
      <c r="CY395" s="246"/>
      <c r="CZ395" s="246"/>
      <c r="DA395" s="246"/>
      <c r="DB395" s="246"/>
      <c r="DC395" s="246"/>
      <c r="DD395" s="246"/>
      <c r="DE395" s="246"/>
      <c r="DF395" s="246"/>
      <c r="DG395" s="246"/>
      <c r="DH395" s="246"/>
      <c r="DI395" s="246"/>
      <c r="DJ395" s="246"/>
      <c r="DK395" s="246"/>
      <c r="DL395" s="246"/>
      <c r="DM395" s="246"/>
      <c r="DN395" s="246"/>
      <c r="DO395" s="246"/>
      <c r="DP395" s="246"/>
      <c r="DQ395" s="246"/>
      <c r="DR395" s="246"/>
      <c r="DS395" s="246"/>
      <c r="DT395" s="246"/>
      <c r="DU395" s="246"/>
      <c r="DV395" s="246"/>
      <c r="DW395" s="246"/>
      <c r="DX395" s="246"/>
      <c r="DY395" s="246"/>
      <c r="DZ395" s="246"/>
      <c r="EA395" s="246"/>
      <c r="EB395" s="246"/>
      <c r="EC395" s="246"/>
      <c r="ED395" s="246"/>
      <c r="EE395" s="246"/>
      <c r="EF395" s="246"/>
      <c r="EG395" s="246"/>
      <c r="EH395" s="246"/>
      <c r="EI395" s="246"/>
      <c r="EJ395" s="246"/>
      <c r="EK395" s="246"/>
      <c r="EL395" s="246"/>
      <c r="EM395" s="246"/>
      <c r="EN395" s="246"/>
      <c r="EO395" s="246"/>
      <c r="EP395" s="246"/>
      <c r="EQ395" s="246"/>
      <c r="ER395" s="246"/>
      <c r="ES395" s="246"/>
      <c r="ET395" s="246"/>
      <c r="EU395" s="246"/>
      <c r="EV395" s="246"/>
      <c r="EW395" s="246"/>
      <c r="EX395" s="246"/>
      <c r="EY395" s="246"/>
      <c r="EZ395" s="246"/>
      <c r="FA395" s="246"/>
      <c r="FB395" s="246"/>
      <c r="FC395" s="246"/>
      <c r="FD395" s="246"/>
      <c r="FE395" s="246"/>
      <c r="FF395" s="246"/>
      <c r="FG395" s="246"/>
      <c r="FH395" s="246"/>
      <c r="FI395" s="246"/>
      <c r="FJ395" s="246"/>
      <c r="FK395" s="246"/>
      <c r="FL395" s="246"/>
      <c r="FM395" s="246"/>
      <c r="FN395" s="246"/>
      <c r="FO395" s="246"/>
      <c r="FP395" s="246"/>
      <c r="FQ395" s="246"/>
      <c r="FR395" s="246"/>
      <c r="FS395" s="246"/>
      <c r="FT395" s="246"/>
      <c r="FU395" s="246"/>
      <c r="FV395" s="246"/>
      <c r="FW395" s="246"/>
      <c r="FX395" s="246"/>
      <c r="FY395" s="246"/>
      <c r="FZ395" s="246"/>
      <c r="GA395" s="246"/>
      <c r="GB395" s="246"/>
      <c r="GC395" s="246"/>
      <c r="GD395" s="246"/>
      <c r="GE395" s="246"/>
      <c r="GF395" s="246"/>
      <c r="GG395" s="246"/>
      <c r="GH395" s="246"/>
      <c r="GI395" s="246"/>
      <c r="GJ395" s="246"/>
      <c r="GK395" s="246"/>
      <c r="GL395" s="246"/>
      <c r="GM395" s="246"/>
      <c r="GN395" s="246"/>
      <c r="GO395" s="246"/>
      <c r="GP395" s="246"/>
      <c r="GQ395" s="246"/>
      <c r="GR395" s="246"/>
      <c r="GS395" s="246"/>
      <c r="GT395" s="246"/>
      <c r="GU395" s="246"/>
      <c r="GV395" s="246"/>
      <c r="GW395" s="246"/>
      <c r="GX395" s="246"/>
      <c r="GY395" s="246"/>
      <c r="GZ395" s="246"/>
      <c r="HA395" s="246"/>
      <c r="HB395" s="246"/>
      <c r="HC395" s="246"/>
      <c r="HD395" s="246"/>
      <c r="HE395" s="246"/>
      <c r="HF395" s="246"/>
      <c r="HG395" s="246"/>
      <c r="HH395" s="246"/>
      <c r="HI395" s="246"/>
      <c r="HJ395" s="246"/>
      <c r="HK395" s="246"/>
      <c r="HL395" s="246"/>
      <c r="HM395" s="246"/>
      <c r="HN395" s="246"/>
      <c r="HO395" s="246"/>
      <c r="HP395" s="246"/>
      <c r="HQ395" s="246"/>
      <c r="HR395" s="246"/>
      <c r="HS395" s="246"/>
      <c r="HT395" s="246"/>
      <c r="HU395" s="246"/>
      <c r="HV395" s="246"/>
      <c r="HW395" s="246"/>
      <c r="HX395" s="246"/>
      <c r="HY395" s="246"/>
      <c r="HZ395" s="246"/>
      <c r="IA395" s="246"/>
      <c r="IB395" s="246"/>
      <c r="IC395" s="246"/>
      <c r="ID395" s="246"/>
      <c r="IE395" s="246"/>
      <c r="IF395" s="246"/>
      <c r="IG395" s="246"/>
      <c r="IH395" s="246"/>
      <c r="II395" s="246"/>
      <c r="IJ395" s="246"/>
      <c r="IK395" s="246"/>
      <c r="IL395" s="246"/>
      <c r="IM395" s="246"/>
      <c r="IN395" s="246"/>
      <c r="IO395" s="246"/>
      <c r="IP395" s="246"/>
      <c r="IQ395" s="246"/>
      <c r="IR395" s="246"/>
      <c r="IS395" s="246"/>
      <c r="IT395" s="246"/>
      <c r="IU395" s="246"/>
      <c r="IV395" s="246"/>
      <c r="IW395" s="246"/>
    </row>
    <row r="396" customFormat="false" ht="12.75" hidden="false" customHeight="false" outlineLevel="0" collapsed="false">
      <c r="A396" s="217"/>
      <c r="B396" s="245"/>
      <c r="C396" s="245"/>
      <c r="D396" s="245"/>
      <c r="E396" s="245"/>
      <c r="F396" s="246"/>
      <c r="G396" s="246"/>
      <c r="H396" s="246"/>
      <c r="I396" s="246"/>
      <c r="J396" s="246"/>
      <c r="K396" s="246"/>
      <c r="L396" s="246"/>
      <c r="M396" s="246"/>
      <c r="N396" s="246"/>
      <c r="O396" s="246"/>
      <c r="P396" s="246"/>
      <c r="Q396" s="246"/>
      <c r="R396" s="246"/>
      <c r="S396" s="246"/>
      <c r="T396" s="246"/>
      <c r="U396" s="246"/>
      <c r="V396" s="246"/>
      <c r="W396" s="246"/>
      <c r="X396" s="246"/>
      <c r="Y396" s="246"/>
      <c r="Z396" s="246"/>
      <c r="AA396" s="246"/>
      <c r="AB396" s="246"/>
      <c r="AC396" s="246"/>
      <c r="AD396" s="246"/>
      <c r="AE396" s="246"/>
      <c r="AF396" s="246"/>
      <c r="AG396" s="246"/>
      <c r="AH396" s="246"/>
      <c r="AI396" s="246"/>
      <c r="AJ396" s="246"/>
      <c r="AK396" s="246"/>
      <c r="AL396" s="246"/>
      <c r="AM396" s="246"/>
      <c r="AN396" s="246"/>
      <c r="AO396" s="246"/>
      <c r="AP396" s="246"/>
      <c r="AQ396" s="246"/>
      <c r="AR396" s="246"/>
      <c r="AS396" s="246"/>
      <c r="AT396" s="246"/>
      <c r="AU396" s="246"/>
      <c r="AV396" s="246"/>
      <c r="AW396" s="246"/>
      <c r="AX396" s="246"/>
      <c r="AY396" s="246"/>
      <c r="AZ396" s="246"/>
      <c r="BA396" s="246"/>
      <c r="BB396" s="246"/>
      <c r="BC396" s="246"/>
      <c r="BD396" s="246"/>
      <c r="BE396" s="246"/>
      <c r="BF396" s="246"/>
      <c r="BG396" s="246"/>
      <c r="BH396" s="246"/>
      <c r="BI396" s="246"/>
      <c r="BJ396" s="246"/>
      <c r="BK396" s="246"/>
      <c r="BL396" s="246"/>
      <c r="BM396" s="246"/>
      <c r="BN396" s="246"/>
      <c r="BO396" s="246"/>
      <c r="BP396" s="246"/>
      <c r="BQ396" s="246"/>
      <c r="BR396" s="246"/>
      <c r="BS396" s="246"/>
      <c r="BT396" s="246"/>
      <c r="BU396" s="246"/>
      <c r="BV396" s="246"/>
      <c r="BW396" s="246"/>
      <c r="BX396" s="246"/>
      <c r="BY396" s="246"/>
      <c r="BZ396" s="246"/>
      <c r="CA396" s="246"/>
      <c r="CB396" s="246"/>
      <c r="CC396" s="246"/>
      <c r="CD396" s="246"/>
      <c r="CE396" s="246"/>
      <c r="CF396" s="246"/>
      <c r="CG396" s="246"/>
      <c r="CH396" s="246"/>
      <c r="CI396" s="246"/>
      <c r="CJ396" s="246"/>
      <c r="CK396" s="246"/>
      <c r="CL396" s="246"/>
      <c r="CM396" s="246"/>
      <c r="CN396" s="246"/>
      <c r="CO396" s="246"/>
      <c r="CP396" s="246"/>
      <c r="CQ396" s="246"/>
      <c r="CR396" s="246"/>
      <c r="CS396" s="246"/>
      <c r="CT396" s="246"/>
      <c r="CU396" s="246"/>
      <c r="CV396" s="246"/>
      <c r="CW396" s="246"/>
      <c r="CX396" s="246"/>
      <c r="CY396" s="246"/>
      <c r="CZ396" s="246"/>
      <c r="DA396" s="246"/>
      <c r="DB396" s="246"/>
      <c r="DC396" s="246"/>
      <c r="DD396" s="246"/>
      <c r="DE396" s="246"/>
      <c r="DF396" s="246"/>
      <c r="DG396" s="246"/>
      <c r="DH396" s="246"/>
      <c r="DI396" s="246"/>
      <c r="DJ396" s="246"/>
      <c r="DK396" s="246"/>
      <c r="DL396" s="246"/>
      <c r="DM396" s="246"/>
      <c r="DN396" s="246"/>
      <c r="DO396" s="246"/>
      <c r="DP396" s="246"/>
      <c r="DQ396" s="246"/>
      <c r="DR396" s="246"/>
      <c r="DS396" s="246"/>
      <c r="DT396" s="246"/>
      <c r="DU396" s="246"/>
      <c r="DV396" s="246"/>
      <c r="DW396" s="246"/>
      <c r="DX396" s="246"/>
      <c r="DY396" s="246"/>
      <c r="DZ396" s="246"/>
      <c r="EA396" s="246"/>
      <c r="EB396" s="246"/>
      <c r="EC396" s="246"/>
      <c r="ED396" s="246"/>
      <c r="EE396" s="246"/>
      <c r="EF396" s="246"/>
      <c r="EG396" s="246"/>
      <c r="EH396" s="246"/>
      <c r="EI396" s="246"/>
      <c r="EJ396" s="246"/>
      <c r="EK396" s="246"/>
      <c r="EL396" s="246"/>
      <c r="EM396" s="246"/>
      <c r="EN396" s="246"/>
      <c r="EO396" s="246"/>
      <c r="EP396" s="246"/>
      <c r="EQ396" s="246"/>
      <c r="ER396" s="246"/>
      <c r="ES396" s="246"/>
      <c r="ET396" s="246"/>
      <c r="EU396" s="246"/>
      <c r="EV396" s="246"/>
      <c r="EW396" s="246"/>
      <c r="EX396" s="246"/>
      <c r="EY396" s="246"/>
      <c r="EZ396" s="246"/>
      <c r="FA396" s="246"/>
      <c r="FB396" s="246"/>
      <c r="FC396" s="246"/>
      <c r="FD396" s="246"/>
      <c r="FE396" s="246"/>
      <c r="FF396" s="246"/>
      <c r="FG396" s="246"/>
      <c r="FH396" s="246"/>
      <c r="FI396" s="246"/>
      <c r="FJ396" s="246"/>
      <c r="FK396" s="246"/>
      <c r="FL396" s="246"/>
      <c r="FM396" s="246"/>
      <c r="FN396" s="246"/>
      <c r="FO396" s="246"/>
      <c r="FP396" s="246"/>
      <c r="FQ396" s="246"/>
      <c r="FR396" s="246"/>
      <c r="FS396" s="246"/>
      <c r="FT396" s="246"/>
      <c r="FU396" s="246"/>
      <c r="FV396" s="246"/>
      <c r="FW396" s="246"/>
      <c r="FX396" s="246"/>
      <c r="FY396" s="246"/>
      <c r="FZ396" s="246"/>
      <c r="GA396" s="246"/>
      <c r="GB396" s="246"/>
      <c r="GC396" s="246"/>
      <c r="GD396" s="246"/>
      <c r="GE396" s="246"/>
      <c r="GF396" s="246"/>
      <c r="GG396" s="246"/>
      <c r="GH396" s="246"/>
      <c r="GI396" s="246"/>
      <c r="GJ396" s="246"/>
      <c r="GK396" s="246"/>
      <c r="GL396" s="246"/>
      <c r="GM396" s="246"/>
      <c r="GN396" s="246"/>
      <c r="GO396" s="246"/>
      <c r="GP396" s="246"/>
      <c r="GQ396" s="246"/>
      <c r="GR396" s="246"/>
      <c r="GS396" s="246"/>
      <c r="GT396" s="246"/>
      <c r="GU396" s="246"/>
      <c r="GV396" s="246"/>
      <c r="GW396" s="246"/>
      <c r="GX396" s="246"/>
      <c r="GY396" s="246"/>
      <c r="GZ396" s="246"/>
      <c r="HA396" s="246"/>
      <c r="HB396" s="246"/>
      <c r="HC396" s="246"/>
      <c r="HD396" s="246"/>
      <c r="HE396" s="246"/>
      <c r="HF396" s="246"/>
      <c r="HG396" s="246"/>
      <c r="HH396" s="246"/>
      <c r="HI396" s="246"/>
      <c r="HJ396" s="246"/>
      <c r="HK396" s="246"/>
      <c r="HL396" s="246"/>
      <c r="HM396" s="246"/>
      <c r="HN396" s="246"/>
      <c r="HO396" s="246"/>
      <c r="HP396" s="246"/>
      <c r="HQ396" s="246"/>
      <c r="HR396" s="246"/>
      <c r="HS396" s="246"/>
      <c r="HT396" s="246"/>
      <c r="HU396" s="246"/>
      <c r="HV396" s="246"/>
      <c r="HW396" s="246"/>
      <c r="HX396" s="246"/>
      <c r="HY396" s="246"/>
      <c r="HZ396" s="246"/>
      <c r="IA396" s="246"/>
      <c r="IB396" s="246"/>
      <c r="IC396" s="246"/>
      <c r="ID396" s="246"/>
      <c r="IE396" s="246"/>
      <c r="IF396" s="246"/>
      <c r="IG396" s="246"/>
      <c r="IH396" s="246"/>
      <c r="II396" s="246"/>
      <c r="IJ396" s="246"/>
      <c r="IK396" s="246"/>
      <c r="IL396" s="246"/>
      <c r="IM396" s="246"/>
      <c r="IN396" s="246"/>
      <c r="IO396" s="246"/>
      <c r="IP396" s="246"/>
      <c r="IQ396" s="246"/>
      <c r="IR396" s="246"/>
      <c r="IS396" s="246"/>
      <c r="IT396" s="246"/>
      <c r="IU396" s="246"/>
      <c r="IV396" s="246"/>
      <c r="IW396" s="246"/>
    </row>
    <row r="397" customFormat="false" ht="12.75" hidden="false" customHeight="false" outlineLevel="0" collapsed="false">
      <c r="A397" s="223"/>
      <c r="B397" s="245"/>
      <c r="C397" s="251"/>
      <c r="D397" s="251"/>
      <c r="E397" s="251"/>
      <c r="F397" s="246"/>
      <c r="G397" s="246"/>
      <c r="H397" s="246"/>
      <c r="I397" s="246"/>
      <c r="J397" s="246"/>
      <c r="K397" s="246"/>
      <c r="L397" s="246"/>
      <c r="M397" s="246"/>
      <c r="N397" s="246"/>
      <c r="O397" s="246"/>
      <c r="P397" s="246"/>
      <c r="Q397" s="246"/>
      <c r="R397" s="246"/>
      <c r="S397" s="246"/>
      <c r="T397" s="246"/>
      <c r="U397" s="246"/>
      <c r="V397" s="246"/>
      <c r="W397" s="246"/>
      <c r="X397" s="246"/>
      <c r="Y397" s="246"/>
      <c r="Z397" s="246"/>
      <c r="AA397" s="246"/>
      <c r="AB397" s="246"/>
      <c r="AC397" s="246"/>
      <c r="AD397" s="246"/>
      <c r="AE397" s="246"/>
      <c r="AF397" s="246"/>
      <c r="AG397" s="246"/>
      <c r="AH397" s="246"/>
      <c r="AI397" s="246"/>
      <c r="AJ397" s="246"/>
      <c r="AK397" s="246"/>
      <c r="AL397" s="246"/>
      <c r="AM397" s="246"/>
      <c r="AN397" s="246"/>
      <c r="AO397" s="246"/>
      <c r="AP397" s="246"/>
      <c r="AQ397" s="246"/>
      <c r="AR397" s="246"/>
      <c r="AS397" s="246"/>
      <c r="AT397" s="246"/>
      <c r="AU397" s="246"/>
      <c r="AV397" s="246"/>
      <c r="AW397" s="246"/>
      <c r="AX397" s="246"/>
      <c r="AY397" s="246"/>
      <c r="AZ397" s="246"/>
      <c r="BA397" s="246"/>
      <c r="BB397" s="246"/>
      <c r="BC397" s="246"/>
      <c r="BD397" s="246"/>
      <c r="BE397" s="246"/>
      <c r="BF397" s="246"/>
      <c r="BG397" s="246"/>
      <c r="BH397" s="246"/>
      <c r="BI397" s="246"/>
      <c r="BJ397" s="246"/>
      <c r="BK397" s="246"/>
      <c r="BL397" s="246"/>
      <c r="BM397" s="246"/>
      <c r="BN397" s="246"/>
      <c r="BO397" s="246"/>
      <c r="BP397" s="246"/>
      <c r="BQ397" s="246"/>
      <c r="BR397" s="246"/>
      <c r="BS397" s="246"/>
      <c r="BT397" s="246"/>
      <c r="BU397" s="246"/>
      <c r="BV397" s="246"/>
      <c r="BW397" s="246"/>
      <c r="BX397" s="246"/>
      <c r="BY397" s="246"/>
      <c r="BZ397" s="246"/>
      <c r="CA397" s="246"/>
      <c r="CB397" s="246"/>
      <c r="CC397" s="246"/>
      <c r="CD397" s="246"/>
      <c r="CE397" s="246"/>
      <c r="CF397" s="246"/>
      <c r="CG397" s="246"/>
      <c r="CH397" s="246"/>
      <c r="CI397" s="246"/>
      <c r="CJ397" s="246"/>
      <c r="CK397" s="246"/>
      <c r="CL397" s="246"/>
      <c r="CM397" s="246"/>
      <c r="CN397" s="246"/>
      <c r="CO397" s="246"/>
      <c r="CP397" s="246"/>
      <c r="CQ397" s="246"/>
      <c r="CR397" s="246"/>
      <c r="CS397" s="246"/>
      <c r="CT397" s="246"/>
      <c r="CU397" s="246"/>
      <c r="CV397" s="246"/>
      <c r="CW397" s="246"/>
      <c r="CX397" s="246"/>
      <c r="CY397" s="246"/>
      <c r="CZ397" s="246"/>
      <c r="DA397" s="246"/>
      <c r="DB397" s="246"/>
      <c r="DC397" s="246"/>
      <c r="DD397" s="246"/>
      <c r="DE397" s="246"/>
      <c r="DF397" s="246"/>
      <c r="DG397" s="246"/>
      <c r="DH397" s="246"/>
      <c r="DI397" s="246"/>
      <c r="DJ397" s="246"/>
      <c r="DK397" s="246"/>
      <c r="DL397" s="246"/>
      <c r="DM397" s="246"/>
      <c r="DN397" s="246"/>
      <c r="DO397" s="246"/>
      <c r="DP397" s="246"/>
      <c r="DQ397" s="246"/>
      <c r="DR397" s="246"/>
      <c r="DS397" s="246"/>
      <c r="DT397" s="246"/>
      <c r="DU397" s="246"/>
      <c r="DV397" s="246"/>
      <c r="DW397" s="246"/>
      <c r="DX397" s="246"/>
      <c r="DY397" s="246"/>
      <c r="DZ397" s="246"/>
      <c r="EA397" s="246"/>
      <c r="EB397" s="246"/>
      <c r="EC397" s="246"/>
      <c r="ED397" s="246"/>
      <c r="EE397" s="246"/>
      <c r="EF397" s="246"/>
      <c r="EG397" s="246"/>
      <c r="EH397" s="246"/>
      <c r="EI397" s="246"/>
      <c r="EJ397" s="246"/>
      <c r="EK397" s="246"/>
      <c r="EL397" s="246"/>
      <c r="EM397" s="246"/>
      <c r="EN397" s="246"/>
      <c r="EO397" s="246"/>
      <c r="EP397" s="246"/>
      <c r="EQ397" s="246"/>
      <c r="ER397" s="246"/>
      <c r="ES397" s="246"/>
      <c r="ET397" s="246"/>
      <c r="EU397" s="246"/>
      <c r="EV397" s="246"/>
      <c r="EW397" s="246"/>
      <c r="EX397" s="246"/>
      <c r="EY397" s="246"/>
      <c r="EZ397" s="246"/>
      <c r="FA397" s="246"/>
      <c r="FB397" s="246"/>
      <c r="FC397" s="246"/>
      <c r="FD397" s="246"/>
      <c r="FE397" s="246"/>
      <c r="FF397" s="246"/>
      <c r="FG397" s="246"/>
      <c r="FH397" s="246"/>
      <c r="FI397" s="246"/>
      <c r="FJ397" s="246"/>
      <c r="FK397" s="246"/>
      <c r="FL397" s="246"/>
      <c r="FM397" s="246"/>
      <c r="FN397" s="246"/>
      <c r="FO397" s="246"/>
      <c r="FP397" s="246"/>
      <c r="FQ397" s="246"/>
      <c r="FR397" s="246"/>
      <c r="FS397" s="246"/>
      <c r="FT397" s="246"/>
      <c r="FU397" s="246"/>
      <c r="FV397" s="246"/>
      <c r="FW397" s="246"/>
      <c r="FX397" s="246"/>
      <c r="FY397" s="246"/>
      <c r="FZ397" s="246"/>
      <c r="GA397" s="246"/>
      <c r="GB397" s="246"/>
      <c r="GC397" s="246"/>
      <c r="GD397" s="246"/>
      <c r="GE397" s="246"/>
      <c r="GF397" s="246"/>
      <c r="GG397" s="246"/>
      <c r="GH397" s="246"/>
      <c r="GI397" s="246"/>
      <c r="GJ397" s="246"/>
      <c r="GK397" s="246"/>
      <c r="GL397" s="246"/>
      <c r="GM397" s="246"/>
      <c r="GN397" s="246"/>
      <c r="GO397" s="246"/>
      <c r="GP397" s="246"/>
      <c r="GQ397" s="246"/>
      <c r="GR397" s="246"/>
      <c r="GS397" s="246"/>
      <c r="GT397" s="246"/>
      <c r="GU397" s="246"/>
      <c r="GV397" s="246"/>
      <c r="GW397" s="246"/>
      <c r="GX397" s="246"/>
      <c r="GY397" s="246"/>
      <c r="GZ397" s="246"/>
      <c r="HA397" s="246"/>
      <c r="HB397" s="246"/>
      <c r="HC397" s="246"/>
      <c r="HD397" s="246"/>
      <c r="HE397" s="246"/>
      <c r="HF397" s="246"/>
      <c r="HG397" s="246"/>
      <c r="HH397" s="246"/>
      <c r="HI397" s="246"/>
      <c r="HJ397" s="246"/>
      <c r="HK397" s="246"/>
      <c r="HL397" s="246"/>
      <c r="HM397" s="246"/>
      <c r="HN397" s="246"/>
      <c r="HO397" s="246"/>
      <c r="HP397" s="246"/>
      <c r="HQ397" s="246"/>
      <c r="HR397" s="246"/>
      <c r="HS397" s="246"/>
      <c r="HT397" s="246"/>
      <c r="HU397" s="246"/>
      <c r="HV397" s="246"/>
      <c r="HW397" s="246"/>
      <c r="HX397" s="246"/>
      <c r="HY397" s="246"/>
      <c r="HZ397" s="246"/>
      <c r="IA397" s="246"/>
      <c r="IB397" s="246"/>
      <c r="IC397" s="246"/>
      <c r="ID397" s="246"/>
      <c r="IE397" s="246"/>
      <c r="IF397" s="246"/>
      <c r="IG397" s="246"/>
      <c r="IH397" s="246"/>
      <c r="II397" s="246"/>
      <c r="IJ397" s="246"/>
      <c r="IK397" s="246"/>
      <c r="IL397" s="246"/>
      <c r="IM397" s="246"/>
      <c r="IN397" s="246"/>
      <c r="IO397" s="246"/>
      <c r="IP397" s="246"/>
      <c r="IQ397" s="246"/>
      <c r="IR397" s="246"/>
      <c r="IS397" s="246"/>
      <c r="IT397" s="246"/>
      <c r="IU397" s="246"/>
      <c r="IV397" s="246"/>
      <c r="IW397" s="246"/>
    </row>
    <row r="398" customFormat="false" ht="12.75" hidden="false" customHeight="false" outlineLevel="0" collapsed="false">
      <c r="A398" s="223"/>
      <c r="B398" s="252"/>
      <c r="C398" s="251"/>
      <c r="D398" s="251"/>
      <c r="E398" s="251"/>
      <c r="F398" s="246"/>
      <c r="G398" s="246"/>
      <c r="H398" s="246"/>
      <c r="I398" s="246"/>
      <c r="J398" s="246"/>
      <c r="K398" s="246"/>
      <c r="L398" s="246"/>
      <c r="M398" s="246"/>
      <c r="N398" s="246"/>
      <c r="O398" s="246"/>
      <c r="P398" s="246"/>
      <c r="Q398" s="246"/>
      <c r="R398" s="246"/>
      <c r="S398" s="246"/>
      <c r="T398" s="246"/>
      <c r="U398" s="246"/>
      <c r="V398" s="246"/>
      <c r="W398" s="246"/>
      <c r="X398" s="246"/>
      <c r="Y398" s="246"/>
      <c r="Z398" s="246"/>
      <c r="AA398" s="246"/>
      <c r="AB398" s="246"/>
      <c r="AC398" s="246"/>
      <c r="AD398" s="246"/>
      <c r="AE398" s="246"/>
      <c r="AF398" s="246"/>
      <c r="AG398" s="246"/>
      <c r="AH398" s="246"/>
      <c r="AI398" s="246"/>
      <c r="AJ398" s="246"/>
      <c r="AK398" s="246"/>
      <c r="AL398" s="246"/>
      <c r="AM398" s="246"/>
      <c r="AN398" s="246"/>
      <c r="AO398" s="246"/>
      <c r="AP398" s="246"/>
      <c r="AQ398" s="246"/>
      <c r="AR398" s="246"/>
      <c r="AS398" s="246"/>
      <c r="AT398" s="246"/>
      <c r="AU398" s="246"/>
      <c r="AV398" s="246"/>
      <c r="AW398" s="246"/>
      <c r="AX398" s="246"/>
      <c r="AY398" s="246"/>
      <c r="AZ398" s="246"/>
      <c r="BA398" s="246"/>
      <c r="BB398" s="246"/>
      <c r="BC398" s="246"/>
      <c r="BD398" s="246"/>
      <c r="BE398" s="246"/>
      <c r="BF398" s="246"/>
      <c r="BG398" s="246"/>
      <c r="BH398" s="246"/>
      <c r="BI398" s="246"/>
      <c r="BJ398" s="246"/>
      <c r="BK398" s="246"/>
      <c r="BL398" s="246"/>
      <c r="BM398" s="246"/>
      <c r="BN398" s="246"/>
      <c r="BO398" s="246"/>
      <c r="BP398" s="246"/>
      <c r="BQ398" s="246"/>
      <c r="BR398" s="246"/>
      <c r="BS398" s="246"/>
      <c r="BT398" s="246"/>
      <c r="BU398" s="246"/>
      <c r="BV398" s="246"/>
      <c r="BW398" s="246"/>
      <c r="BX398" s="246"/>
      <c r="BY398" s="246"/>
      <c r="BZ398" s="246"/>
      <c r="CA398" s="246"/>
      <c r="CB398" s="246"/>
      <c r="CC398" s="246"/>
      <c r="CD398" s="246"/>
      <c r="CE398" s="246"/>
      <c r="CF398" s="246"/>
      <c r="CG398" s="246"/>
      <c r="CH398" s="246"/>
      <c r="CI398" s="246"/>
      <c r="CJ398" s="246"/>
      <c r="CK398" s="246"/>
      <c r="CL398" s="246"/>
      <c r="CM398" s="246"/>
      <c r="CN398" s="246"/>
      <c r="CO398" s="246"/>
      <c r="CP398" s="246"/>
      <c r="CQ398" s="246"/>
      <c r="CR398" s="246"/>
      <c r="CS398" s="246"/>
      <c r="CT398" s="246"/>
      <c r="CU398" s="246"/>
      <c r="CV398" s="246"/>
      <c r="CW398" s="246"/>
      <c r="CX398" s="246"/>
      <c r="CY398" s="246"/>
      <c r="CZ398" s="246"/>
      <c r="DA398" s="246"/>
      <c r="DB398" s="246"/>
      <c r="DC398" s="246"/>
      <c r="DD398" s="246"/>
      <c r="DE398" s="246"/>
      <c r="DF398" s="246"/>
      <c r="DG398" s="246"/>
      <c r="DH398" s="246"/>
      <c r="DI398" s="246"/>
      <c r="DJ398" s="246"/>
      <c r="DK398" s="246"/>
      <c r="DL398" s="246"/>
      <c r="DM398" s="246"/>
      <c r="DN398" s="246"/>
      <c r="DO398" s="246"/>
      <c r="DP398" s="246"/>
      <c r="DQ398" s="246"/>
      <c r="DR398" s="246"/>
      <c r="DS398" s="246"/>
      <c r="DT398" s="246"/>
      <c r="DU398" s="246"/>
      <c r="DV398" s="246"/>
      <c r="DW398" s="246"/>
      <c r="DX398" s="246"/>
      <c r="DY398" s="246"/>
      <c r="DZ398" s="246"/>
      <c r="EA398" s="246"/>
      <c r="EB398" s="246"/>
      <c r="EC398" s="246"/>
      <c r="ED398" s="246"/>
      <c r="EE398" s="246"/>
      <c r="EF398" s="246"/>
      <c r="EG398" s="246"/>
      <c r="EH398" s="246"/>
      <c r="EI398" s="246"/>
      <c r="EJ398" s="246"/>
      <c r="EK398" s="246"/>
      <c r="EL398" s="246"/>
      <c r="EM398" s="246"/>
      <c r="EN398" s="246"/>
      <c r="EO398" s="246"/>
      <c r="EP398" s="246"/>
      <c r="EQ398" s="246"/>
      <c r="ER398" s="246"/>
      <c r="ES398" s="246"/>
      <c r="ET398" s="246"/>
      <c r="EU398" s="246"/>
      <c r="EV398" s="246"/>
      <c r="EW398" s="246"/>
      <c r="EX398" s="246"/>
      <c r="EY398" s="246"/>
      <c r="EZ398" s="246"/>
      <c r="FA398" s="246"/>
      <c r="FB398" s="246"/>
      <c r="FC398" s="246"/>
      <c r="FD398" s="246"/>
      <c r="FE398" s="246"/>
      <c r="FF398" s="246"/>
      <c r="FG398" s="246"/>
      <c r="FH398" s="246"/>
      <c r="FI398" s="246"/>
      <c r="FJ398" s="246"/>
      <c r="FK398" s="246"/>
      <c r="FL398" s="246"/>
      <c r="FM398" s="246"/>
      <c r="FN398" s="246"/>
      <c r="FO398" s="246"/>
      <c r="FP398" s="246"/>
      <c r="FQ398" s="246"/>
      <c r="FR398" s="246"/>
      <c r="FS398" s="246"/>
      <c r="FT398" s="246"/>
      <c r="FU398" s="246"/>
      <c r="FV398" s="246"/>
      <c r="FW398" s="246"/>
      <c r="FX398" s="246"/>
      <c r="FY398" s="246"/>
      <c r="FZ398" s="246"/>
      <c r="GA398" s="246"/>
      <c r="GB398" s="246"/>
      <c r="GC398" s="246"/>
      <c r="GD398" s="246"/>
      <c r="GE398" s="246"/>
      <c r="GF398" s="246"/>
      <c r="GG398" s="246"/>
      <c r="GH398" s="246"/>
      <c r="GI398" s="246"/>
      <c r="GJ398" s="246"/>
      <c r="GK398" s="246"/>
      <c r="GL398" s="246"/>
      <c r="GM398" s="246"/>
      <c r="GN398" s="246"/>
      <c r="GO398" s="246"/>
      <c r="GP398" s="246"/>
      <c r="GQ398" s="246"/>
      <c r="GR398" s="246"/>
      <c r="GS398" s="246"/>
      <c r="GT398" s="246"/>
      <c r="GU398" s="246"/>
      <c r="GV398" s="246"/>
      <c r="GW398" s="246"/>
      <c r="GX398" s="246"/>
      <c r="GY398" s="246"/>
      <c r="GZ398" s="246"/>
      <c r="HA398" s="246"/>
      <c r="HB398" s="246"/>
      <c r="HC398" s="246"/>
      <c r="HD398" s="246"/>
      <c r="HE398" s="246"/>
      <c r="HF398" s="246"/>
      <c r="HG398" s="246"/>
      <c r="HH398" s="246"/>
      <c r="HI398" s="246"/>
      <c r="HJ398" s="246"/>
      <c r="HK398" s="246"/>
      <c r="HL398" s="246"/>
      <c r="HM398" s="246"/>
      <c r="HN398" s="246"/>
      <c r="HO398" s="246"/>
      <c r="HP398" s="246"/>
      <c r="HQ398" s="246"/>
      <c r="HR398" s="246"/>
      <c r="HS398" s="246"/>
      <c r="HT398" s="246"/>
      <c r="HU398" s="246"/>
      <c r="HV398" s="246"/>
      <c r="HW398" s="246"/>
      <c r="HX398" s="246"/>
      <c r="HY398" s="246"/>
      <c r="HZ398" s="246"/>
      <c r="IA398" s="246"/>
      <c r="IB398" s="246"/>
      <c r="IC398" s="246"/>
      <c r="ID398" s="246"/>
      <c r="IE398" s="246"/>
      <c r="IF398" s="246"/>
      <c r="IG398" s="246"/>
      <c r="IH398" s="246"/>
      <c r="II398" s="246"/>
      <c r="IJ398" s="246"/>
      <c r="IK398" s="246"/>
      <c r="IL398" s="246"/>
      <c r="IM398" s="246"/>
      <c r="IN398" s="246"/>
      <c r="IO398" s="246"/>
      <c r="IP398" s="246"/>
      <c r="IQ398" s="246"/>
      <c r="IR398" s="246"/>
      <c r="IS398" s="246"/>
      <c r="IT398" s="246"/>
      <c r="IU398" s="246"/>
      <c r="IV398" s="246"/>
      <c r="IW398" s="246"/>
    </row>
    <row r="399" customFormat="false" ht="12.75" hidden="false" customHeight="false" outlineLevel="0" collapsed="false">
      <c r="A399" s="223"/>
      <c r="B399" s="253"/>
      <c r="C399" s="251"/>
      <c r="D399" s="251"/>
      <c r="E399" s="251"/>
      <c r="F399" s="246"/>
      <c r="G399" s="246"/>
      <c r="H399" s="246"/>
      <c r="I399" s="246"/>
      <c r="J399" s="246"/>
      <c r="K399" s="246"/>
      <c r="L399" s="246"/>
      <c r="M399" s="246"/>
      <c r="N399" s="246"/>
      <c r="O399" s="246"/>
      <c r="P399" s="246"/>
      <c r="Q399" s="246"/>
      <c r="R399" s="246"/>
      <c r="S399" s="246"/>
      <c r="T399" s="246"/>
      <c r="U399" s="246"/>
      <c r="V399" s="246"/>
      <c r="W399" s="246"/>
      <c r="X399" s="246"/>
      <c r="Y399" s="246"/>
      <c r="Z399" s="246"/>
      <c r="AA399" s="246"/>
      <c r="AB399" s="246"/>
      <c r="AC399" s="246"/>
      <c r="AD399" s="246"/>
      <c r="AE399" s="246"/>
      <c r="AF399" s="246"/>
      <c r="AG399" s="246"/>
      <c r="AH399" s="246"/>
      <c r="AI399" s="246"/>
      <c r="AJ399" s="246"/>
      <c r="AK399" s="246"/>
      <c r="AL399" s="246"/>
      <c r="AM399" s="246"/>
      <c r="AN399" s="246"/>
      <c r="AO399" s="246"/>
      <c r="AP399" s="246"/>
      <c r="AQ399" s="246"/>
      <c r="AR399" s="246"/>
      <c r="AS399" s="246"/>
      <c r="AT399" s="246"/>
      <c r="AU399" s="246"/>
      <c r="AV399" s="246"/>
      <c r="AW399" s="246"/>
      <c r="AX399" s="246"/>
      <c r="AY399" s="246"/>
      <c r="AZ399" s="246"/>
      <c r="BA399" s="246"/>
      <c r="BB399" s="246"/>
      <c r="BC399" s="246"/>
      <c r="BD399" s="246"/>
      <c r="BE399" s="246"/>
      <c r="BF399" s="246"/>
      <c r="BG399" s="246"/>
      <c r="BH399" s="246"/>
      <c r="BI399" s="246"/>
      <c r="BJ399" s="246"/>
      <c r="BK399" s="246"/>
      <c r="BL399" s="246"/>
      <c r="BM399" s="246"/>
      <c r="BN399" s="246"/>
      <c r="BO399" s="246"/>
      <c r="BP399" s="246"/>
      <c r="BQ399" s="246"/>
      <c r="BR399" s="246"/>
      <c r="BS399" s="246"/>
      <c r="BT399" s="246"/>
      <c r="BU399" s="246"/>
      <c r="BV399" s="246"/>
      <c r="BW399" s="246"/>
      <c r="BX399" s="246"/>
      <c r="BY399" s="246"/>
      <c r="BZ399" s="246"/>
      <c r="CA399" s="246"/>
      <c r="CB399" s="246"/>
      <c r="CC399" s="246"/>
      <c r="CD399" s="246"/>
      <c r="CE399" s="246"/>
      <c r="CF399" s="246"/>
      <c r="CG399" s="246"/>
      <c r="CH399" s="246"/>
      <c r="CI399" s="246"/>
      <c r="CJ399" s="246"/>
      <c r="CK399" s="246"/>
      <c r="CL399" s="246"/>
      <c r="CM399" s="246"/>
      <c r="CN399" s="246"/>
      <c r="CO399" s="246"/>
      <c r="CP399" s="246"/>
      <c r="CQ399" s="246"/>
      <c r="CR399" s="246"/>
      <c r="CS399" s="246"/>
      <c r="CT399" s="246"/>
      <c r="CU399" s="246"/>
      <c r="CV399" s="246"/>
      <c r="CW399" s="246"/>
      <c r="CX399" s="246"/>
      <c r="CY399" s="246"/>
      <c r="CZ399" s="246"/>
      <c r="DA399" s="246"/>
      <c r="DB399" s="246"/>
      <c r="DC399" s="246"/>
      <c r="DD399" s="246"/>
      <c r="DE399" s="246"/>
      <c r="DF399" s="246"/>
      <c r="DG399" s="246"/>
      <c r="DH399" s="246"/>
      <c r="DI399" s="246"/>
      <c r="DJ399" s="246"/>
      <c r="DK399" s="246"/>
      <c r="DL399" s="246"/>
      <c r="DM399" s="246"/>
      <c r="DN399" s="246"/>
      <c r="DO399" s="246"/>
      <c r="DP399" s="246"/>
      <c r="DQ399" s="246"/>
      <c r="DR399" s="246"/>
      <c r="DS399" s="246"/>
      <c r="DT399" s="246"/>
      <c r="DU399" s="246"/>
      <c r="DV399" s="246"/>
      <c r="DW399" s="246"/>
      <c r="DX399" s="246"/>
      <c r="DY399" s="246"/>
      <c r="DZ399" s="246"/>
      <c r="EA399" s="246"/>
      <c r="EB399" s="246"/>
      <c r="EC399" s="246"/>
      <c r="ED399" s="246"/>
      <c r="EE399" s="246"/>
      <c r="EF399" s="246"/>
      <c r="EG399" s="246"/>
      <c r="EH399" s="246"/>
      <c r="EI399" s="246"/>
      <c r="EJ399" s="246"/>
      <c r="EK399" s="246"/>
      <c r="EL399" s="246"/>
      <c r="EM399" s="246"/>
      <c r="EN399" s="246"/>
      <c r="EO399" s="246"/>
      <c r="EP399" s="246"/>
      <c r="EQ399" s="246"/>
      <c r="ER399" s="246"/>
      <c r="ES399" s="246"/>
      <c r="ET399" s="246"/>
      <c r="EU399" s="246"/>
      <c r="EV399" s="246"/>
      <c r="EW399" s="246"/>
      <c r="EX399" s="246"/>
      <c r="EY399" s="246"/>
      <c r="EZ399" s="246"/>
      <c r="FA399" s="246"/>
      <c r="FB399" s="246"/>
      <c r="FC399" s="246"/>
      <c r="FD399" s="246"/>
      <c r="FE399" s="246"/>
      <c r="FF399" s="246"/>
      <c r="FG399" s="246"/>
      <c r="FH399" s="246"/>
      <c r="FI399" s="246"/>
      <c r="FJ399" s="246"/>
      <c r="FK399" s="246"/>
      <c r="FL399" s="246"/>
      <c r="FM399" s="246"/>
      <c r="FN399" s="246"/>
      <c r="FO399" s="246"/>
      <c r="FP399" s="246"/>
      <c r="FQ399" s="246"/>
      <c r="FR399" s="246"/>
      <c r="FS399" s="246"/>
      <c r="FT399" s="246"/>
      <c r="FU399" s="246"/>
      <c r="FV399" s="246"/>
      <c r="FW399" s="246"/>
      <c r="FX399" s="246"/>
      <c r="FY399" s="246"/>
      <c r="FZ399" s="246"/>
      <c r="GA399" s="246"/>
      <c r="GB399" s="246"/>
      <c r="GC399" s="246"/>
      <c r="GD399" s="246"/>
      <c r="GE399" s="246"/>
      <c r="GF399" s="246"/>
      <c r="GG399" s="246"/>
      <c r="GH399" s="246"/>
      <c r="GI399" s="246"/>
      <c r="GJ399" s="246"/>
      <c r="GK399" s="246"/>
      <c r="GL399" s="246"/>
      <c r="GM399" s="246"/>
      <c r="GN399" s="246"/>
      <c r="GO399" s="246"/>
      <c r="GP399" s="246"/>
      <c r="GQ399" s="246"/>
      <c r="GR399" s="246"/>
      <c r="GS399" s="246"/>
      <c r="GT399" s="246"/>
      <c r="GU399" s="246"/>
      <c r="GV399" s="246"/>
      <c r="GW399" s="246"/>
      <c r="GX399" s="246"/>
      <c r="GY399" s="246"/>
      <c r="GZ399" s="246"/>
      <c r="HA399" s="246"/>
      <c r="HB399" s="246"/>
      <c r="HC399" s="246"/>
      <c r="HD399" s="246"/>
      <c r="HE399" s="246"/>
      <c r="HF399" s="246"/>
      <c r="HG399" s="246"/>
      <c r="HH399" s="246"/>
      <c r="HI399" s="246"/>
      <c r="HJ399" s="246"/>
      <c r="HK399" s="246"/>
      <c r="HL399" s="246"/>
      <c r="HM399" s="246"/>
      <c r="HN399" s="246"/>
      <c r="HO399" s="246"/>
      <c r="HP399" s="246"/>
      <c r="HQ399" s="246"/>
      <c r="HR399" s="246"/>
      <c r="HS399" s="246"/>
      <c r="HT399" s="246"/>
      <c r="HU399" s="246"/>
      <c r="HV399" s="246"/>
      <c r="HW399" s="246"/>
      <c r="HX399" s="246"/>
      <c r="HY399" s="246"/>
      <c r="HZ399" s="246"/>
      <c r="IA399" s="246"/>
      <c r="IB399" s="246"/>
      <c r="IC399" s="246"/>
      <c r="ID399" s="246"/>
      <c r="IE399" s="246"/>
      <c r="IF399" s="246"/>
      <c r="IG399" s="246"/>
      <c r="IH399" s="246"/>
      <c r="II399" s="246"/>
      <c r="IJ399" s="246"/>
      <c r="IK399" s="246"/>
      <c r="IL399" s="246"/>
      <c r="IM399" s="246"/>
      <c r="IN399" s="246"/>
      <c r="IO399" s="246"/>
      <c r="IP399" s="246"/>
      <c r="IQ399" s="246"/>
      <c r="IR399" s="246"/>
      <c r="IS399" s="246"/>
      <c r="IT399" s="246"/>
      <c r="IU399" s="246"/>
      <c r="IV399" s="246"/>
      <c r="IW399" s="246"/>
    </row>
    <row r="400" customFormat="false" ht="12.75" hidden="false" customHeight="false" outlineLevel="0" collapsed="false">
      <c r="A400" s="224"/>
      <c r="B400" s="250"/>
      <c r="C400" s="251"/>
      <c r="D400" s="251"/>
      <c r="E400" s="251"/>
      <c r="F400" s="246"/>
      <c r="G400" s="246"/>
      <c r="H400" s="246"/>
      <c r="I400" s="246"/>
      <c r="J400" s="246"/>
      <c r="K400" s="246"/>
      <c r="L400" s="246"/>
      <c r="M400" s="246"/>
      <c r="N400" s="246"/>
      <c r="O400" s="246"/>
      <c r="P400" s="246"/>
      <c r="Q400" s="246"/>
      <c r="R400" s="246"/>
      <c r="S400" s="246"/>
      <c r="T400" s="246"/>
      <c r="U400" s="246"/>
      <c r="V400" s="246"/>
      <c r="W400" s="246"/>
      <c r="X400" s="246"/>
      <c r="Y400" s="246"/>
      <c r="Z400" s="246"/>
      <c r="AA400" s="246"/>
      <c r="AB400" s="246"/>
      <c r="AC400" s="246"/>
      <c r="AD400" s="246"/>
      <c r="AE400" s="246"/>
      <c r="AF400" s="246"/>
      <c r="AG400" s="246"/>
      <c r="AH400" s="246"/>
      <c r="AI400" s="246"/>
      <c r="AJ400" s="246"/>
      <c r="AK400" s="246"/>
      <c r="AL400" s="246"/>
      <c r="AM400" s="246"/>
      <c r="AN400" s="246"/>
      <c r="AO400" s="246"/>
      <c r="AP400" s="246"/>
      <c r="AQ400" s="246"/>
      <c r="AR400" s="246"/>
      <c r="AS400" s="246"/>
      <c r="AT400" s="246"/>
      <c r="AU400" s="246"/>
      <c r="AV400" s="246"/>
      <c r="AW400" s="246"/>
      <c r="AX400" s="246"/>
      <c r="AY400" s="246"/>
      <c r="AZ400" s="246"/>
      <c r="BA400" s="246"/>
      <c r="BB400" s="246"/>
      <c r="BC400" s="246"/>
      <c r="BD400" s="246"/>
      <c r="BE400" s="246"/>
      <c r="BF400" s="246"/>
      <c r="BG400" s="246"/>
      <c r="BH400" s="246"/>
      <c r="BI400" s="246"/>
      <c r="BJ400" s="246"/>
      <c r="BK400" s="246"/>
      <c r="BL400" s="246"/>
      <c r="BM400" s="246"/>
      <c r="BN400" s="246"/>
      <c r="BO400" s="246"/>
      <c r="BP400" s="246"/>
      <c r="BQ400" s="246"/>
      <c r="BR400" s="246"/>
      <c r="BS400" s="246"/>
      <c r="BT400" s="246"/>
      <c r="BU400" s="246"/>
      <c r="BV400" s="246"/>
      <c r="BW400" s="246"/>
      <c r="BX400" s="246"/>
      <c r="BY400" s="246"/>
      <c r="BZ400" s="246"/>
      <c r="CA400" s="246"/>
      <c r="CB400" s="246"/>
      <c r="CC400" s="246"/>
      <c r="CD400" s="246"/>
      <c r="CE400" s="246"/>
      <c r="CF400" s="246"/>
      <c r="CG400" s="246"/>
      <c r="CH400" s="246"/>
      <c r="CI400" s="246"/>
      <c r="CJ400" s="246"/>
      <c r="CK400" s="246"/>
      <c r="CL400" s="246"/>
      <c r="CM400" s="246"/>
      <c r="CN400" s="246"/>
      <c r="CO400" s="246"/>
      <c r="CP400" s="246"/>
      <c r="CQ400" s="246"/>
      <c r="CR400" s="246"/>
      <c r="CS400" s="246"/>
      <c r="CT400" s="246"/>
      <c r="CU400" s="246"/>
      <c r="CV400" s="246"/>
      <c r="CW400" s="246"/>
      <c r="CX400" s="246"/>
      <c r="CY400" s="246"/>
      <c r="CZ400" s="246"/>
      <c r="DA400" s="246"/>
      <c r="DB400" s="246"/>
      <c r="DC400" s="246"/>
      <c r="DD400" s="246"/>
      <c r="DE400" s="246"/>
      <c r="DF400" s="246"/>
      <c r="DG400" s="246"/>
      <c r="DH400" s="246"/>
      <c r="DI400" s="246"/>
      <c r="DJ400" s="246"/>
      <c r="DK400" s="246"/>
      <c r="DL400" s="246"/>
      <c r="DM400" s="246"/>
      <c r="DN400" s="246"/>
      <c r="DO400" s="246"/>
      <c r="DP400" s="246"/>
      <c r="DQ400" s="246"/>
      <c r="DR400" s="246"/>
      <c r="DS400" s="246"/>
      <c r="DT400" s="246"/>
      <c r="DU400" s="246"/>
      <c r="DV400" s="246"/>
      <c r="DW400" s="246"/>
      <c r="DX400" s="246"/>
      <c r="DY400" s="246"/>
      <c r="DZ400" s="246"/>
      <c r="EA400" s="246"/>
      <c r="EB400" s="246"/>
      <c r="EC400" s="246"/>
      <c r="ED400" s="246"/>
      <c r="EE400" s="246"/>
      <c r="EF400" s="246"/>
      <c r="EG400" s="246"/>
      <c r="EH400" s="246"/>
      <c r="EI400" s="246"/>
      <c r="EJ400" s="246"/>
      <c r="EK400" s="246"/>
      <c r="EL400" s="246"/>
      <c r="EM400" s="246"/>
      <c r="EN400" s="246"/>
      <c r="EO400" s="246"/>
      <c r="EP400" s="246"/>
      <c r="EQ400" s="246"/>
      <c r="ER400" s="246"/>
      <c r="ES400" s="246"/>
      <c r="ET400" s="246"/>
      <c r="EU400" s="246"/>
      <c r="EV400" s="246"/>
      <c r="EW400" s="246"/>
      <c r="EX400" s="246"/>
      <c r="EY400" s="246"/>
      <c r="EZ400" s="246"/>
      <c r="FA400" s="246"/>
      <c r="FB400" s="246"/>
      <c r="FC400" s="246"/>
      <c r="FD400" s="246"/>
      <c r="FE400" s="246"/>
      <c r="FF400" s="246"/>
      <c r="FG400" s="246"/>
      <c r="FH400" s="246"/>
      <c r="FI400" s="246"/>
      <c r="FJ400" s="246"/>
      <c r="FK400" s="246"/>
      <c r="FL400" s="246"/>
      <c r="FM400" s="246"/>
      <c r="FN400" s="246"/>
      <c r="FO400" s="246"/>
      <c r="FP400" s="246"/>
      <c r="FQ400" s="246"/>
      <c r="FR400" s="246"/>
      <c r="FS400" s="246"/>
      <c r="FT400" s="246"/>
      <c r="FU400" s="246"/>
      <c r="FV400" s="246"/>
      <c r="FW400" s="246"/>
      <c r="FX400" s="246"/>
      <c r="FY400" s="246"/>
      <c r="FZ400" s="246"/>
      <c r="GA400" s="246"/>
      <c r="GB400" s="246"/>
      <c r="GC400" s="246"/>
      <c r="GD400" s="246"/>
      <c r="GE400" s="246"/>
      <c r="GF400" s="246"/>
      <c r="GG400" s="246"/>
      <c r="GH400" s="246"/>
      <c r="GI400" s="246"/>
      <c r="GJ400" s="246"/>
      <c r="GK400" s="246"/>
      <c r="GL400" s="246"/>
      <c r="GM400" s="246"/>
      <c r="GN400" s="246"/>
      <c r="GO400" s="246"/>
      <c r="GP400" s="246"/>
      <c r="GQ400" s="246"/>
      <c r="GR400" s="246"/>
      <c r="GS400" s="246"/>
      <c r="GT400" s="246"/>
      <c r="GU400" s="246"/>
      <c r="GV400" s="246"/>
      <c r="GW400" s="246"/>
      <c r="GX400" s="246"/>
      <c r="GY400" s="246"/>
      <c r="GZ400" s="246"/>
      <c r="HA400" s="246"/>
      <c r="HB400" s="246"/>
      <c r="HC400" s="246"/>
      <c r="HD400" s="246"/>
      <c r="HE400" s="246"/>
      <c r="HF400" s="246"/>
      <c r="HG400" s="246"/>
      <c r="HH400" s="246"/>
      <c r="HI400" s="246"/>
      <c r="HJ400" s="246"/>
      <c r="HK400" s="246"/>
      <c r="HL400" s="246"/>
      <c r="HM400" s="246"/>
      <c r="HN400" s="246"/>
      <c r="HO400" s="246"/>
      <c r="HP400" s="246"/>
      <c r="HQ400" s="246"/>
      <c r="HR400" s="246"/>
      <c r="HS400" s="246"/>
      <c r="HT400" s="246"/>
      <c r="HU400" s="246"/>
      <c r="HV400" s="246"/>
      <c r="HW400" s="246"/>
      <c r="HX400" s="246"/>
      <c r="HY400" s="246"/>
      <c r="HZ400" s="246"/>
      <c r="IA400" s="246"/>
      <c r="IB400" s="246"/>
      <c r="IC400" s="246"/>
      <c r="ID400" s="246"/>
      <c r="IE400" s="246"/>
      <c r="IF400" s="246"/>
      <c r="IG400" s="246"/>
      <c r="IH400" s="246"/>
      <c r="II400" s="246"/>
      <c r="IJ400" s="246"/>
      <c r="IK400" s="246"/>
      <c r="IL400" s="246"/>
      <c r="IM400" s="246"/>
      <c r="IN400" s="246"/>
      <c r="IO400" s="246"/>
      <c r="IP400" s="246"/>
      <c r="IQ400" s="246"/>
      <c r="IR400" s="246"/>
      <c r="IS400" s="246"/>
      <c r="IT400" s="246"/>
      <c r="IU400" s="246"/>
      <c r="IV400" s="246"/>
      <c r="IW400" s="246"/>
    </row>
    <row r="401" customFormat="false" ht="12.75" hidden="false" customHeight="false" outlineLevel="0" collapsed="false">
      <c r="A401" s="64"/>
      <c r="B401" s="246"/>
      <c r="C401" s="251"/>
      <c r="D401" s="251"/>
      <c r="E401" s="251"/>
      <c r="F401" s="246"/>
      <c r="G401" s="246"/>
      <c r="H401" s="246"/>
      <c r="I401" s="246"/>
      <c r="J401" s="246"/>
      <c r="K401" s="246"/>
      <c r="L401" s="246"/>
      <c r="M401" s="246"/>
      <c r="N401" s="246"/>
      <c r="O401" s="246"/>
      <c r="P401" s="246"/>
      <c r="Q401" s="246"/>
      <c r="R401" s="246"/>
      <c r="S401" s="246"/>
      <c r="T401" s="246"/>
      <c r="U401" s="246"/>
      <c r="V401" s="246"/>
      <c r="W401" s="246"/>
      <c r="X401" s="246"/>
      <c r="Y401" s="246"/>
      <c r="Z401" s="246"/>
      <c r="AA401" s="246"/>
      <c r="AB401" s="246"/>
      <c r="AC401" s="246"/>
      <c r="AD401" s="246"/>
      <c r="AE401" s="246"/>
      <c r="AF401" s="246"/>
      <c r="AG401" s="246"/>
      <c r="AH401" s="246"/>
      <c r="AI401" s="246"/>
      <c r="AJ401" s="246"/>
      <c r="AK401" s="246"/>
      <c r="AL401" s="246"/>
      <c r="AM401" s="246"/>
      <c r="AN401" s="246"/>
      <c r="AO401" s="246"/>
      <c r="AP401" s="246"/>
      <c r="AQ401" s="246"/>
      <c r="AR401" s="246"/>
      <c r="AS401" s="246"/>
      <c r="AT401" s="246"/>
      <c r="AU401" s="246"/>
      <c r="AV401" s="246"/>
      <c r="AW401" s="246"/>
      <c r="AX401" s="246"/>
      <c r="AY401" s="246"/>
      <c r="AZ401" s="246"/>
      <c r="BA401" s="246"/>
      <c r="BB401" s="246"/>
      <c r="BC401" s="246"/>
      <c r="BD401" s="246"/>
      <c r="BE401" s="246"/>
      <c r="BF401" s="246"/>
      <c r="BG401" s="246"/>
      <c r="BH401" s="246"/>
      <c r="BI401" s="246"/>
      <c r="BJ401" s="246"/>
      <c r="BK401" s="246"/>
      <c r="BL401" s="246"/>
      <c r="BM401" s="246"/>
      <c r="BN401" s="246"/>
      <c r="BO401" s="246"/>
      <c r="BP401" s="246"/>
      <c r="BQ401" s="246"/>
      <c r="BR401" s="246"/>
      <c r="BS401" s="246"/>
      <c r="BT401" s="246"/>
      <c r="BU401" s="246"/>
      <c r="BV401" s="246"/>
      <c r="BW401" s="246"/>
      <c r="BX401" s="246"/>
      <c r="BY401" s="246"/>
      <c r="BZ401" s="246"/>
      <c r="CA401" s="246"/>
      <c r="CB401" s="246"/>
      <c r="CC401" s="246"/>
      <c r="CD401" s="246"/>
      <c r="CE401" s="246"/>
      <c r="CF401" s="246"/>
      <c r="CG401" s="246"/>
      <c r="CH401" s="246"/>
      <c r="CI401" s="246"/>
      <c r="CJ401" s="246"/>
      <c r="CK401" s="246"/>
      <c r="CL401" s="246"/>
      <c r="CM401" s="246"/>
      <c r="CN401" s="246"/>
      <c r="CO401" s="246"/>
      <c r="CP401" s="246"/>
      <c r="CQ401" s="246"/>
      <c r="CR401" s="246"/>
      <c r="CS401" s="246"/>
      <c r="CT401" s="246"/>
      <c r="CU401" s="246"/>
      <c r="CV401" s="246"/>
      <c r="CW401" s="246"/>
      <c r="CX401" s="246"/>
      <c r="CY401" s="246"/>
      <c r="CZ401" s="246"/>
      <c r="DA401" s="246"/>
      <c r="DB401" s="246"/>
      <c r="DC401" s="246"/>
      <c r="DD401" s="246"/>
      <c r="DE401" s="246"/>
      <c r="DF401" s="246"/>
      <c r="DG401" s="246"/>
      <c r="DH401" s="246"/>
      <c r="DI401" s="246"/>
      <c r="DJ401" s="246"/>
      <c r="DK401" s="246"/>
      <c r="DL401" s="246"/>
      <c r="DM401" s="246"/>
      <c r="DN401" s="246"/>
      <c r="DO401" s="246"/>
      <c r="DP401" s="246"/>
      <c r="DQ401" s="246"/>
      <c r="DR401" s="246"/>
      <c r="DS401" s="246"/>
      <c r="DT401" s="246"/>
      <c r="DU401" s="246"/>
      <c r="DV401" s="246"/>
      <c r="DW401" s="246"/>
      <c r="DX401" s="246"/>
      <c r="DY401" s="246"/>
      <c r="DZ401" s="246"/>
      <c r="EA401" s="246"/>
      <c r="EB401" s="246"/>
      <c r="EC401" s="246"/>
      <c r="ED401" s="246"/>
      <c r="EE401" s="246"/>
      <c r="EF401" s="246"/>
      <c r="EG401" s="246"/>
      <c r="EH401" s="246"/>
      <c r="EI401" s="246"/>
      <c r="EJ401" s="246"/>
      <c r="EK401" s="246"/>
      <c r="EL401" s="246"/>
      <c r="EM401" s="246"/>
      <c r="EN401" s="246"/>
      <c r="EO401" s="246"/>
      <c r="EP401" s="246"/>
      <c r="EQ401" s="246"/>
      <c r="ER401" s="246"/>
      <c r="ES401" s="246"/>
      <c r="ET401" s="246"/>
      <c r="EU401" s="246"/>
      <c r="EV401" s="246"/>
      <c r="EW401" s="246"/>
      <c r="EX401" s="246"/>
      <c r="EY401" s="246"/>
      <c r="EZ401" s="246"/>
      <c r="FA401" s="246"/>
      <c r="FB401" s="246"/>
      <c r="FC401" s="246"/>
      <c r="FD401" s="246"/>
      <c r="FE401" s="246"/>
      <c r="FF401" s="246"/>
      <c r="FG401" s="246"/>
      <c r="FH401" s="246"/>
      <c r="FI401" s="246"/>
      <c r="FJ401" s="246"/>
      <c r="FK401" s="246"/>
      <c r="FL401" s="246"/>
      <c r="FM401" s="246"/>
      <c r="FN401" s="246"/>
      <c r="FO401" s="246"/>
      <c r="FP401" s="246"/>
      <c r="FQ401" s="246"/>
      <c r="FR401" s="246"/>
      <c r="FS401" s="246"/>
      <c r="FT401" s="246"/>
      <c r="FU401" s="246"/>
      <c r="FV401" s="246"/>
      <c r="FW401" s="246"/>
      <c r="FX401" s="246"/>
      <c r="FY401" s="246"/>
      <c r="FZ401" s="246"/>
      <c r="GA401" s="246"/>
      <c r="GB401" s="246"/>
      <c r="GC401" s="246"/>
      <c r="GD401" s="246"/>
      <c r="GE401" s="246"/>
      <c r="GF401" s="246"/>
      <c r="GG401" s="246"/>
      <c r="GH401" s="246"/>
      <c r="GI401" s="246"/>
      <c r="GJ401" s="246"/>
      <c r="GK401" s="246"/>
      <c r="GL401" s="246"/>
      <c r="GM401" s="246"/>
      <c r="GN401" s="246"/>
      <c r="GO401" s="246"/>
      <c r="GP401" s="246"/>
      <c r="GQ401" s="246"/>
      <c r="GR401" s="246"/>
      <c r="GS401" s="246"/>
      <c r="GT401" s="246"/>
      <c r="GU401" s="246"/>
      <c r="GV401" s="246"/>
      <c r="GW401" s="246"/>
      <c r="GX401" s="246"/>
      <c r="GY401" s="246"/>
      <c r="GZ401" s="246"/>
      <c r="HA401" s="246"/>
      <c r="HB401" s="246"/>
      <c r="HC401" s="246"/>
      <c r="HD401" s="246"/>
      <c r="HE401" s="246"/>
      <c r="HF401" s="246"/>
      <c r="HG401" s="246"/>
      <c r="HH401" s="246"/>
      <c r="HI401" s="246"/>
      <c r="HJ401" s="246"/>
      <c r="HK401" s="246"/>
      <c r="HL401" s="246"/>
      <c r="HM401" s="246"/>
      <c r="HN401" s="246"/>
      <c r="HO401" s="246"/>
      <c r="HP401" s="246"/>
      <c r="HQ401" s="246"/>
      <c r="HR401" s="246"/>
      <c r="HS401" s="246"/>
      <c r="HT401" s="246"/>
      <c r="HU401" s="246"/>
      <c r="HV401" s="246"/>
      <c r="HW401" s="246"/>
      <c r="HX401" s="246"/>
      <c r="HY401" s="246"/>
      <c r="HZ401" s="246"/>
      <c r="IA401" s="246"/>
      <c r="IB401" s="246"/>
      <c r="IC401" s="246"/>
      <c r="ID401" s="246"/>
      <c r="IE401" s="246"/>
      <c r="IF401" s="246"/>
      <c r="IG401" s="246"/>
      <c r="IH401" s="246"/>
      <c r="II401" s="246"/>
      <c r="IJ401" s="246"/>
      <c r="IK401" s="246"/>
      <c r="IL401" s="246"/>
      <c r="IM401" s="246"/>
      <c r="IN401" s="246"/>
      <c r="IO401" s="246"/>
      <c r="IP401" s="246"/>
      <c r="IQ401" s="246"/>
      <c r="IR401" s="246"/>
      <c r="IS401" s="246"/>
      <c r="IT401" s="246"/>
      <c r="IU401" s="246"/>
      <c r="IV401" s="246"/>
      <c r="IW401" s="246"/>
    </row>
    <row r="402" customFormat="false" ht="12.75" hidden="false" customHeight="false" outlineLevel="0" collapsed="false">
      <c r="A402" s="217"/>
      <c r="B402" s="245"/>
      <c r="C402" s="251"/>
      <c r="D402" s="251"/>
      <c r="E402" s="251"/>
      <c r="F402" s="246"/>
      <c r="G402" s="246"/>
      <c r="H402" s="246"/>
      <c r="I402" s="246"/>
      <c r="J402" s="246"/>
      <c r="K402" s="246"/>
      <c r="L402" s="246"/>
      <c r="M402" s="246"/>
      <c r="N402" s="246"/>
      <c r="O402" s="246"/>
      <c r="P402" s="246"/>
      <c r="Q402" s="246"/>
      <c r="R402" s="246"/>
      <c r="S402" s="246"/>
      <c r="T402" s="246"/>
      <c r="U402" s="246"/>
      <c r="V402" s="246"/>
      <c r="W402" s="246"/>
      <c r="X402" s="246"/>
      <c r="Y402" s="246"/>
      <c r="Z402" s="246"/>
      <c r="AA402" s="246"/>
      <c r="AB402" s="246"/>
      <c r="AC402" s="246"/>
      <c r="AD402" s="246"/>
      <c r="AE402" s="246"/>
      <c r="AF402" s="246"/>
      <c r="AG402" s="246"/>
      <c r="AH402" s="246"/>
      <c r="AI402" s="246"/>
      <c r="AJ402" s="246"/>
      <c r="AK402" s="246"/>
      <c r="AL402" s="246"/>
      <c r="AM402" s="246"/>
      <c r="AN402" s="246"/>
      <c r="AO402" s="246"/>
      <c r="AP402" s="246"/>
      <c r="AQ402" s="246"/>
      <c r="AR402" s="246"/>
      <c r="AS402" s="246"/>
      <c r="AT402" s="246"/>
      <c r="AU402" s="246"/>
      <c r="AV402" s="246"/>
      <c r="AW402" s="246"/>
      <c r="AX402" s="246"/>
      <c r="AY402" s="246"/>
      <c r="AZ402" s="246"/>
      <c r="BA402" s="246"/>
      <c r="BB402" s="246"/>
      <c r="BC402" s="246"/>
      <c r="BD402" s="246"/>
      <c r="BE402" s="246"/>
      <c r="BF402" s="246"/>
      <c r="BG402" s="246"/>
      <c r="BH402" s="246"/>
      <c r="BI402" s="246"/>
      <c r="BJ402" s="246"/>
      <c r="BK402" s="246"/>
      <c r="BL402" s="246"/>
      <c r="BM402" s="246"/>
      <c r="BN402" s="246"/>
      <c r="BO402" s="246"/>
      <c r="BP402" s="246"/>
      <c r="BQ402" s="246"/>
      <c r="BR402" s="246"/>
      <c r="BS402" s="246"/>
      <c r="BT402" s="246"/>
      <c r="BU402" s="246"/>
      <c r="BV402" s="246"/>
      <c r="BW402" s="246"/>
      <c r="BX402" s="246"/>
      <c r="BY402" s="246"/>
      <c r="BZ402" s="246"/>
      <c r="CA402" s="246"/>
      <c r="CB402" s="246"/>
      <c r="CC402" s="246"/>
      <c r="CD402" s="246"/>
      <c r="CE402" s="246"/>
      <c r="CF402" s="246"/>
      <c r="CG402" s="246"/>
      <c r="CH402" s="246"/>
      <c r="CI402" s="246"/>
      <c r="CJ402" s="246"/>
      <c r="CK402" s="246"/>
      <c r="CL402" s="246"/>
      <c r="CM402" s="246"/>
      <c r="CN402" s="246"/>
      <c r="CO402" s="246"/>
      <c r="CP402" s="246"/>
      <c r="CQ402" s="246"/>
      <c r="CR402" s="246"/>
      <c r="CS402" s="246"/>
      <c r="CT402" s="246"/>
      <c r="CU402" s="246"/>
      <c r="CV402" s="246"/>
      <c r="CW402" s="246"/>
      <c r="CX402" s="246"/>
      <c r="CY402" s="246"/>
      <c r="CZ402" s="246"/>
      <c r="DA402" s="246"/>
      <c r="DB402" s="246"/>
      <c r="DC402" s="246"/>
      <c r="DD402" s="246"/>
      <c r="DE402" s="246"/>
      <c r="DF402" s="246"/>
      <c r="DG402" s="246"/>
      <c r="DH402" s="246"/>
      <c r="DI402" s="246"/>
      <c r="DJ402" s="246"/>
      <c r="DK402" s="246"/>
      <c r="DL402" s="246"/>
      <c r="DM402" s="246"/>
      <c r="DN402" s="246"/>
      <c r="DO402" s="246"/>
      <c r="DP402" s="246"/>
      <c r="DQ402" s="246"/>
      <c r="DR402" s="246"/>
      <c r="DS402" s="246"/>
      <c r="DT402" s="246"/>
      <c r="DU402" s="246"/>
      <c r="DV402" s="246"/>
      <c r="DW402" s="246"/>
      <c r="DX402" s="246"/>
      <c r="DY402" s="246"/>
      <c r="DZ402" s="246"/>
      <c r="EA402" s="246"/>
      <c r="EB402" s="246"/>
      <c r="EC402" s="246"/>
      <c r="ED402" s="246"/>
      <c r="EE402" s="246"/>
      <c r="EF402" s="246"/>
      <c r="EG402" s="246"/>
      <c r="EH402" s="246"/>
      <c r="EI402" s="246"/>
      <c r="EJ402" s="246"/>
      <c r="EK402" s="246"/>
      <c r="EL402" s="246"/>
      <c r="EM402" s="246"/>
      <c r="EN402" s="246"/>
      <c r="EO402" s="246"/>
      <c r="EP402" s="246"/>
      <c r="EQ402" s="246"/>
      <c r="ER402" s="246"/>
      <c r="ES402" s="246"/>
      <c r="ET402" s="246"/>
      <c r="EU402" s="246"/>
      <c r="EV402" s="246"/>
      <c r="EW402" s="246"/>
      <c r="EX402" s="246"/>
      <c r="EY402" s="246"/>
      <c r="EZ402" s="246"/>
      <c r="FA402" s="246"/>
      <c r="FB402" s="246"/>
      <c r="FC402" s="246"/>
      <c r="FD402" s="246"/>
      <c r="FE402" s="246"/>
      <c r="FF402" s="246"/>
      <c r="FG402" s="246"/>
      <c r="FH402" s="246"/>
      <c r="FI402" s="246"/>
      <c r="FJ402" s="246"/>
      <c r="FK402" s="246"/>
      <c r="FL402" s="246"/>
      <c r="FM402" s="246"/>
      <c r="FN402" s="246"/>
      <c r="FO402" s="246"/>
      <c r="FP402" s="246"/>
      <c r="FQ402" s="246"/>
      <c r="FR402" s="246"/>
      <c r="FS402" s="246"/>
      <c r="FT402" s="246"/>
      <c r="FU402" s="246"/>
      <c r="FV402" s="246"/>
      <c r="FW402" s="246"/>
      <c r="FX402" s="246"/>
      <c r="FY402" s="246"/>
      <c r="FZ402" s="246"/>
      <c r="GA402" s="246"/>
      <c r="GB402" s="246"/>
      <c r="GC402" s="246"/>
      <c r="GD402" s="246"/>
      <c r="GE402" s="246"/>
      <c r="GF402" s="246"/>
      <c r="GG402" s="246"/>
      <c r="GH402" s="246"/>
      <c r="GI402" s="246"/>
      <c r="GJ402" s="246"/>
      <c r="GK402" s="246"/>
      <c r="GL402" s="246"/>
      <c r="GM402" s="246"/>
      <c r="GN402" s="246"/>
      <c r="GO402" s="246"/>
      <c r="GP402" s="246"/>
      <c r="GQ402" s="246"/>
      <c r="GR402" s="246"/>
      <c r="GS402" s="246"/>
      <c r="GT402" s="246"/>
      <c r="GU402" s="246"/>
      <c r="GV402" s="246"/>
      <c r="GW402" s="246"/>
      <c r="GX402" s="246"/>
      <c r="GY402" s="246"/>
      <c r="GZ402" s="246"/>
      <c r="HA402" s="246"/>
      <c r="HB402" s="246"/>
      <c r="HC402" s="246"/>
      <c r="HD402" s="246"/>
      <c r="HE402" s="246"/>
      <c r="HF402" s="246"/>
      <c r="HG402" s="246"/>
      <c r="HH402" s="246"/>
      <c r="HI402" s="246"/>
      <c r="HJ402" s="246"/>
      <c r="HK402" s="246"/>
      <c r="HL402" s="246"/>
      <c r="HM402" s="246"/>
      <c r="HN402" s="246"/>
      <c r="HO402" s="246"/>
      <c r="HP402" s="246"/>
      <c r="HQ402" s="246"/>
      <c r="HR402" s="246"/>
      <c r="HS402" s="246"/>
      <c r="HT402" s="246"/>
      <c r="HU402" s="246"/>
      <c r="HV402" s="246"/>
      <c r="HW402" s="246"/>
      <c r="HX402" s="246"/>
      <c r="HY402" s="246"/>
      <c r="HZ402" s="246"/>
      <c r="IA402" s="246"/>
      <c r="IB402" s="246"/>
      <c r="IC402" s="246"/>
      <c r="ID402" s="246"/>
      <c r="IE402" s="246"/>
      <c r="IF402" s="246"/>
      <c r="IG402" s="246"/>
      <c r="IH402" s="246"/>
      <c r="II402" s="246"/>
      <c r="IJ402" s="246"/>
      <c r="IK402" s="246"/>
      <c r="IL402" s="246"/>
      <c r="IM402" s="246"/>
      <c r="IN402" s="246"/>
      <c r="IO402" s="246"/>
      <c r="IP402" s="246"/>
      <c r="IQ402" s="246"/>
      <c r="IR402" s="246"/>
      <c r="IS402" s="246"/>
      <c r="IT402" s="246"/>
      <c r="IU402" s="246"/>
      <c r="IV402" s="246"/>
      <c r="IW402" s="246"/>
    </row>
    <row r="403" customFormat="false" ht="12.75" hidden="false" customHeight="false" outlineLevel="0" collapsed="false">
      <c r="A403" s="254"/>
      <c r="B403" s="255"/>
      <c r="C403" s="251"/>
      <c r="D403" s="251"/>
      <c r="E403" s="251"/>
      <c r="F403" s="246"/>
      <c r="G403" s="246"/>
      <c r="H403" s="246"/>
      <c r="I403" s="246"/>
      <c r="J403" s="246"/>
      <c r="K403" s="246"/>
      <c r="L403" s="246"/>
      <c r="M403" s="246"/>
      <c r="N403" s="246"/>
      <c r="O403" s="246"/>
      <c r="P403" s="246"/>
      <c r="Q403" s="246"/>
      <c r="R403" s="246"/>
      <c r="S403" s="246"/>
      <c r="T403" s="246"/>
      <c r="U403" s="246"/>
      <c r="V403" s="246"/>
      <c r="W403" s="246"/>
      <c r="X403" s="246"/>
      <c r="Y403" s="246"/>
      <c r="Z403" s="246"/>
      <c r="AA403" s="246"/>
      <c r="AB403" s="246"/>
      <c r="AC403" s="246"/>
      <c r="AD403" s="246"/>
      <c r="AE403" s="246"/>
      <c r="AF403" s="246"/>
      <c r="AG403" s="246"/>
      <c r="AH403" s="246"/>
      <c r="AI403" s="246"/>
      <c r="AJ403" s="246"/>
      <c r="AK403" s="246"/>
      <c r="AL403" s="246"/>
      <c r="AM403" s="246"/>
      <c r="AN403" s="246"/>
      <c r="AO403" s="246"/>
      <c r="AP403" s="246"/>
      <c r="AQ403" s="246"/>
      <c r="AR403" s="246"/>
      <c r="AS403" s="246"/>
      <c r="AT403" s="246"/>
      <c r="AU403" s="246"/>
      <c r="AV403" s="246"/>
      <c r="AW403" s="246"/>
      <c r="AX403" s="246"/>
      <c r="AY403" s="246"/>
      <c r="AZ403" s="246"/>
      <c r="BA403" s="246"/>
      <c r="BB403" s="246"/>
      <c r="BC403" s="246"/>
      <c r="BD403" s="246"/>
      <c r="BE403" s="246"/>
      <c r="BF403" s="246"/>
      <c r="BG403" s="246"/>
      <c r="BH403" s="246"/>
      <c r="BI403" s="246"/>
      <c r="BJ403" s="246"/>
      <c r="BK403" s="246"/>
      <c r="BL403" s="246"/>
      <c r="BM403" s="246"/>
      <c r="BN403" s="246"/>
      <c r="BO403" s="246"/>
      <c r="BP403" s="246"/>
      <c r="BQ403" s="246"/>
      <c r="BR403" s="246"/>
      <c r="BS403" s="246"/>
      <c r="BT403" s="246"/>
      <c r="BU403" s="246"/>
      <c r="BV403" s="246"/>
      <c r="BW403" s="246"/>
      <c r="BX403" s="246"/>
      <c r="BY403" s="246"/>
      <c r="BZ403" s="246"/>
      <c r="CA403" s="246"/>
      <c r="CB403" s="246"/>
      <c r="CC403" s="246"/>
      <c r="CD403" s="246"/>
      <c r="CE403" s="246"/>
      <c r="CF403" s="246"/>
      <c r="CG403" s="246"/>
      <c r="CH403" s="246"/>
      <c r="CI403" s="246"/>
      <c r="CJ403" s="246"/>
      <c r="CK403" s="246"/>
      <c r="CL403" s="246"/>
      <c r="CM403" s="246"/>
      <c r="CN403" s="246"/>
      <c r="CO403" s="246"/>
      <c r="CP403" s="246"/>
      <c r="CQ403" s="246"/>
      <c r="CR403" s="246"/>
      <c r="CS403" s="246"/>
      <c r="CT403" s="246"/>
      <c r="CU403" s="246"/>
      <c r="CV403" s="246"/>
      <c r="CW403" s="246"/>
      <c r="CX403" s="246"/>
      <c r="CY403" s="246"/>
      <c r="CZ403" s="246"/>
      <c r="DA403" s="246"/>
      <c r="DB403" s="246"/>
      <c r="DC403" s="246"/>
      <c r="DD403" s="246"/>
      <c r="DE403" s="246"/>
      <c r="DF403" s="246"/>
      <c r="DG403" s="246"/>
      <c r="DH403" s="246"/>
      <c r="DI403" s="246"/>
      <c r="DJ403" s="246"/>
      <c r="DK403" s="246"/>
      <c r="DL403" s="246"/>
      <c r="DM403" s="246"/>
      <c r="DN403" s="246"/>
      <c r="DO403" s="246"/>
      <c r="DP403" s="246"/>
      <c r="DQ403" s="246"/>
      <c r="DR403" s="246"/>
      <c r="DS403" s="246"/>
      <c r="DT403" s="246"/>
      <c r="DU403" s="246"/>
      <c r="DV403" s="246"/>
      <c r="DW403" s="246"/>
      <c r="DX403" s="246"/>
      <c r="DY403" s="246"/>
      <c r="DZ403" s="246"/>
      <c r="EA403" s="246"/>
      <c r="EB403" s="246"/>
      <c r="EC403" s="246"/>
      <c r="ED403" s="246"/>
      <c r="EE403" s="246"/>
      <c r="EF403" s="246"/>
      <c r="EG403" s="246"/>
      <c r="EH403" s="246"/>
      <c r="EI403" s="246"/>
      <c r="EJ403" s="246"/>
      <c r="EK403" s="246"/>
      <c r="EL403" s="246"/>
      <c r="EM403" s="246"/>
      <c r="EN403" s="246"/>
      <c r="EO403" s="246"/>
      <c r="EP403" s="246"/>
      <c r="EQ403" s="246"/>
      <c r="ER403" s="246"/>
      <c r="ES403" s="246"/>
      <c r="ET403" s="246"/>
      <c r="EU403" s="246"/>
      <c r="EV403" s="246"/>
      <c r="EW403" s="246"/>
      <c r="EX403" s="246"/>
      <c r="EY403" s="246"/>
      <c r="EZ403" s="246"/>
      <c r="FA403" s="246"/>
      <c r="FB403" s="246"/>
      <c r="FC403" s="246"/>
      <c r="FD403" s="246"/>
      <c r="FE403" s="246"/>
      <c r="FF403" s="246"/>
      <c r="FG403" s="246"/>
      <c r="FH403" s="246"/>
      <c r="FI403" s="246"/>
      <c r="FJ403" s="246"/>
      <c r="FK403" s="246"/>
      <c r="FL403" s="246"/>
      <c r="FM403" s="246"/>
      <c r="FN403" s="246"/>
      <c r="FO403" s="246"/>
      <c r="FP403" s="246"/>
      <c r="FQ403" s="246"/>
      <c r="FR403" s="246"/>
      <c r="FS403" s="246"/>
      <c r="FT403" s="246"/>
      <c r="FU403" s="246"/>
      <c r="FV403" s="246"/>
      <c r="FW403" s="246"/>
      <c r="FX403" s="246"/>
      <c r="FY403" s="246"/>
      <c r="FZ403" s="246"/>
      <c r="GA403" s="246"/>
      <c r="GB403" s="246"/>
      <c r="GC403" s="246"/>
      <c r="GD403" s="246"/>
      <c r="GE403" s="246"/>
      <c r="GF403" s="246"/>
      <c r="GG403" s="246"/>
      <c r="GH403" s="246"/>
      <c r="GI403" s="246"/>
      <c r="GJ403" s="246"/>
      <c r="GK403" s="246"/>
      <c r="GL403" s="246"/>
      <c r="GM403" s="246"/>
      <c r="GN403" s="246"/>
      <c r="GO403" s="246"/>
      <c r="GP403" s="246"/>
      <c r="GQ403" s="246"/>
      <c r="GR403" s="246"/>
      <c r="GS403" s="246"/>
      <c r="GT403" s="246"/>
      <c r="GU403" s="246"/>
      <c r="GV403" s="246"/>
      <c r="GW403" s="246"/>
      <c r="GX403" s="246"/>
      <c r="GY403" s="246"/>
      <c r="GZ403" s="246"/>
      <c r="HA403" s="246"/>
      <c r="HB403" s="246"/>
      <c r="HC403" s="246"/>
      <c r="HD403" s="246"/>
      <c r="HE403" s="246"/>
      <c r="HF403" s="246"/>
      <c r="HG403" s="246"/>
      <c r="HH403" s="246"/>
      <c r="HI403" s="246"/>
      <c r="HJ403" s="246"/>
      <c r="HK403" s="246"/>
      <c r="HL403" s="246"/>
      <c r="HM403" s="246"/>
      <c r="HN403" s="246"/>
      <c r="HO403" s="246"/>
      <c r="HP403" s="246"/>
      <c r="HQ403" s="246"/>
      <c r="HR403" s="246"/>
      <c r="HS403" s="246"/>
      <c r="HT403" s="246"/>
      <c r="HU403" s="246"/>
      <c r="HV403" s="246"/>
      <c r="HW403" s="246"/>
      <c r="HX403" s="246"/>
      <c r="HY403" s="246"/>
      <c r="HZ403" s="246"/>
      <c r="IA403" s="246"/>
      <c r="IB403" s="246"/>
      <c r="IC403" s="246"/>
      <c r="ID403" s="246"/>
      <c r="IE403" s="246"/>
      <c r="IF403" s="246"/>
      <c r="IG403" s="246"/>
      <c r="IH403" s="246"/>
      <c r="II403" s="246"/>
      <c r="IJ403" s="246"/>
      <c r="IK403" s="246"/>
      <c r="IL403" s="246"/>
      <c r="IM403" s="246"/>
      <c r="IN403" s="246"/>
      <c r="IO403" s="246"/>
      <c r="IP403" s="246"/>
      <c r="IQ403" s="246"/>
      <c r="IR403" s="246"/>
      <c r="IS403" s="246"/>
      <c r="IT403" s="246"/>
      <c r="IU403" s="246"/>
      <c r="IV403" s="246"/>
      <c r="IW403" s="246"/>
    </row>
    <row r="404" customFormat="false" ht="12.75" hidden="false" customHeight="false" outlineLevel="0" collapsed="false">
      <c r="A404" s="254"/>
      <c r="B404" s="255"/>
      <c r="C404" s="251"/>
      <c r="D404" s="251"/>
      <c r="E404" s="251"/>
      <c r="F404" s="246"/>
      <c r="G404" s="246"/>
      <c r="H404" s="246"/>
      <c r="I404" s="246"/>
      <c r="J404" s="246"/>
      <c r="K404" s="246"/>
      <c r="L404" s="246"/>
      <c r="M404" s="246"/>
      <c r="N404" s="246"/>
      <c r="O404" s="246"/>
      <c r="P404" s="246"/>
      <c r="Q404" s="246"/>
      <c r="R404" s="246"/>
      <c r="S404" s="246"/>
      <c r="T404" s="246"/>
      <c r="U404" s="246"/>
      <c r="V404" s="246"/>
      <c r="W404" s="246"/>
      <c r="X404" s="246"/>
      <c r="Y404" s="246"/>
      <c r="Z404" s="246"/>
      <c r="AA404" s="246"/>
      <c r="AB404" s="246"/>
      <c r="AC404" s="246"/>
      <c r="AD404" s="246"/>
      <c r="AE404" s="246"/>
      <c r="AF404" s="246"/>
      <c r="AG404" s="246"/>
      <c r="AH404" s="246"/>
      <c r="AI404" s="246"/>
      <c r="AJ404" s="246"/>
      <c r="AK404" s="246"/>
      <c r="AL404" s="246"/>
      <c r="AM404" s="246"/>
      <c r="AN404" s="246"/>
      <c r="AO404" s="246"/>
      <c r="AP404" s="246"/>
      <c r="AQ404" s="246"/>
      <c r="AR404" s="246"/>
      <c r="AS404" s="246"/>
      <c r="AT404" s="246"/>
      <c r="AU404" s="246"/>
      <c r="AV404" s="246"/>
      <c r="AW404" s="246"/>
      <c r="AX404" s="246"/>
      <c r="AY404" s="246"/>
      <c r="AZ404" s="246"/>
      <c r="BA404" s="246"/>
      <c r="BB404" s="246"/>
      <c r="BC404" s="246"/>
      <c r="BD404" s="246"/>
      <c r="BE404" s="246"/>
      <c r="BF404" s="246"/>
      <c r="BG404" s="246"/>
      <c r="BH404" s="246"/>
      <c r="BI404" s="246"/>
      <c r="BJ404" s="246"/>
      <c r="BK404" s="246"/>
      <c r="BL404" s="246"/>
      <c r="BM404" s="246"/>
      <c r="BN404" s="246"/>
      <c r="BO404" s="246"/>
      <c r="BP404" s="246"/>
      <c r="BQ404" s="246"/>
      <c r="BR404" s="246"/>
      <c r="BS404" s="246"/>
      <c r="BT404" s="246"/>
      <c r="BU404" s="246"/>
      <c r="BV404" s="246"/>
      <c r="BW404" s="246"/>
      <c r="BX404" s="246"/>
      <c r="BY404" s="246"/>
      <c r="BZ404" s="246"/>
      <c r="CA404" s="246"/>
      <c r="CB404" s="246"/>
      <c r="CC404" s="246"/>
      <c r="CD404" s="246"/>
      <c r="CE404" s="246"/>
      <c r="CF404" s="246"/>
      <c r="CG404" s="246"/>
      <c r="CH404" s="246"/>
      <c r="CI404" s="246"/>
      <c r="CJ404" s="246"/>
      <c r="CK404" s="246"/>
      <c r="CL404" s="246"/>
      <c r="CM404" s="246"/>
      <c r="CN404" s="246"/>
      <c r="CO404" s="246"/>
      <c r="CP404" s="246"/>
      <c r="CQ404" s="246"/>
      <c r="CR404" s="246"/>
      <c r="CS404" s="246"/>
      <c r="CT404" s="246"/>
      <c r="CU404" s="246"/>
      <c r="CV404" s="246"/>
      <c r="CW404" s="246"/>
      <c r="CX404" s="246"/>
      <c r="CY404" s="246"/>
      <c r="CZ404" s="246"/>
      <c r="DA404" s="246"/>
      <c r="DB404" s="246"/>
      <c r="DC404" s="246"/>
      <c r="DD404" s="246"/>
      <c r="DE404" s="246"/>
      <c r="DF404" s="246"/>
      <c r="DG404" s="246"/>
      <c r="DH404" s="246"/>
      <c r="DI404" s="246"/>
      <c r="DJ404" s="246"/>
      <c r="DK404" s="246"/>
      <c r="DL404" s="246"/>
      <c r="DM404" s="246"/>
      <c r="DN404" s="246"/>
      <c r="DO404" s="246"/>
      <c r="DP404" s="246"/>
      <c r="DQ404" s="246"/>
      <c r="DR404" s="246"/>
      <c r="DS404" s="246"/>
      <c r="DT404" s="246"/>
      <c r="DU404" s="246"/>
      <c r="DV404" s="246"/>
      <c r="DW404" s="246"/>
      <c r="DX404" s="246"/>
      <c r="DY404" s="246"/>
      <c r="DZ404" s="246"/>
      <c r="EA404" s="246"/>
      <c r="EB404" s="246"/>
      <c r="EC404" s="246"/>
      <c r="ED404" s="246"/>
      <c r="EE404" s="246"/>
      <c r="EF404" s="246"/>
      <c r="EG404" s="246"/>
      <c r="EH404" s="246"/>
      <c r="EI404" s="246"/>
      <c r="EJ404" s="246"/>
      <c r="EK404" s="246"/>
      <c r="EL404" s="246"/>
      <c r="EM404" s="246"/>
      <c r="EN404" s="246"/>
      <c r="EO404" s="246"/>
      <c r="EP404" s="246"/>
      <c r="EQ404" s="246"/>
      <c r="ER404" s="246"/>
      <c r="ES404" s="246"/>
      <c r="ET404" s="246"/>
      <c r="EU404" s="246"/>
      <c r="EV404" s="246"/>
      <c r="EW404" s="246"/>
      <c r="EX404" s="246"/>
      <c r="EY404" s="246"/>
      <c r="EZ404" s="246"/>
      <c r="FA404" s="246"/>
      <c r="FB404" s="246"/>
      <c r="FC404" s="246"/>
      <c r="FD404" s="246"/>
      <c r="FE404" s="246"/>
      <c r="FF404" s="246"/>
      <c r="FG404" s="246"/>
      <c r="FH404" s="246"/>
      <c r="FI404" s="246"/>
      <c r="FJ404" s="246"/>
      <c r="FK404" s="246"/>
      <c r="FL404" s="246"/>
      <c r="FM404" s="246"/>
      <c r="FN404" s="246"/>
      <c r="FO404" s="246"/>
      <c r="FP404" s="246"/>
      <c r="FQ404" s="246"/>
      <c r="FR404" s="246"/>
      <c r="FS404" s="246"/>
      <c r="FT404" s="246"/>
      <c r="FU404" s="246"/>
      <c r="FV404" s="246"/>
      <c r="FW404" s="246"/>
      <c r="FX404" s="246"/>
      <c r="FY404" s="246"/>
      <c r="FZ404" s="246"/>
      <c r="GA404" s="246"/>
      <c r="GB404" s="246"/>
      <c r="GC404" s="246"/>
      <c r="GD404" s="246"/>
      <c r="GE404" s="246"/>
      <c r="GF404" s="246"/>
      <c r="GG404" s="246"/>
      <c r="GH404" s="246"/>
      <c r="GI404" s="246"/>
      <c r="GJ404" s="246"/>
      <c r="GK404" s="246"/>
      <c r="GL404" s="246"/>
      <c r="GM404" s="246"/>
      <c r="GN404" s="246"/>
      <c r="GO404" s="246"/>
      <c r="GP404" s="246"/>
      <c r="GQ404" s="246"/>
      <c r="GR404" s="246"/>
      <c r="GS404" s="246"/>
      <c r="GT404" s="246"/>
      <c r="GU404" s="246"/>
      <c r="GV404" s="246"/>
      <c r="GW404" s="246"/>
      <c r="GX404" s="246"/>
      <c r="GY404" s="246"/>
      <c r="GZ404" s="246"/>
      <c r="HA404" s="246"/>
      <c r="HB404" s="246"/>
      <c r="HC404" s="246"/>
      <c r="HD404" s="246"/>
      <c r="HE404" s="246"/>
      <c r="HF404" s="246"/>
      <c r="HG404" s="246"/>
      <c r="HH404" s="246"/>
      <c r="HI404" s="246"/>
      <c r="HJ404" s="246"/>
      <c r="HK404" s="246"/>
      <c r="HL404" s="246"/>
      <c r="HM404" s="246"/>
      <c r="HN404" s="246"/>
      <c r="HO404" s="246"/>
      <c r="HP404" s="246"/>
      <c r="HQ404" s="246"/>
      <c r="HR404" s="246"/>
      <c r="HS404" s="246"/>
      <c r="HT404" s="246"/>
      <c r="HU404" s="246"/>
      <c r="HV404" s="246"/>
      <c r="HW404" s="246"/>
      <c r="HX404" s="246"/>
      <c r="HY404" s="246"/>
      <c r="HZ404" s="246"/>
      <c r="IA404" s="246"/>
      <c r="IB404" s="246"/>
      <c r="IC404" s="246"/>
      <c r="ID404" s="246"/>
      <c r="IE404" s="246"/>
      <c r="IF404" s="246"/>
      <c r="IG404" s="246"/>
      <c r="IH404" s="246"/>
      <c r="II404" s="246"/>
      <c r="IJ404" s="246"/>
      <c r="IK404" s="246"/>
      <c r="IL404" s="246"/>
      <c r="IM404" s="246"/>
      <c r="IN404" s="246"/>
      <c r="IO404" s="246"/>
      <c r="IP404" s="246"/>
      <c r="IQ404" s="246"/>
      <c r="IR404" s="246"/>
      <c r="IS404" s="246"/>
      <c r="IT404" s="246"/>
      <c r="IU404" s="246"/>
      <c r="IV404" s="246"/>
      <c r="IW404" s="246"/>
    </row>
    <row r="405" customFormat="false" ht="12.75" hidden="false" customHeight="false" outlineLevel="0" collapsed="false">
      <c r="A405" s="254"/>
      <c r="B405" s="255"/>
      <c r="C405" s="251"/>
      <c r="D405" s="251"/>
      <c r="E405" s="251"/>
      <c r="F405" s="246"/>
      <c r="G405" s="246"/>
      <c r="H405" s="246"/>
      <c r="I405" s="246"/>
      <c r="J405" s="246"/>
      <c r="K405" s="246"/>
      <c r="L405" s="246"/>
      <c r="M405" s="246"/>
      <c r="N405" s="246"/>
      <c r="O405" s="246"/>
      <c r="P405" s="246"/>
      <c r="Q405" s="246"/>
      <c r="R405" s="246"/>
      <c r="S405" s="246"/>
      <c r="T405" s="246"/>
      <c r="U405" s="246"/>
      <c r="V405" s="246"/>
      <c r="W405" s="246"/>
      <c r="X405" s="246"/>
      <c r="Y405" s="246"/>
      <c r="Z405" s="246"/>
      <c r="AA405" s="246"/>
      <c r="AB405" s="246"/>
      <c r="AC405" s="246"/>
      <c r="AD405" s="246"/>
      <c r="AE405" s="246"/>
      <c r="AF405" s="246"/>
      <c r="AG405" s="246"/>
      <c r="AH405" s="246"/>
      <c r="AI405" s="246"/>
      <c r="AJ405" s="246"/>
      <c r="AK405" s="246"/>
      <c r="AL405" s="246"/>
      <c r="AM405" s="246"/>
      <c r="AN405" s="246"/>
      <c r="AO405" s="246"/>
      <c r="AP405" s="246"/>
      <c r="AQ405" s="246"/>
      <c r="AR405" s="246"/>
      <c r="AS405" s="246"/>
      <c r="AT405" s="246"/>
      <c r="AU405" s="246"/>
      <c r="AV405" s="246"/>
      <c r="AW405" s="246"/>
      <c r="AX405" s="246"/>
      <c r="AY405" s="246"/>
      <c r="AZ405" s="246"/>
      <c r="BA405" s="246"/>
      <c r="BB405" s="246"/>
      <c r="BC405" s="246"/>
      <c r="BD405" s="246"/>
      <c r="BE405" s="246"/>
      <c r="BF405" s="246"/>
      <c r="BG405" s="246"/>
      <c r="BH405" s="246"/>
      <c r="BI405" s="246"/>
      <c r="BJ405" s="246"/>
      <c r="BK405" s="246"/>
      <c r="BL405" s="246"/>
      <c r="BM405" s="246"/>
      <c r="BN405" s="246"/>
      <c r="BO405" s="246"/>
      <c r="BP405" s="246"/>
      <c r="BQ405" s="246"/>
      <c r="BR405" s="246"/>
      <c r="BS405" s="246"/>
      <c r="BT405" s="246"/>
      <c r="BU405" s="246"/>
      <c r="BV405" s="246"/>
      <c r="BW405" s="246"/>
      <c r="BX405" s="246"/>
      <c r="BY405" s="246"/>
      <c r="BZ405" s="246"/>
      <c r="CA405" s="246"/>
      <c r="CB405" s="246"/>
      <c r="CC405" s="246"/>
      <c r="CD405" s="246"/>
      <c r="CE405" s="246"/>
      <c r="CF405" s="246"/>
      <c r="CG405" s="246"/>
      <c r="CH405" s="246"/>
      <c r="CI405" s="246"/>
      <c r="CJ405" s="246"/>
      <c r="CK405" s="246"/>
      <c r="CL405" s="246"/>
      <c r="CM405" s="246"/>
      <c r="CN405" s="246"/>
      <c r="CO405" s="246"/>
      <c r="CP405" s="246"/>
      <c r="CQ405" s="246"/>
      <c r="CR405" s="246"/>
      <c r="CS405" s="246"/>
      <c r="CT405" s="246"/>
      <c r="CU405" s="246"/>
      <c r="CV405" s="246"/>
      <c r="CW405" s="246"/>
      <c r="CX405" s="246"/>
      <c r="CY405" s="246"/>
      <c r="CZ405" s="246"/>
      <c r="DA405" s="246"/>
      <c r="DB405" s="246"/>
      <c r="DC405" s="246"/>
      <c r="DD405" s="246"/>
      <c r="DE405" s="246"/>
      <c r="DF405" s="246"/>
      <c r="DG405" s="246"/>
      <c r="DH405" s="246"/>
      <c r="DI405" s="246"/>
      <c r="DJ405" s="246"/>
      <c r="DK405" s="246"/>
      <c r="DL405" s="246"/>
      <c r="DM405" s="246"/>
      <c r="DN405" s="246"/>
      <c r="DO405" s="246"/>
      <c r="DP405" s="246"/>
      <c r="DQ405" s="246"/>
      <c r="DR405" s="246"/>
      <c r="DS405" s="246"/>
      <c r="DT405" s="246"/>
      <c r="DU405" s="246"/>
      <c r="DV405" s="246"/>
      <c r="DW405" s="246"/>
      <c r="DX405" s="246"/>
      <c r="DY405" s="246"/>
      <c r="DZ405" s="246"/>
      <c r="EA405" s="246"/>
      <c r="EB405" s="246"/>
      <c r="EC405" s="246"/>
      <c r="ED405" s="246"/>
      <c r="EE405" s="246"/>
      <c r="EF405" s="246"/>
      <c r="EG405" s="246"/>
      <c r="EH405" s="246"/>
      <c r="EI405" s="246"/>
      <c r="EJ405" s="246"/>
      <c r="EK405" s="246"/>
      <c r="EL405" s="246"/>
      <c r="EM405" s="246"/>
      <c r="EN405" s="246"/>
      <c r="EO405" s="246"/>
      <c r="EP405" s="246"/>
      <c r="EQ405" s="246"/>
      <c r="ER405" s="246"/>
      <c r="ES405" s="246"/>
      <c r="ET405" s="246"/>
      <c r="EU405" s="246"/>
      <c r="EV405" s="246"/>
      <c r="EW405" s="246"/>
      <c r="EX405" s="246"/>
      <c r="EY405" s="246"/>
      <c r="EZ405" s="246"/>
      <c r="FA405" s="246"/>
      <c r="FB405" s="246"/>
      <c r="FC405" s="246"/>
      <c r="FD405" s="246"/>
      <c r="FE405" s="246"/>
      <c r="FF405" s="246"/>
      <c r="FG405" s="246"/>
      <c r="FH405" s="246"/>
      <c r="FI405" s="246"/>
      <c r="FJ405" s="246"/>
      <c r="FK405" s="246"/>
      <c r="FL405" s="246"/>
      <c r="FM405" s="246"/>
      <c r="FN405" s="246"/>
      <c r="FO405" s="246"/>
      <c r="FP405" s="246"/>
      <c r="FQ405" s="246"/>
      <c r="FR405" s="246"/>
      <c r="FS405" s="246"/>
      <c r="FT405" s="246"/>
      <c r="FU405" s="246"/>
      <c r="FV405" s="246"/>
      <c r="FW405" s="246"/>
      <c r="FX405" s="246"/>
      <c r="FY405" s="246"/>
      <c r="FZ405" s="246"/>
      <c r="GA405" s="246"/>
      <c r="GB405" s="246"/>
      <c r="GC405" s="246"/>
      <c r="GD405" s="246"/>
      <c r="GE405" s="246"/>
      <c r="GF405" s="246"/>
      <c r="GG405" s="246"/>
      <c r="GH405" s="246"/>
      <c r="GI405" s="246"/>
      <c r="GJ405" s="246"/>
      <c r="GK405" s="246"/>
      <c r="GL405" s="246"/>
      <c r="GM405" s="246"/>
      <c r="GN405" s="246"/>
      <c r="GO405" s="246"/>
      <c r="GP405" s="246"/>
      <c r="GQ405" s="246"/>
      <c r="GR405" s="246"/>
      <c r="GS405" s="246"/>
      <c r="GT405" s="246"/>
      <c r="GU405" s="246"/>
      <c r="GV405" s="246"/>
      <c r="GW405" s="246"/>
      <c r="GX405" s="246"/>
      <c r="GY405" s="246"/>
      <c r="GZ405" s="246"/>
      <c r="HA405" s="246"/>
      <c r="HB405" s="246"/>
      <c r="HC405" s="246"/>
      <c r="HD405" s="246"/>
      <c r="HE405" s="246"/>
      <c r="HF405" s="246"/>
      <c r="HG405" s="246"/>
      <c r="HH405" s="246"/>
      <c r="HI405" s="246"/>
      <c r="HJ405" s="246"/>
      <c r="HK405" s="246"/>
      <c r="HL405" s="246"/>
      <c r="HM405" s="246"/>
      <c r="HN405" s="246"/>
      <c r="HO405" s="246"/>
      <c r="HP405" s="246"/>
      <c r="HQ405" s="246"/>
      <c r="HR405" s="246"/>
      <c r="HS405" s="246"/>
      <c r="HT405" s="246"/>
      <c r="HU405" s="246"/>
      <c r="HV405" s="246"/>
      <c r="HW405" s="246"/>
      <c r="HX405" s="246"/>
      <c r="HY405" s="246"/>
      <c r="HZ405" s="246"/>
      <c r="IA405" s="246"/>
      <c r="IB405" s="246"/>
      <c r="IC405" s="246"/>
      <c r="ID405" s="246"/>
      <c r="IE405" s="246"/>
      <c r="IF405" s="246"/>
      <c r="IG405" s="246"/>
      <c r="IH405" s="246"/>
      <c r="II405" s="246"/>
      <c r="IJ405" s="246"/>
      <c r="IK405" s="246"/>
      <c r="IL405" s="246"/>
      <c r="IM405" s="246"/>
      <c r="IN405" s="246"/>
      <c r="IO405" s="246"/>
      <c r="IP405" s="246"/>
      <c r="IQ405" s="246"/>
      <c r="IR405" s="246"/>
      <c r="IS405" s="246"/>
      <c r="IT405" s="246"/>
      <c r="IU405" s="246"/>
      <c r="IV405" s="246"/>
      <c r="IW405" s="246"/>
    </row>
    <row r="406" customFormat="false" ht="12.75" hidden="false" customHeight="false" outlineLevel="0" collapsed="false">
      <c r="A406" s="254"/>
      <c r="B406" s="255"/>
      <c r="C406" s="251"/>
      <c r="D406" s="251"/>
      <c r="E406" s="251"/>
      <c r="F406" s="246"/>
      <c r="G406" s="246"/>
      <c r="H406" s="246"/>
      <c r="I406" s="246"/>
      <c r="J406" s="246"/>
      <c r="K406" s="246"/>
      <c r="L406" s="246"/>
      <c r="M406" s="246"/>
      <c r="N406" s="246"/>
      <c r="O406" s="246"/>
      <c r="P406" s="246"/>
      <c r="Q406" s="246"/>
      <c r="R406" s="246"/>
      <c r="S406" s="246"/>
      <c r="T406" s="246"/>
      <c r="U406" s="246"/>
      <c r="V406" s="246"/>
      <c r="W406" s="246"/>
      <c r="X406" s="246"/>
      <c r="Y406" s="246"/>
      <c r="Z406" s="246"/>
      <c r="AA406" s="246"/>
      <c r="AB406" s="246"/>
      <c r="AC406" s="246"/>
      <c r="AD406" s="246"/>
      <c r="AE406" s="246"/>
      <c r="AF406" s="246"/>
      <c r="AG406" s="246"/>
      <c r="AH406" s="246"/>
      <c r="AI406" s="246"/>
      <c r="AJ406" s="246"/>
      <c r="AK406" s="246"/>
      <c r="AL406" s="246"/>
      <c r="AM406" s="246"/>
      <c r="AN406" s="246"/>
      <c r="AO406" s="246"/>
      <c r="AP406" s="246"/>
      <c r="AQ406" s="246"/>
      <c r="AR406" s="246"/>
      <c r="AS406" s="246"/>
      <c r="AT406" s="246"/>
      <c r="AU406" s="246"/>
      <c r="AV406" s="246"/>
      <c r="AW406" s="246"/>
      <c r="AX406" s="246"/>
      <c r="AY406" s="246"/>
      <c r="AZ406" s="246"/>
      <c r="BA406" s="246"/>
      <c r="BB406" s="246"/>
      <c r="BC406" s="246"/>
      <c r="BD406" s="246"/>
      <c r="BE406" s="246"/>
      <c r="BF406" s="246"/>
      <c r="BG406" s="246"/>
      <c r="BH406" s="246"/>
      <c r="BI406" s="246"/>
      <c r="BJ406" s="246"/>
      <c r="BK406" s="246"/>
      <c r="BL406" s="246"/>
      <c r="BM406" s="246"/>
      <c r="BN406" s="246"/>
      <c r="BO406" s="246"/>
      <c r="BP406" s="246"/>
      <c r="BQ406" s="246"/>
      <c r="BR406" s="246"/>
      <c r="BS406" s="246"/>
      <c r="BT406" s="246"/>
      <c r="BU406" s="246"/>
      <c r="BV406" s="246"/>
      <c r="BW406" s="246"/>
      <c r="BX406" s="246"/>
      <c r="BY406" s="246"/>
      <c r="BZ406" s="246"/>
      <c r="CA406" s="246"/>
      <c r="CB406" s="246"/>
      <c r="CC406" s="246"/>
      <c r="CD406" s="246"/>
      <c r="CE406" s="246"/>
      <c r="CF406" s="246"/>
      <c r="CG406" s="246"/>
      <c r="CH406" s="246"/>
      <c r="CI406" s="246"/>
      <c r="CJ406" s="246"/>
      <c r="CK406" s="246"/>
      <c r="CL406" s="246"/>
      <c r="CM406" s="246"/>
      <c r="CN406" s="246"/>
      <c r="CO406" s="246"/>
      <c r="CP406" s="246"/>
      <c r="CQ406" s="246"/>
      <c r="CR406" s="246"/>
      <c r="CS406" s="246"/>
      <c r="CT406" s="246"/>
      <c r="CU406" s="246"/>
      <c r="CV406" s="246"/>
      <c r="CW406" s="246"/>
      <c r="CX406" s="246"/>
      <c r="CY406" s="246"/>
      <c r="CZ406" s="246"/>
      <c r="DA406" s="246"/>
      <c r="DB406" s="246"/>
      <c r="DC406" s="246"/>
      <c r="DD406" s="246"/>
      <c r="DE406" s="246"/>
      <c r="DF406" s="246"/>
      <c r="DG406" s="246"/>
      <c r="DH406" s="246"/>
      <c r="DI406" s="246"/>
      <c r="DJ406" s="246"/>
      <c r="DK406" s="246"/>
      <c r="DL406" s="246"/>
      <c r="DM406" s="246"/>
      <c r="DN406" s="246"/>
      <c r="DO406" s="246"/>
      <c r="DP406" s="246"/>
      <c r="DQ406" s="246"/>
      <c r="DR406" s="246"/>
      <c r="DS406" s="246"/>
      <c r="DT406" s="246"/>
      <c r="DU406" s="246"/>
      <c r="DV406" s="246"/>
      <c r="DW406" s="246"/>
      <c r="DX406" s="246"/>
      <c r="DY406" s="246"/>
      <c r="DZ406" s="246"/>
      <c r="EA406" s="246"/>
      <c r="EB406" s="246"/>
      <c r="EC406" s="246"/>
      <c r="ED406" s="246"/>
      <c r="EE406" s="246"/>
      <c r="EF406" s="246"/>
      <c r="EG406" s="246"/>
      <c r="EH406" s="246"/>
      <c r="EI406" s="246"/>
      <c r="EJ406" s="246"/>
      <c r="EK406" s="246"/>
      <c r="EL406" s="246"/>
      <c r="EM406" s="246"/>
      <c r="EN406" s="246"/>
      <c r="EO406" s="246"/>
      <c r="EP406" s="246"/>
      <c r="EQ406" s="246"/>
      <c r="ER406" s="246"/>
      <c r="ES406" s="246"/>
      <c r="ET406" s="246"/>
      <c r="EU406" s="246"/>
      <c r="EV406" s="246"/>
      <c r="EW406" s="246"/>
      <c r="EX406" s="246"/>
      <c r="EY406" s="246"/>
      <c r="EZ406" s="246"/>
      <c r="FA406" s="246"/>
      <c r="FB406" s="246"/>
      <c r="FC406" s="246"/>
      <c r="FD406" s="246"/>
      <c r="FE406" s="246"/>
      <c r="FF406" s="246"/>
      <c r="FG406" s="246"/>
      <c r="FH406" s="246"/>
      <c r="FI406" s="246"/>
      <c r="FJ406" s="246"/>
      <c r="FK406" s="246"/>
      <c r="FL406" s="246"/>
      <c r="FM406" s="246"/>
      <c r="FN406" s="246"/>
      <c r="FO406" s="246"/>
      <c r="FP406" s="246"/>
      <c r="FQ406" s="246"/>
      <c r="FR406" s="246"/>
      <c r="FS406" s="246"/>
      <c r="FT406" s="246"/>
      <c r="FU406" s="246"/>
      <c r="FV406" s="246"/>
      <c r="FW406" s="246"/>
      <c r="FX406" s="246"/>
      <c r="FY406" s="246"/>
      <c r="FZ406" s="246"/>
      <c r="GA406" s="246"/>
      <c r="GB406" s="246"/>
      <c r="GC406" s="246"/>
      <c r="GD406" s="246"/>
      <c r="GE406" s="246"/>
      <c r="GF406" s="246"/>
      <c r="GG406" s="246"/>
      <c r="GH406" s="246"/>
      <c r="GI406" s="246"/>
      <c r="GJ406" s="246"/>
      <c r="GK406" s="246"/>
      <c r="GL406" s="246"/>
      <c r="GM406" s="246"/>
      <c r="GN406" s="246"/>
      <c r="GO406" s="246"/>
      <c r="GP406" s="246"/>
      <c r="GQ406" s="246"/>
      <c r="GR406" s="246"/>
      <c r="GS406" s="246"/>
      <c r="GT406" s="246"/>
      <c r="GU406" s="246"/>
      <c r="GV406" s="246"/>
      <c r="GW406" s="246"/>
      <c r="GX406" s="246"/>
      <c r="GY406" s="246"/>
      <c r="GZ406" s="246"/>
      <c r="HA406" s="246"/>
      <c r="HB406" s="246"/>
      <c r="HC406" s="246"/>
      <c r="HD406" s="246"/>
      <c r="HE406" s="246"/>
      <c r="HF406" s="246"/>
      <c r="HG406" s="246"/>
      <c r="HH406" s="246"/>
      <c r="HI406" s="246"/>
      <c r="HJ406" s="246"/>
      <c r="HK406" s="246"/>
      <c r="HL406" s="246"/>
      <c r="HM406" s="246"/>
      <c r="HN406" s="246"/>
      <c r="HO406" s="246"/>
      <c r="HP406" s="246"/>
      <c r="HQ406" s="246"/>
      <c r="HR406" s="246"/>
      <c r="HS406" s="246"/>
      <c r="HT406" s="246"/>
      <c r="HU406" s="246"/>
      <c r="HV406" s="246"/>
      <c r="HW406" s="246"/>
      <c r="HX406" s="246"/>
      <c r="HY406" s="246"/>
      <c r="HZ406" s="246"/>
      <c r="IA406" s="246"/>
      <c r="IB406" s="246"/>
      <c r="IC406" s="246"/>
      <c r="ID406" s="246"/>
      <c r="IE406" s="246"/>
      <c r="IF406" s="246"/>
      <c r="IG406" s="246"/>
      <c r="IH406" s="246"/>
      <c r="II406" s="246"/>
      <c r="IJ406" s="246"/>
      <c r="IK406" s="246"/>
      <c r="IL406" s="246"/>
      <c r="IM406" s="246"/>
      <c r="IN406" s="246"/>
      <c r="IO406" s="246"/>
      <c r="IP406" s="246"/>
      <c r="IQ406" s="246"/>
      <c r="IR406" s="246"/>
      <c r="IS406" s="246"/>
      <c r="IT406" s="246"/>
      <c r="IU406" s="246"/>
      <c r="IV406" s="246"/>
      <c r="IW406" s="246"/>
    </row>
    <row r="407" customFormat="false" ht="12.75" hidden="false" customHeight="false" outlineLevel="0" collapsed="false">
      <c r="A407" s="254"/>
      <c r="B407" s="255"/>
      <c r="C407" s="251"/>
      <c r="D407" s="251"/>
      <c r="E407" s="251"/>
      <c r="F407" s="246"/>
      <c r="G407" s="246"/>
      <c r="H407" s="246"/>
      <c r="I407" s="246"/>
      <c r="J407" s="246"/>
      <c r="K407" s="246"/>
      <c r="L407" s="246"/>
      <c r="M407" s="246"/>
      <c r="N407" s="246"/>
      <c r="O407" s="246"/>
      <c r="P407" s="246"/>
      <c r="Q407" s="246"/>
      <c r="R407" s="246"/>
      <c r="S407" s="246"/>
      <c r="T407" s="246"/>
      <c r="U407" s="246"/>
      <c r="V407" s="246"/>
      <c r="W407" s="246"/>
      <c r="X407" s="246"/>
      <c r="Y407" s="246"/>
      <c r="Z407" s="246"/>
      <c r="AA407" s="246"/>
      <c r="AB407" s="246"/>
      <c r="AC407" s="246"/>
      <c r="AD407" s="246"/>
      <c r="AE407" s="246"/>
      <c r="AF407" s="246"/>
      <c r="AG407" s="246"/>
      <c r="AH407" s="246"/>
      <c r="AI407" s="246"/>
      <c r="AJ407" s="246"/>
      <c r="AK407" s="246"/>
      <c r="AL407" s="246"/>
      <c r="AM407" s="246"/>
      <c r="AN407" s="246"/>
      <c r="AO407" s="246"/>
      <c r="AP407" s="246"/>
      <c r="AQ407" s="246"/>
      <c r="AR407" s="246"/>
      <c r="AS407" s="246"/>
      <c r="AT407" s="246"/>
      <c r="AU407" s="246"/>
      <c r="AV407" s="246"/>
      <c r="AW407" s="246"/>
      <c r="AX407" s="246"/>
      <c r="AY407" s="246"/>
      <c r="AZ407" s="246"/>
      <c r="BA407" s="246"/>
      <c r="BB407" s="246"/>
      <c r="BC407" s="246"/>
      <c r="BD407" s="246"/>
      <c r="BE407" s="246"/>
      <c r="BF407" s="246"/>
      <c r="BG407" s="246"/>
      <c r="BH407" s="246"/>
      <c r="BI407" s="246"/>
      <c r="BJ407" s="246"/>
      <c r="BK407" s="246"/>
      <c r="BL407" s="246"/>
      <c r="BM407" s="246"/>
      <c r="BN407" s="246"/>
      <c r="BO407" s="246"/>
      <c r="BP407" s="246"/>
      <c r="BQ407" s="246"/>
      <c r="BR407" s="246"/>
      <c r="BS407" s="246"/>
      <c r="BT407" s="246"/>
      <c r="BU407" s="246"/>
      <c r="BV407" s="246"/>
      <c r="BW407" s="246"/>
      <c r="BX407" s="246"/>
      <c r="BY407" s="246"/>
      <c r="BZ407" s="246"/>
      <c r="CA407" s="246"/>
      <c r="CB407" s="246"/>
      <c r="CC407" s="246"/>
      <c r="CD407" s="246"/>
      <c r="CE407" s="246"/>
      <c r="CF407" s="246"/>
      <c r="CG407" s="246"/>
      <c r="CH407" s="246"/>
      <c r="CI407" s="246"/>
      <c r="CJ407" s="246"/>
      <c r="CK407" s="246"/>
      <c r="CL407" s="246"/>
      <c r="CM407" s="246"/>
      <c r="CN407" s="246"/>
      <c r="CO407" s="246"/>
      <c r="CP407" s="246"/>
      <c r="CQ407" s="246"/>
      <c r="CR407" s="246"/>
      <c r="CS407" s="246"/>
      <c r="CT407" s="246"/>
      <c r="CU407" s="246"/>
      <c r="CV407" s="246"/>
      <c r="CW407" s="246"/>
      <c r="CX407" s="246"/>
      <c r="CY407" s="246"/>
      <c r="CZ407" s="246"/>
      <c r="DA407" s="246"/>
      <c r="DB407" s="246"/>
      <c r="DC407" s="246"/>
      <c r="DD407" s="246"/>
      <c r="DE407" s="246"/>
      <c r="DF407" s="246"/>
      <c r="DG407" s="246"/>
      <c r="DH407" s="246"/>
      <c r="DI407" s="246"/>
      <c r="DJ407" s="246"/>
      <c r="DK407" s="246"/>
      <c r="DL407" s="246"/>
      <c r="DM407" s="246"/>
      <c r="DN407" s="246"/>
      <c r="DO407" s="246"/>
      <c r="DP407" s="246"/>
      <c r="DQ407" s="246"/>
      <c r="DR407" s="246"/>
      <c r="DS407" s="246"/>
      <c r="DT407" s="246"/>
      <c r="DU407" s="246"/>
      <c r="DV407" s="246"/>
      <c r="DW407" s="246"/>
      <c r="DX407" s="246"/>
      <c r="DY407" s="246"/>
      <c r="DZ407" s="246"/>
      <c r="EA407" s="246"/>
      <c r="EB407" s="246"/>
      <c r="EC407" s="246"/>
      <c r="ED407" s="246"/>
      <c r="EE407" s="246"/>
      <c r="EF407" s="246"/>
      <c r="EG407" s="246"/>
      <c r="EH407" s="246"/>
      <c r="EI407" s="246"/>
      <c r="EJ407" s="246"/>
      <c r="EK407" s="246"/>
      <c r="EL407" s="246"/>
      <c r="EM407" s="246"/>
      <c r="EN407" s="246"/>
      <c r="EO407" s="246"/>
      <c r="EP407" s="246"/>
      <c r="EQ407" s="246"/>
      <c r="ER407" s="246"/>
      <c r="ES407" s="246"/>
      <c r="ET407" s="246"/>
      <c r="EU407" s="246"/>
      <c r="EV407" s="246"/>
      <c r="EW407" s="246"/>
      <c r="EX407" s="246"/>
      <c r="EY407" s="246"/>
      <c r="EZ407" s="246"/>
      <c r="FA407" s="246"/>
      <c r="FB407" s="246"/>
      <c r="FC407" s="246"/>
      <c r="FD407" s="246"/>
      <c r="FE407" s="246"/>
      <c r="FF407" s="246"/>
      <c r="FG407" s="246"/>
      <c r="FH407" s="246"/>
      <c r="FI407" s="246"/>
      <c r="FJ407" s="246"/>
      <c r="FK407" s="246"/>
      <c r="FL407" s="246"/>
      <c r="FM407" s="246"/>
      <c r="FN407" s="246"/>
      <c r="FO407" s="246"/>
      <c r="FP407" s="246"/>
      <c r="FQ407" s="246"/>
      <c r="FR407" s="246"/>
      <c r="FS407" s="246"/>
      <c r="FT407" s="246"/>
      <c r="FU407" s="246"/>
      <c r="FV407" s="246"/>
      <c r="FW407" s="246"/>
      <c r="FX407" s="246"/>
      <c r="FY407" s="246"/>
      <c r="FZ407" s="246"/>
      <c r="GA407" s="246"/>
      <c r="GB407" s="246"/>
      <c r="GC407" s="246"/>
      <c r="GD407" s="246"/>
      <c r="GE407" s="246"/>
      <c r="GF407" s="246"/>
      <c r="GG407" s="246"/>
      <c r="GH407" s="246"/>
      <c r="GI407" s="246"/>
      <c r="GJ407" s="246"/>
      <c r="GK407" s="246"/>
      <c r="GL407" s="246"/>
      <c r="GM407" s="246"/>
      <c r="GN407" s="246"/>
      <c r="GO407" s="246"/>
      <c r="GP407" s="246"/>
      <c r="GQ407" s="246"/>
      <c r="GR407" s="246"/>
      <c r="GS407" s="246"/>
      <c r="GT407" s="246"/>
      <c r="GU407" s="246"/>
      <c r="GV407" s="246"/>
      <c r="GW407" s="246"/>
      <c r="GX407" s="246"/>
      <c r="GY407" s="246"/>
      <c r="GZ407" s="246"/>
      <c r="HA407" s="246"/>
      <c r="HB407" s="246"/>
      <c r="HC407" s="246"/>
      <c r="HD407" s="246"/>
      <c r="HE407" s="246"/>
      <c r="HF407" s="246"/>
      <c r="HG407" s="246"/>
      <c r="HH407" s="246"/>
      <c r="HI407" s="246"/>
      <c r="HJ407" s="246"/>
      <c r="HK407" s="246"/>
      <c r="HL407" s="246"/>
      <c r="HM407" s="246"/>
      <c r="HN407" s="246"/>
      <c r="HO407" s="246"/>
      <c r="HP407" s="246"/>
      <c r="HQ407" s="246"/>
      <c r="HR407" s="246"/>
      <c r="HS407" s="246"/>
      <c r="HT407" s="246"/>
      <c r="HU407" s="246"/>
      <c r="HV407" s="246"/>
      <c r="HW407" s="246"/>
      <c r="HX407" s="246"/>
      <c r="HY407" s="246"/>
      <c r="HZ407" s="246"/>
      <c r="IA407" s="246"/>
      <c r="IB407" s="246"/>
      <c r="IC407" s="246"/>
      <c r="ID407" s="246"/>
      <c r="IE407" s="246"/>
      <c r="IF407" s="246"/>
      <c r="IG407" s="246"/>
      <c r="IH407" s="246"/>
      <c r="II407" s="246"/>
      <c r="IJ407" s="246"/>
      <c r="IK407" s="246"/>
      <c r="IL407" s="246"/>
      <c r="IM407" s="246"/>
      <c r="IN407" s="246"/>
      <c r="IO407" s="246"/>
      <c r="IP407" s="246"/>
      <c r="IQ407" s="246"/>
      <c r="IR407" s="246"/>
      <c r="IS407" s="246"/>
      <c r="IT407" s="246"/>
      <c r="IU407" s="246"/>
      <c r="IV407" s="246"/>
      <c r="IW407" s="246"/>
    </row>
    <row r="408" customFormat="false" ht="12.75" hidden="false" customHeight="false" outlineLevel="0" collapsed="false">
      <c r="A408" s="218"/>
      <c r="B408" s="255"/>
      <c r="C408" s="251"/>
      <c r="D408" s="251"/>
      <c r="E408" s="251"/>
      <c r="F408" s="246"/>
      <c r="G408" s="246"/>
      <c r="H408" s="246"/>
      <c r="I408" s="246"/>
      <c r="J408" s="246"/>
      <c r="K408" s="246"/>
      <c r="L408" s="246"/>
      <c r="M408" s="246"/>
      <c r="N408" s="246"/>
      <c r="O408" s="246"/>
      <c r="P408" s="246"/>
      <c r="Q408" s="246"/>
      <c r="R408" s="246"/>
      <c r="S408" s="246"/>
      <c r="T408" s="246"/>
      <c r="U408" s="246"/>
      <c r="V408" s="246"/>
      <c r="W408" s="246"/>
      <c r="X408" s="246"/>
      <c r="Y408" s="246"/>
      <c r="Z408" s="246"/>
      <c r="AA408" s="246"/>
      <c r="AB408" s="246"/>
      <c r="AC408" s="246"/>
      <c r="AD408" s="246"/>
      <c r="AE408" s="246"/>
      <c r="AF408" s="246"/>
      <c r="AG408" s="246"/>
      <c r="AH408" s="246"/>
      <c r="AI408" s="246"/>
      <c r="AJ408" s="246"/>
      <c r="AK408" s="246"/>
      <c r="AL408" s="246"/>
      <c r="AM408" s="246"/>
      <c r="AN408" s="246"/>
      <c r="AO408" s="246"/>
      <c r="AP408" s="246"/>
      <c r="AQ408" s="246"/>
      <c r="AR408" s="246"/>
      <c r="AS408" s="246"/>
      <c r="AT408" s="246"/>
      <c r="AU408" s="246"/>
      <c r="AV408" s="246"/>
      <c r="AW408" s="246"/>
      <c r="AX408" s="246"/>
      <c r="AY408" s="246"/>
      <c r="AZ408" s="246"/>
      <c r="BA408" s="246"/>
      <c r="BB408" s="246"/>
      <c r="BC408" s="246"/>
      <c r="BD408" s="246"/>
      <c r="BE408" s="246"/>
      <c r="BF408" s="246"/>
      <c r="BG408" s="246"/>
      <c r="BH408" s="246"/>
      <c r="BI408" s="246"/>
      <c r="BJ408" s="246"/>
      <c r="BK408" s="246"/>
      <c r="BL408" s="246"/>
      <c r="BM408" s="246"/>
      <c r="BN408" s="246"/>
      <c r="BO408" s="246"/>
      <c r="BP408" s="246"/>
      <c r="BQ408" s="246"/>
      <c r="BR408" s="246"/>
      <c r="BS408" s="246"/>
      <c r="BT408" s="246"/>
      <c r="BU408" s="246"/>
      <c r="BV408" s="246"/>
      <c r="BW408" s="246"/>
      <c r="BX408" s="246"/>
      <c r="BY408" s="246"/>
      <c r="BZ408" s="246"/>
      <c r="CA408" s="246"/>
      <c r="CB408" s="246"/>
      <c r="CC408" s="246"/>
      <c r="CD408" s="246"/>
      <c r="CE408" s="246"/>
      <c r="CF408" s="246"/>
      <c r="CG408" s="246"/>
      <c r="CH408" s="246"/>
      <c r="CI408" s="246"/>
      <c r="CJ408" s="246"/>
      <c r="CK408" s="246"/>
      <c r="CL408" s="246"/>
      <c r="CM408" s="246"/>
      <c r="CN408" s="246"/>
      <c r="CO408" s="246"/>
      <c r="CP408" s="246"/>
      <c r="CQ408" s="246"/>
      <c r="CR408" s="246"/>
      <c r="CS408" s="246"/>
      <c r="CT408" s="246"/>
      <c r="CU408" s="246"/>
      <c r="CV408" s="246"/>
      <c r="CW408" s="246"/>
      <c r="CX408" s="246"/>
      <c r="CY408" s="246"/>
      <c r="CZ408" s="246"/>
      <c r="DA408" s="246"/>
      <c r="DB408" s="246"/>
      <c r="DC408" s="246"/>
      <c r="DD408" s="246"/>
      <c r="DE408" s="246"/>
      <c r="DF408" s="246"/>
      <c r="DG408" s="246"/>
      <c r="DH408" s="246"/>
      <c r="DI408" s="246"/>
      <c r="DJ408" s="246"/>
      <c r="DK408" s="246"/>
      <c r="DL408" s="246"/>
      <c r="DM408" s="246"/>
      <c r="DN408" s="246"/>
      <c r="DO408" s="246"/>
      <c r="DP408" s="246"/>
      <c r="DQ408" s="246"/>
      <c r="DR408" s="246"/>
      <c r="DS408" s="246"/>
      <c r="DT408" s="246"/>
      <c r="DU408" s="246"/>
      <c r="DV408" s="246"/>
      <c r="DW408" s="246"/>
      <c r="DX408" s="246"/>
      <c r="DY408" s="246"/>
      <c r="DZ408" s="246"/>
      <c r="EA408" s="246"/>
      <c r="EB408" s="246"/>
      <c r="EC408" s="246"/>
      <c r="ED408" s="246"/>
      <c r="EE408" s="246"/>
      <c r="EF408" s="246"/>
      <c r="EG408" s="246"/>
      <c r="EH408" s="246"/>
      <c r="EI408" s="246"/>
      <c r="EJ408" s="246"/>
      <c r="EK408" s="246"/>
      <c r="EL408" s="246"/>
      <c r="EM408" s="246"/>
      <c r="EN408" s="246"/>
      <c r="EO408" s="246"/>
      <c r="EP408" s="246"/>
      <c r="EQ408" s="246"/>
      <c r="ER408" s="246"/>
      <c r="ES408" s="246"/>
      <c r="ET408" s="246"/>
      <c r="EU408" s="246"/>
      <c r="EV408" s="246"/>
      <c r="EW408" s="246"/>
      <c r="EX408" s="246"/>
      <c r="EY408" s="246"/>
      <c r="EZ408" s="246"/>
      <c r="FA408" s="246"/>
      <c r="FB408" s="246"/>
      <c r="FC408" s="246"/>
      <c r="FD408" s="246"/>
      <c r="FE408" s="246"/>
      <c r="FF408" s="246"/>
      <c r="FG408" s="246"/>
      <c r="FH408" s="246"/>
      <c r="FI408" s="246"/>
      <c r="FJ408" s="246"/>
      <c r="FK408" s="246"/>
      <c r="FL408" s="246"/>
      <c r="FM408" s="246"/>
      <c r="FN408" s="246"/>
      <c r="FO408" s="246"/>
      <c r="FP408" s="246"/>
      <c r="FQ408" s="246"/>
      <c r="FR408" s="246"/>
      <c r="FS408" s="246"/>
      <c r="FT408" s="246"/>
      <c r="FU408" s="246"/>
      <c r="FV408" s="246"/>
      <c r="FW408" s="246"/>
      <c r="FX408" s="246"/>
      <c r="FY408" s="246"/>
      <c r="FZ408" s="246"/>
      <c r="GA408" s="246"/>
      <c r="GB408" s="246"/>
      <c r="GC408" s="246"/>
      <c r="GD408" s="246"/>
      <c r="GE408" s="246"/>
      <c r="GF408" s="246"/>
      <c r="GG408" s="246"/>
      <c r="GH408" s="246"/>
      <c r="GI408" s="246"/>
      <c r="GJ408" s="246"/>
      <c r="GK408" s="246"/>
      <c r="GL408" s="246"/>
      <c r="GM408" s="246"/>
      <c r="GN408" s="246"/>
      <c r="GO408" s="246"/>
      <c r="GP408" s="246"/>
      <c r="GQ408" s="246"/>
      <c r="GR408" s="246"/>
      <c r="GS408" s="246"/>
      <c r="GT408" s="246"/>
      <c r="GU408" s="246"/>
      <c r="GV408" s="246"/>
      <c r="GW408" s="246"/>
      <c r="GX408" s="246"/>
      <c r="GY408" s="246"/>
      <c r="GZ408" s="246"/>
      <c r="HA408" s="246"/>
      <c r="HB408" s="246"/>
      <c r="HC408" s="246"/>
      <c r="HD408" s="246"/>
      <c r="HE408" s="246"/>
      <c r="HF408" s="246"/>
      <c r="HG408" s="246"/>
      <c r="HH408" s="246"/>
      <c r="HI408" s="246"/>
      <c r="HJ408" s="246"/>
      <c r="HK408" s="246"/>
      <c r="HL408" s="246"/>
      <c r="HM408" s="246"/>
      <c r="HN408" s="246"/>
      <c r="HO408" s="246"/>
      <c r="HP408" s="246"/>
      <c r="HQ408" s="246"/>
      <c r="HR408" s="246"/>
      <c r="HS408" s="246"/>
      <c r="HT408" s="246"/>
      <c r="HU408" s="246"/>
      <c r="HV408" s="246"/>
      <c r="HW408" s="246"/>
      <c r="HX408" s="246"/>
      <c r="HY408" s="246"/>
      <c r="HZ408" s="246"/>
      <c r="IA408" s="246"/>
      <c r="IB408" s="246"/>
      <c r="IC408" s="246"/>
      <c r="ID408" s="246"/>
      <c r="IE408" s="246"/>
      <c r="IF408" s="246"/>
      <c r="IG408" s="246"/>
      <c r="IH408" s="246"/>
      <c r="II408" s="246"/>
      <c r="IJ408" s="246"/>
      <c r="IK408" s="246"/>
      <c r="IL408" s="246"/>
      <c r="IM408" s="246"/>
      <c r="IN408" s="246"/>
      <c r="IO408" s="246"/>
      <c r="IP408" s="246"/>
      <c r="IQ408" s="246"/>
      <c r="IR408" s="246"/>
      <c r="IS408" s="246"/>
      <c r="IT408" s="246"/>
      <c r="IU408" s="246"/>
      <c r="IV408" s="246"/>
      <c r="IW408" s="246"/>
    </row>
    <row r="409" customFormat="false" ht="12.75" hidden="false" customHeight="false" outlineLevel="0" collapsed="false">
      <c r="A409" s="254"/>
      <c r="B409" s="255"/>
      <c r="C409" s="251"/>
      <c r="D409" s="251"/>
      <c r="E409" s="251"/>
      <c r="F409" s="246"/>
      <c r="G409" s="246"/>
      <c r="H409" s="246"/>
      <c r="I409" s="246"/>
      <c r="J409" s="246"/>
      <c r="K409" s="246"/>
      <c r="L409" s="246"/>
      <c r="M409" s="246"/>
      <c r="N409" s="246"/>
      <c r="O409" s="246"/>
      <c r="P409" s="246"/>
      <c r="Q409" s="246"/>
      <c r="R409" s="246"/>
      <c r="S409" s="246"/>
      <c r="T409" s="246"/>
      <c r="U409" s="246"/>
      <c r="V409" s="246"/>
      <c r="W409" s="246"/>
      <c r="X409" s="246"/>
      <c r="Y409" s="246"/>
      <c r="Z409" s="246"/>
      <c r="AA409" s="246"/>
      <c r="AB409" s="246"/>
      <c r="AC409" s="246"/>
      <c r="AD409" s="246"/>
      <c r="AE409" s="246"/>
      <c r="AF409" s="246"/>
      <c r="AG409" s="246"/>
      <c r="AH409" s="246"/>
      <c r="AI409" s="246"/>
      <c r="AJ409" s="246"/>
      <c r="AK409" s="246"/>
      <c r="AL409" s="246"/>
      <c r="AM409" s="246"/>
      <c r="AN409" s="246"/>
      <c r="AO409" s="246"/>
      <c r="AP409" s="246"/>
      <c r="AQ409" s="246"/>
      <c r="AR409" s="246"/>
      <c r="AS409" s="246"/>
      <c r="AT409" s="246"/>
      <c r="AU409" s="246"/>
      <c r="AV409" s="246"/>
      <c r="AW409" s="246"/>
      <c r="AX409" s="246"/>
      <c r="AY409" s="246"/>
      <c r="AZ409" s="246"/>
      <c r="BA409" s="246"/>
      <c r="BB409" s="246"/>
      <c r="BC409" s="246"/>
      <c r="BD409" s="246"/>
      <c r="BE409" s="246"/>
      <c r="BF409" s="246"/>
      <c r="BG409" s="246"/>
      <c r="BH409" s="246"/>
      <c r="BI409" s="246"/>
      <c r="BJ409" s="246"/>
      <c r="BK409" s="246"/>
      <c r="BL409" s="246"/>
      <c r="BM409" s="246"/>
      <c r="BN409" s="246"/>
      <c r="BO409" s="246"/>
      <c r="BP409" s="246"/>
      <c r="BQ409" s="246"/>
      <c r="BR409" s="246"/>
      <c r="BS409" s="246"/>
      <c r="BT409" s="246"/>
      <c r="BU409" s="246"/>
      <c r="BV409" s="246"/>
      <c r="BW409" s="246"/>
      <c r="BX409" s="246"/>
      <c r="BY409" s="246"/>
      <c r="BZ409" s="246"/>
      <c r="CA409" s="246"/>
      <c r="CB409" s="246"/>
      <c r="CC409" s="246"/>
      <c r="CD409" s="246"/>
      <c r="CE409" s="246"/>
      <c r="CF409" s="246"/>
      <c r="CG409" s="246"/>
      <c r="CH409" s="246"/>
      <c r="CI409" s="246"/>
      <c r="CJ409" s="246"/>
      <c r="CK409" s="246"/>
      <c r="CL409" s="246"/>
      <c r="CM409" s="246"/>
      <c r="CN409" s="246"/>
      <c r="CO409" s="246"/>
      <c r="CP409" s="246"/>
      <c r="CQ409" s="246"/>
      <c r="CR409" s="246"/>
      <c r="CS409" s="246"/>
      <c r="CT409" s="246"/>
      <c r="CU409" s="246"/>
      <c r="CV409" s="246"/>
      <c r="CW409" s="246"/>
      <c r="CX409" s="246"/>
      <c r="CY409" s="246"/>
      <c r="CZ409" s="246"/>
      <c r="DA409" s="246"/>
      <c r="DB409" s="246"/>
      <c r="DC409" s="246"/>
      <c r="DD409" s="246"/>
      <c r="DE409" s="246"/>
      <c r="DF409" s="246"/>
      <c r="DG409" s="246"/>
      <c r="DH409" s="246"/>
      <c r="DI409" s="246"/>
      <c r="DJ409" s="246"/>
      <c r="DK409" s="246"/>
      <c r="DL409" s="246"/>
      <c r="DM409" s="246"/>
      <c r="DN409" s="246"/>
      <c r="DO409" s="246"/>
      <c r="DP409" s="246"/>
      <c r="DQ409" s="246"/>
      <c r="DR409" s="246"/>
      <c r="DS409" s="246"/>
      <c r="DT409" s="246"/>
      <c r="DU409" s="246"/>
      <c r="DV409" s="246"/>
      <c r="DW409" s="246"/>
      <c r="DX409" s="246"/>
      <c r="DY409" s="246"/>
      <c r="DZ409" s="246"/>
      <c r="EA409" s="246"/>
      <c r="EB409" s="246"/>
      <c r="EC409" s="246"/>
      <c r="ED409" s="246"/>
      <c r="EE409" s="246"/>
      <c r="EF409" s="246"/>
      <c r="EG409" s="246"/>
      <c r="EH409" s="246"/>
      <c r="EI409" s="246"/>
      <c r="EJ409" s="246"/>
      <c r="EK409" s="246"/>
      <c r="EL409" s="246"/>
      <c r="EM409" s="246"/>
      <c r="EN409" s="246"/>
      <c r="EO409" s="246"/>
      <c r="EP409" s="246"/>
      <c r="EQ409" s="246"/>
      <c r="ER409" s="246"/>
      <c r="ES409" s="246"/>
      <c r="ET409" s="246"/>
      <c r="EU409" s="246"/>
      <c r="EV409" s="246"/>
      <c r="EW409" s="246"/>
      <c r="EX409" s="246"/>
      <c r="EY409" s="246"/>
      <c r="EZ409" s="246"/>
      <c r="FA409" s="246"/>
      <c r="FB409" s="246"/>
      <c r="FC409" s="246"/>
      <c r="FD409" s="246"/>
      <c r="FE409" s="246"/>
      <c r="FF409" s="246"/>
      <c r="FG409" s="246"/>
      <c r="FH409" s="246"/>
      <c r="FI409" s="246"/>
      <c r="FJ409" s="246"/>
      <c r="FK409" s="246"/>
      <c r="FL409" s="246"/>
      <c r="FM409" s="246"/>
      <c r="FN409" s="246"/>
      <c r="FO409" s="246"/>
      <c r="FP409" s="246"/>
      <c r="FQ409" s="246"/>
      <c r="FR409" s="246"/>
      <c r="FS409" s="246"/>
      <c r="FT409" s="246"/>
      <c r="FU409" s="246"/>
      <c r="FV409" s="246"/>
      <c r="FW409" s="246"/>
      <c r="FX409" s="246"/>
      <c r="FY409" s="246"/>
      <c r="FZ409" s="246"/>
      <c r="GA409" s="246"/>
      <c r="GB409" s="246"/>
      <c r="GC409" s="246"/>
      <c r="GD409" s="246"/>
      <c r="GE409" s="246"/>
      <c r="GF409" s="246"/>
      <c r="GG409" s="246"/>
      <c r="GH409" s="246"/>
      <c r="GI409" s="246"/>
      <c r="GJ409" s="246"/>
      <c r="GK409" s="246"/>
      <c r="GL409" s="246"/>
      <c r="GM409" s="246"/>
      <c r="GN409" s="246"/>
      <c r="GO409" s="246"/>
      <c r="GP409" s="246"/>
      <c r="GQ409" s="246"/>
      <c r="GR409" s="246"/>
      <c r="GS409" s="246"/>
      <c r="GT409" s="246"/>
      <c r="GU409" s="246"/>
      <c r="GV409" s="246"/>
      <c r="GW409" s="246"/>
      <c r="GX409" s="246"/>
      <c r="GY409" s="246"/>
      <c r="GZ409" s="246"/>
      <c r="HA409" s="246"/>
      <c r="HB409" s="246"/>
      <c r="HC409" s="246"/>
      <c r="HD409" s="246"/>
      <c r="HE409" s="246"/>
      <c r="HF409" s="246"/>
      <c r="HG409" s="246"/>
      <c r="HH409" s="246"/>
      <c r="HI409" s="246"/>
      <c r="HJ409" s="246"/>
      <c r="HK409" s="246"/>
      <c r="HL409" s="246"/>
      <c r="HM409" s="246"/>
      <c r="HN409" s="246"/>
      <c r="HO409" s="246"/>
      <c r="HP409" s="246"/>
      <c r="HQ409" s="246"/>
      <c r="HR409" s="246"/>
      <c r="HS409" s="246"/>
      <c r="HT409" s="246"/>
      <c r="HU409" s="246"/>
      <c r="HV409" s="246"/>
      <c r="HW409" s="246"/>
      <c r="HX409" s="246"/>
      <c r="HY409" s="246"/>
      <c r="HZ409" s="246"/>
      <c r="IA409" s="246"/>
      <c r="IB409" s="246"/>
      <c r="IC409" s="246"/>
      <c r="ID409" s="246"/>
      <c r="IE409" s="246"/>
      <c r="IF409" s="246"/>
      <c r="IG409" s="246"/>
      <c r="IH409" s="246"/>
      <c r="II409" s="246"/>
      <c r="IJ409" s="246"/>
      <c r="IK409" s="246"/>
      <c r="IL409" s="246"/>
      <c r="IM409" s="246"/>
      <c r="IN409" s="246"/>
      <c r="IO409" s="246"/>
      <c r="IP409" s="246"/>
      <c r="IQ409" s="246"/>
      <c r="IR409" s="246"/>
      <c r="IS409" s="246"/>
      <c r="IT409" s="246"/>
      <c r="IU409" s="246"/>
      <c r="IV409" s="246"/>
      <c r="IW409" s="246"/>
    </row>
    <row r="410" customFormat="false" ht="12.75" hidden="false" customHeight="false" outlineLevel="0" collapsed="false">
      <c r="A410" s="254"/>
      <c r="B410" s="255"/>
      <c r="C410" s="251"/>
      <c r="D410" s="251"/>
      <c r="E410" s="251"/>
      <c r="F410" s="246"/>
      <c r="G410" s="246"/>
      <c r="H410" s="246"/>
      <c r="I410" s="246"/>
      <c r="J410" s="246"/>
      <c r="K410" s="246"/>
      <c r="L410" s="246"/>
      <c r="M410" s="246"/>
      <c r="N410" s="246"/>
      <c r="O410" s="246"/>
      <c r="P410" s="246"/>
      <c r="Q410" s="246"/>
      <c r="R410" s="246"/>
      <c r="S410" s="246"/>
      <c r="T410" s="246"/>
      <c r="U410" s="246"/>
      <c r="V410" s="246"/>
      <c r="W410" s="246"/>
      <c r="X410" s="246"/>
      <c r="Y410" s="246"/>
      <c r="Z410" s="246"/>
      <c r="AA410" s="246"/>
      <c r="AB410" s="246"/>
      <c r="AC410" s="246"/>
      <c r="AD410" s="246"/>
      <c r="AE410" s="246"/>
      <c r="AF410" s="246"/>
      <c r="AG410" s="246"/>
      <c r="AH410" s="246"/>
      <c r="AI410" s="246"/>
      <c r="AJ410" s="246"/>
      <c r="AK410" s="246"/>
      <c r="AL410" s="246"/>
      <c r="AM410" s="246"/>
      <c r="AN410" s="246"/>
      <c r="AO410" s="246"/>
      <c r="AP410" s="246"/>
      <c r="AQ410" s="246"/>
      <c r="AR410" s="246"/>
      <c r="AS410" s="246"/>
      <c r="AT410" s="246"/>
      <c r="AU410" s="246"/>
      <c r="AV410" s="246"/>
      <c r="AW410" s="246"/>
      <c r="AX410" s="246"/>
      <c r="AY410" s="246"/>
      <c r="AZ410" s="246"/>
      <c r="BA410" s="246"/>
      <c r="BB410" s="246"/>
      <c r="BC410" s="246"/>
      <c r="BD410" s="246"/>
      <c r="BE410" s="246"/>
      <c r="BF410" s="246"/>
      <c r="BG410" s="246"/>
      <c r="BH410" s="246"/>
      <c r="BI410" s="246"/>
      <c r="BJ410" s="246"/>
      <c r="BK410" s="246"/>
      <c r="BL410" s="246"/>
      <c r="BM410" s="246"/>
      <c r="BN410" s="246"/>
      <c r="BO410" s="246"/>
      <c r="BP410" s="246"/>
      <c r="BQ410" s="246"/>
      <c r="BR410" s="246"/>
      <c r="BS410" s="246"/>
      <c r="BT410" s="246"/>
      <c r="BU410" s="246"/>
      <c r="BV410" s="246"/>
      <c r="BW410" s="246"/>
      <c r="BX410" s="246"/>
      <c r="BY410" s="246"/>
      <c r="BZ410" s="246"/>
      <c r="CA410" s="246"/>
      <c r="CB410" s="246"/>
      <c r="CC410" s="246"/>
      <c r="CD410" s="246"/>
      <c r="CE410" s="246"/>
      <c r="CF410" s="246"/>
      <c r="CG410" s="246"/>
      <c r="CH410" s="246"/>
      <c r="CI410" s="246"/>
      <c r="CJ410" s="246"/>
      <c r="CK410" s="246"/>
      <c r="CL410" s="246"/>
      <c r="CM410" s="246"/>
      <c r="CN410" s="246"/>
      <c r="CO410" s="246"/>
      <c r="CP410" s="246"/>
      <c r="CQ410" s="246"/>
      <c r="CR410" s="246"/>
      <c r="CS410" s="246"/>
      <c r="CT410" s="246"/>
      <c r="CU410" s="246"/>
      <c r="CV410" s="246"/>
      <c r="CW410" s="246"/>
      <c r="CX410" s="246"/>
      <c r="CY410" s="246"/>
      <c r="CZ410" s="246"/>
      <c r="DA410" s="246"/>
      <c r="DB410" s="246"/>
      <c r="DC410" s="246"/>
      <c r="DD410" s="246"/>
      <c r="DE410" s="246"/>
      <c r="DF410" s="246"/>
      <c r="DG410" s="246"/>
      <c r="DH410" s="246"/>
      <c r="DI410" s="246"/>
      <c r="DJ410" s="246"/>
      <c r="DK410" s="246"/>
      <c r="DL410" s="246"/>
      <c r="DM410" s="246"/>
      <c r="DN410" s="246"/>
      <c r="DO410" s="246"/>
      <c r="DP410" s="246"/>
      <c r="DQ410" s="246"/>
      <c r="DR410" s="246"/>
      <c r="DS410" s="246"/>
      <c r="DT410" s="246"/>
      <c r="DU410" s="246"/>
      <c r="DV410" s="246"/>
      <c r="DW410" s="246"/>
      <c r="DX410" s="246"/>
      <c r="DY410" s="246"/>
      <c r="DZ410" s="246"/>
      <c r="EA410" s="246"/>
      <c r="EB410" s="246"/>
      <c r="EC410" s="246"/>
      <c r="ED410" s="246"/>
      <c r="EE410" s="246"/>
      <c r="EF410" s="246"/>
      <c r="EG410" s="246"/>
      <c r="EH410" s="246"/>
      <c r="EI410" s="246"/>
      <c r="EJ410" s="246"/>
      <c r="EK410" s="246"/>
      <c r="EL410" s="246"/>
      <c r="EM410" s="246"/>
      <c r="EN410" s="246"/>
      <c r="EO410" s="246"/>
      <c r="EP410" s="246"/>
      <c r="EQ410" s="246"/>
      <c r="ER410" s="246"/>
      <c r="ES410" s="246"/>
      <c r="ET410" s="246"/>
      <c r="EU410" s="246"/>
      <c r="EV410" s="246"/>
      <c r="EW410" s="246"/>
      <c r="EX410" s="246"/>
      <c r="EY410" s="246"/>
      <c r="EZ410" s="246"/>
      <c r="FA410" s="246"/>
      <c r="FB410" s="246"/>
      <c r="FC410" s="246"/>
      <c r="FD410" s="246"/>
      <c r="FE410" s="246"/>
      <c r="FF410" s="246"/>
      <c r="FG410" s="246"/>
      <c r="FH410" s="246"/>
      <c r="FI410" s="246"/>
      <c r="FJ410" s="246"/>
      <c r="FK410" s="246"/>
      <c r="FL410" s="246"/>
      <c r="FM410" s="246"/>
      <c r="FN410" s="246"/>
      <c r="FO410" s="246"/>
      <c r="FP410" s="246"/>
      <c r="FQ410" s="246"/>
      <c r="FR410" s="246"/>
      <c r="FS410" s="246"/>
      <c r="FT410" s="246"/>
      <c r="FU410" s="246"/>
      <c r="FV410" s="246"/>
      <c r="FW410" s="246"/>
      <c r="FX410" s="246"/>
      <c r="FY410" s="246"/>
      <c r="FZ410" s="246"/>
      <c r="GA410" s="246"/>
      <c r="GB410" s="246"/>
      <c r="GC410" s="246"/>
      <c r="GD410" s="246"/>
      <c r="GE410" s="246"/>
      <c r="GF410" s="246"/>
      <c r="GG410" s="246"/>
      <c r="GH410" s="246"/>
      <c r="GI410" s="246"/>
      <c r="GJ410" s="246"/>
      <c r="GK410" s="246"/>
      <c r="GL410" s="246"/>
      <c r="GM410" s="246"/>
      <c r="GN410" s="246"/>
      <c r="GO410" s="246"/>
      <c r="GP410" s="246"/>
      <c r="GQ410" s="246"/>
      <c r="GR410" s="246"/>
      <c r="GS410" s="246"/>
      <c r="GT410" s="246"/>
      <c r="GU410" s="246"/>
      <c r="GV410" s="246"/>
      <c r="GW410" s="246"/>
      <c r="GX410" s="246"/>
      <c r="GY410" s="246"/>
      <c r="GZ410" s="246"/>
      <c r="HA410" s="246"/>
      <c r="HB410" s="246"/>
      <c r="HC410" s="246"/>
      <c r="HD410" s="246"/>
      <c r="HE410" s="246"/>
      <c r="HF410" s="246"/>
      <c r="HG410" s="246"/>
      <c r="HH410" s="246"/>
      <c r="HI410" s="246"/>
      <c r="HJ410" s="246"/>
      <c r="HK410" s="246"/>
      <c r="HL410" s="246"/>
      <c r="HM410" s="246"/>
      <c r="HN410" s="246"/>
      <c r="HO410" s="246"/>
      <c r="HP410" s="246"/>
      <c r="HQ410" s="246"/>
      <c r="HR410" s="246"/>
      <c r="HS410" s="246"/>
      <c r="HT410" s="246"/>
      <c r="HU410" s="246"/>
      <c r="HV410" s="246"/>
      <c r="HW410" s="246"/>
      <c r="HX410" s="246"/>
      <c r="HY410" s="246"/>
      <c r="HZ410" s="246"/>
      <c r="IA410" s="246"/>
      <c r="IB410" s="246"/>
      <c r="IC410" s="246"/>
      <c r="ID410" s="246"/>
      <c r="IE410" s="246"/>
      <c r="IF410" s="246"/>
      <c r="IG410" s="246"/>
      <c r="IH410" s="246"/>
      <c r="II410" s="246"/>
      <c r="IJ410" s="246"/>
      <c r="IK410" s="246"/>
      <c r="IL410" s="246"/>
      <c r="IM410" s="246"/>
      <c r="IN410" s="246"/>
      <c r="IO410" s="246"/>
      <c r="IP410" s="246"/>
      <c r="IQ410" s="246"/>
      <c r="IR410" s="246"/>
      <c r="IS410" s="246"/>
      <c r="IT410" s="246"/>
      <c r="IU410" s="246"/>
      <c r="IV410" s="246"/>
      <c r="IW410" s="246"/>
    </row>
    <row r="411" customFormat="false" ht="12.75" hidden="false" customHeight="false" outlineLevel="0" collapsed="false">
      <c r="A411" s="254"/>
      <c r="B411" s="255"/>
      <c r="C411" s="251"/>
      <c r="D411" s="251"/>
      <c r="E411" s="251"/>
      <c r="F411" s="246"/>
      <c r="G411" s="246"/>
      <c r="H411" s="246"/>
      <c r="I411" s="246"/>
      <c r="J411" s="246"/>
      <c r="K411" s="246"/>
      <c r="L411" s="246"/>
      <c r="M411" s="246"/>
      <c r="N411" s="246"/>
      <c r="O411" s="246"/>
      <c r="P411" s="246"/>
      <c r="Q411" s="246"/>
      <c r="R411" s="246"/>
      <c r="S411" s="246"/>
      <c r="T411" s="246"/>
      <c r="U411" s="246"/>
      <c r="V411" s="246"/>
      <c r="W411" s="246"/>
      <c r="X411" s="246"/>
      <c r="Y411" s="246"/>
      <c r="Z411" s="246"/>
      <c r="AA411" s="246"/>
      <c r="AB411" s="246"/>
      <c r="AC411" s="246"/>
      <c r="AD411" s="246"/>
      <c r="AE411" s="246"/>
      <c r="AF411" s="246"/>
      <c r="AG411" s="246"/>
      <c r="AH411" s="246"/>
      <c r="AI411" s="246"/>
      <c r="AJ411" s="246"/>
      <c r="AK411" s="246"/>
      <c r="AL411" s="246"/>
      <c r="AM411" s="246"/>
      <c r="AN411" s="246"/>
      <c r="AO411" s="246"/>
      <c r="AP411" s="246"/>
      <c r="AQ411" s="246"/>
      <c r="AR411" s="246"/>
      <c r="AS411" s="246"/>
      <c r="AT411" s="246"/>
      <c r="AU411" s="246"/>
      <c r="AV411" s="246"/>
      <c r="AW411" s="246"/>
      <c r="AX411" s="246"/>
      <c r="AY411" s="246"/>
      <c r="AZ411" s="246"/>
      <c r="BA411" s="246"/>
      <c r="BB411" s="246"/>
      <c r="BC411" s="246"/>
      <c r="BD411" s="246"/>
      <c r="BE411" s="246"/>
      <c r="BF411" s="246"/>
      <c r="BG411" s="246"/>
      <c r="BH411" s="246"/>
      <c r="BI411" s="246"/>
      <c r="BJ411" s="246"/>
      <c r="BK411" s="246"/>
      <c r="BL411" s="246"/>
      <c r="BM411" s="246"/>
      <c r="BN411" s="246"/>
      <c r="BO411" s="246"/>
      <c r="BP411" s="246"/>
      <c r="BQ411" s="246"/>
      <c r="BR411" s="246"/>
      <c r="BS411" s="246"/>
      <c r="BT411" s="246"/>
      <c r="BU411" s="246"/>
      <c r="BV411" s="246"/>
      <c r="BW411" s="246"/>
      <c r="BX411" s="246"/>
      <c r="BY411" s="246"/>
      <c r="BZ411" s="246"/>
      <c r="CA411" s="246"/>
      <c r="CB411" s="246"/>
      <c r="CC411" s="246"/>
      <c r="CD411" s="246"/>
      <c r="CE411" s="246"/>
      <c r="CF411" s="246"/>
      <c r="CG411" s="246"/>
      <c r="CH411" s="246"/>
      <c r="CI411" s="246"/>
      <c r="CJ411" s="246"/>
      <c r="CK411" s="246"/>
      <c r="CL411" s="246"/>
      <c r="CM411" s="246"/>
      <c r="CN411" s="246"/>
      <c r="CO411" s="246"/>
      <c r="CP411" s="246"/>
      <c r="CQ411" s="246"/>
      <c r="CR411" s="246"/>
      <c r="CS411" s="246"/>
      <c r="CT411" s="246"/>
      <c r="CU411" s="246"/>
      <c r="CV411" s="246"/>
      <c r="CW411" s="246"/>
      <c r="CX411" s="246"/>
      <c r="CY411" s="246"/>
      <c r="CZ411" s="246"/>
      <c r="DA411" s="246"/>
      <c r="DB411" s="246"/>
      <c r="DC411" s="246"/>
      <c r="DD411" s="246"/>
      <c r="DE411" s="246"/>
      <c r="DF411" s="246"/>
      <c r="DG411" s="246"/>
      <c r="DH411" s="246"/>
      <c r="DI411" s="246"/>
      <c r="DJ411" s="246"/>
      <c r="DK411" s="246"/>
      <c r="DL411" s="246"/>
      <c r="DM411" s="246"/>
      <c r="DN411" s="246"/>
      <c r="DO411" s="246"/>
      <c r="DP411" s="246"/>
      <c r="DQ411" s="246"/>
      <c r="DR411" s="246"/>
      <c r="DS411" s="246"/>
      <c r="DT411" s="246"/>
      <c r="DU411" s="246"/>
      <c r="DV411" s="246"/>
      <c r="DW411" s="246"/>
      <c r="DX411" s="246"/>
      <c r="DY411" s="246"/>
      <c r="DZ411" s="246"/>
      <c r="EA411" s="246"/>
      <c r="EB411" s="246"/>
      <c r="EC411" s="246"/>
      <c r="ED411" s="246"/>
      <c r="EE411" s="246"/>
      <c r="EF411" s="246"/>
      <c r="EG411" s="246"/>
      <c r="EH411" s="246"/>
      <c r="EI411" s="246"/>
      <c r="EJ411" s="246"/>
      <c r="EK411" s="246"/>
      <c r="EL411" s="246"/>
      <c r="EM411" s="246"/>
      <c r="EN411" s="246"/>
      <c r="EO411" s="246"/>
      <c r="EP411" s="246"/>
      <c r="EQ411" s="246"/>
      <c r="ER411" s="246"/>
      <c r="ES411" s="246"/>
      <c r="ET411" s="246"/>
      <c r="EU411" s="246"/>
      <c r="EV411" s="246"/>
      <c r="EW411" s="246"/>
      <c r="EX411" s="246"/>
      <c r="EY411" s="246"/>
      <c r="EZ411" s="246"/>
      <c r="FA411" s="246"/>
      <c r="FB411" s="246"/>
      <c r="FC411" s="246"/>
      <c r="FD411" s="246"/>
      <c r="FE411" s="246"/>
      <c r="FF411" s="246"/>
      <c r="FG411" s="246"/>
      <c r="FH411" s="246"/>
      <c r="FI411" s="246"/>
      <c r="FJ411" s="246"/>
      <c r="FK411" s="246"/>
      <c r="FL411" s="246"/>
      <c r="FM411" s="246"/>
      <c r="FN411" s="246"/>
      <c r="FO411" s="246"/>
      <c r="FP411" s="246"/>
      <c r="FQ411" s="246"/>
      <c r="FR411" s="246"/>
      <c r="FS411" s="246"/>
      <c r="FT411" s="246"/>
      <c r="FU411" s="246"/>
      <c r="FV411" s="246"/>
      <c r="FW411" s="246"/>
      <c r="FX411" s="246"/>
      <c r="FY411" s="246"/>
      <c r="FZ411" s="246"/>
      <c r="GA411" s="246"/>
      <c r="GB411" s="246"/>
      <c r="GC411" s="246"/>
      <c r="GD411" s="246"/>
      <c r="GE411" s="246"/>
      <c r="GF411" s="246"/>
      <c r="GG411" s="246"/>
      <c r="GH411" s="246"/>
      <c r="GI411" s="246"/>
      <c r="GJ411" s="246"/>
      <c r="GK411" s="246"/>
      <c r="GL411" s="246"/>
      <c r="GM411" s="246"/>
      <c r="GN411" s="246"/>
      <c r="GO411" s="246"/>
      <c r="GP411" s="246"/>
      <c r="GQ411" s="246"/>
      <c r="GR411" s="246"/>
      <c r="GS411" s="246"/>
      <c r="GT411" s="246"/>
      <c r="GU411" s="246"/>
      <c r="GV411" s="246"/>
      <c r="GW411" s="246"/>
      <c r="GX411" s="246"/>
      <c r="GY411" s="246"/>
      <c r="GZ411" s="246"/>
      <c r="HA411" s="246"/>
      <c r="HB411" s="246"/>
      <c r="HC411" s="246"/>
      <c r="HD411" s="246"/>
      <c r="HE411" s="246"/>
      <c r="HF411" s="246"/>
      <c r="HG411" s="246"/>
      <c r="HH411" s="246"/>
      <c r="HI411" s="246"/>
      <c r="HJ411" s="246"/>
      <c r="HK411" s="246"/>
      <c r="HL411" s="246"/>
      <c r="HM411" s="246"/>
      <c r="HN411" s="246"/>
      <c r="HO411" s="246"/>
      <c r="HP411" s="246"/>
      <c r="HQ411" s="246"/>
      <c r="HR411" s="246"/>
      <c r="HS411" s="246"/>
      <c r="HT411" s="246"/>
      <c r="HU411" s="246"/>
      <c r="HV411" s="246"/>
      <c r="HW411" s="246"/>
      <c r="HX411" s="246"/>
      <c r="HY411" s="246"/>
      <c r="HZ411" s="246"/>
      <c r="IA411" s="246"/>
      <c r="IB411" s="246"/>
      <c r="IC411" s="246"/>
      <c r="ID411" s="246"/>
      <c r="IE411" s="246"/>
      <c r="IF411" s="246"/>
      <c r="IG411" s="246"/>
      <c r="IH411" s="246"/>
      <c r="II411" s="246"/>
      <c r="IJ411" s="246"/>
      <c r="IK411" s="246"/>
      <c r="IL411" s="246"/>
      <c r="IM411" s="246"/>
      <c r="IN411" s="246"/>
      <c r="IO411" s="246"/>
      <c r="IP411" s="246"/>
      <c r="IQ411" s="246"/>
      <c r="IR411" s="246"/>
      <c r="IS411" s="246"/>
      <c r="IT411" s="246"/>
      <c r="IU411" s="246"/>
      <c r="IV411" s="246"/>
      <c r="IW411" s="246"/>
    </row>
    <row r="412" customFormat="false" ht="12.75" hidden="false" customHeight="false" outlineLevel="0" collapsed="false">
      <c r="A412" s="254"/>
      <c r="B412" s="255"/>
      <c r="C412" s="251"/>
      <c r="D412" s="251"/>
      <c r="E412" s="251"/>
      <c r="F412" s="246"/>
      <c r="G412" s="246"/>
      <c r="H412" s="246"/>
      <c r="I412" s="246"/>
      <c r="J412" s="246"/>
      <c r="K412" s="246"/>
      <c r="L412" s="246"/>
      <c r="M412" s="246"/>
      <c r="N412" s="246"/>
      <c r="O412" s="246"/>
      <c r="P412" s="246"/>
      <c r="Q412" s="246"/>
      <c r="R412" s="246"/>
      <c r="S412" s="246"/>
      <c r="T412" s="246"/>
      <c r="U412" s="246"/>
      <c r="V412" s="246"/>
      <c r="W412" s="246"/>
      <c r="X412" s="246"/>
      <c r="Y412" s="246"/>
      <c r="Z412" s="246"/>
      <c r="AA412" s="246"/>
      <c r="AB412" s="246"/>
      <c r="AC412" s="246"/>
      <c r="AD412" s="246"/>
      <c r="AE412" s="246"/>
      <c r="AF412" s="246"/>
      <c r="AG412" s="246"/>
      <c r="AH412" s="246"/>
      <c r="AI412" s="246"/>
      <c r="AJ412" s="246"/>
      <c r="AK412" s="246"/>
      <c r="AL412" s="246"/>
      <c r="AM412" s="246"/>
      <c r="AN412" s="246"/>
      <c r="AO412" s="246"/>
      <c r="AP412" s="246"/>
      <c r="AQ412" s="246"/>
      <c r="AR412" s="246"/>
      <c r="AS412" s="246"/>
      <c r="AT412" s="246"/>
      <c r="AU412" s="246"/>
      <c r="AV412" s="246"/>
      <c r="AW412" s="246"/>
      <c r="AX412" s="246"/>
      <c r="AY412" s="246"/>
      <c r="AZ412" s="246"/>
      <c r="BA412" s="246"/>
      <c r="BB412" s="246"/>
      <c r="BC412" s="246"/>
      <c r="BD412" s="246"/>
      <c r="BE412" s="246"/>
      <c r="BF412" s="246"/>
      <c r="BG412" s="246"/>
      <c r="BH412" s="246"/>
      <c r="BI412" s="246"/>
      <c r="BJ412" s="246"/>
      <c r="BK412" s="246"/>
      <c r="BL412" s="246"/>
      <c r="BM412" s="246"/>
      <c r="BN412" s="246"/>
      <c r="BO412" s="246"/>
      <c r="BP412" s="246"/>
      <c r="BQ412" s="246"/>
      <c r="BR412" s="246"/>
      <c r="BS412" s="246"/>
      <c r="BT412" s="246"/>
      <c r="BU412" s="246"/>
      <c r="BV412" s="246"/>
      <c r="BW412" s="246"/>
      <c r="BX412" s="246"/>
      <c r="BY412" s="246"/>
      <c r="BZ412" s="246"/>
      <c r="CA412" s="246"/>
      <c r="CB412" s="246"/>
      <c r="CC412" s="246"/>
      <c r="CD412" s="246"/>
      <c r="CE412" s="246"/>
      <c r="CF412" s="246"/>
      <c r="CG412" s="246"/>
      <c r="CH412" s="246"/>
      <c r="CI412" s="246"/>
      <c r="CJ412" s="246"/>
      <c r="CK412" s="246"/>
      <c r="CL412" s="246"/>
      <c r="CM412" s="246"/>
      <c r="CN412" s="246"/>
      <c r="CO412" s="246"/>
      <c r="CP412" s="246"/>
      <c r="CQ412" s="246"/>
      <c r="CR412" s="246"/>
      <c r="CS412" s="246"/>
      <c r="CT412" s="246"/>
      <c r="CU412" s="246"/>
      <c r="CV412" s="246"/>
      <c r="CW412" s="246"/>
      <c r="CX412" s="246"/>
      <c r="CY412" s="246"/>
      <c r="CZ412" s="246"/>
      <c r="DA412" s="246"/>
      <c r="DB412" s="246"/>
      <c r="DC412" s="246"/>
      <c r="DD412" s="246"/>
      <c r="DE412" s="246"/>
      <c r="DF412" s="246"/>
      <c r="DG412" s="246"/>
      <c r="DH412" s="246"/>
      <c r="DI412" s="246"/>
      <c r="DJ412" s="246"/>
      <c r="DK412" s="246"/>
      <c r="DL412" s="246"/>
      <c r="DM412" s="246"/>
      <c r="DN412" s="246"/>
      <c r="DO412" s="246"/>
      <c r="DP412" s="246"/>
      <c r="DQ412" s="246"/>
      <c r="DR412" s="246"/>
      <c r="DS412" s="246"/>
      <c r="DT412" s="246"/>
      <c r="DU412" s="246"/>
      <c r="DV412" s="246"/>
      <c r="DW412" s="246"/>
      <c r="DX412" s="246"/>
      <c r="DY412" s="246"/>
      <c r="DZ412" s="246"/>
      <c r="EA412" s="246"/>
      <c r="EB412" s="246"/>
      <c r="EC412" s="246"/>
      <c r="ED412" s="246"/>
      <c r="EE412" s="246"/>
      <c r="EF412" s="246"/>
      <c r="EG412" s="246"/>
      <c r="EH412" s="246"/>
      <c r="EI412" s="246"/>
      <c r="EJ412" s="246"/>
      <c r="EK412" s="246"/>
      <c r="EL412" s="246"/>
      <c r="EM412" s="246"/>
      <c r="EN412" s="246"/>
      <c r="EO412" s="246"/>
      <c r="EP412" s="246"/>
      <c r="EQ412" s="246"/>
      <c r="ER412" s="246"/>
      <c r="ES412" s="246"/>
      <c r="ET412" s="246"/>
      <c r="EU412" s="246"/>
      <c r="EV412" s="246"/>
      <c r="EW412" s="246"/>
      <c r="EX412" s="246"/>
      <c r="EY412" s="246"/>
      <c r="EZ412" s="246"/>
      <c r="FA412" s="246"/>
      <c r="FB412" s="246"/>
      <c r="FC412" s="246"/>
      <c r="FD412" s="246"/>
      <c r="FE412" s="246"/>
      <c r="FF412" s="246"/>
      <c r="FG412" s="246"/>
      <c r="FH412" s="246"/>
      <c r="FI412" s="246"/>
      <c r="FJ412" s="246"/>
      <c r="FK412" s="246"/>
      <c r="FL412" s="246"/>
      <c r="FM412" s="246"/>
      <c r="FN412" s="246"/>
      <c r="FO412" s="246"/>
      <c r="FP412" s="246"/>
      <c r="FQ412" s="246"/>
      <c r="FR412" s="246"/>
      <c r="FS412" s="246"/>
      <c r="FT412" s="246"/>
      <c r="FU412" s="246"/>
      <c r="FV412" s="246"/>
      <c r="FW412" s="246"/>
      <c r="FX412" s="246"/>
      <c r="FY412" s="246"/>
      <c r="FZ412" s="246"/>
      <c r="GA412" s="246"/>
      <c r="GB412" s="246"/>
      <c r="GC412" s="246"/>
      <c r="GD412" s="246"/>
      <c r="GE412" s="246"/>
      <c r="GF412" s="246"/>
      <c r="GG412" s="246"/>
      <c r="GH412" s="246"/>
      <c r="GI412" s="246"/>
      <c r="GJ412" s="246"/>
      <c r="GK412" s="246"/>
      <c r="GL412" s="246"/>
      <c r="GM412" s="246"/>
      <c r="GN412" s="246"/>
      <c r="GO412" s="246"/>
      <c r="GP412" s="246"/>
      <c r="GQ412" s="246"/>
      <c r="GR412" s="246"/>
      <c r="GS412" s="246"/>
      <c r="GT412" s="246"/>
      <c r="GU412" s="246"/>
      <c r="GV412" s="246"/>
      <c r="GW412" s="246"/>
      <c r="GX412" s="246"/>
      <c r="GY412" s="246"/>
      <c r="GZ412" s="246"/>
      <c r="HA412" s="246"/>
      <c r="HB412" s="246"/>
      <c r="HC412" s="246"/>
      <c r="HD412" s="246"/>
      <c r="HE412" s="246"/>
      <c r="HF412" s="246"/>
      <c r="HG412" s="246"/>
      <c r="HH412" s="246"/>
      <c r="HI412" s="246"/>
      <c r="HJ412" s="246"/>
      <c r="HK412" s="246"/>
      <c r="HL412" s="246"/>
      <c r="HM412" s="246"/>
      <c r="HN412" s="246"/>
      <c r="HO412" s="246"/>
      <c r="HP412" s="246"/>
      <c r="HQ412" s="246"/>
      <c r="HR412" s="246"/>
      <c r="HS412" s="246"/>
      <c r="HT412" s="246"/>
      <c r="HU412" s="246"/>
      <c r="HV412" s="246"/>
      <c r="HW412" s="246"/>
      <c r="HX412" s="246"/>
      <c r="HY412" s="246"/>
      <c r="HZ412" s="246"/>
      <c r="IA412" s="246"/>
      <c r="IB412" s="246"/>
      <c r="IC412" s="246"/>
      <c r="ID412" s="246"/>
      <c r="IE412" s="246"/>
      <c r="IF412" s="246"/>
      <c r="IG412" s="246"/>
      <c r="IH412" s="246"/>
      <c r="II412" s="246"/>
      <c r="IJ412" s="246"/>
      <c r="IK412" s="246"/>
      <c r="IL412" s="246"/>
      <c r="IM412" s="246"/>
      <c r="IN412" s="246"/>
      <c r="IO412" s="246"/>
      <c r="IP412" s="246"/>
      <c r="IQ412" s="246"/>
      <c r="IR412" s="246"/>
      <c r="IS412" s="246"/>
      <c r="IT412" s="246"/>
      <c r="IU412" s="246"/>
      <c r="IV412" s="246"/>
      <c r="IW412" s="246"/>
    </row>
    <row r="413" customFormat="false" ht="12.75" hidden="false" customHeight="false" outlineLevel="0" collapsed="false">
      <c r="A413" s="254"/>
      <c r="B413" s="256"/>
      <c r="C413" s="251"/>
      <c r="D413" s="251"/>
      <c r="E413" s="251"/>
      <c r="F413" s="246"/>
      <c r="G413" s="246"/>
      <c r="H413" s="246"/>
      <c r="I413" s="246"/>
      <c r="J413" s="246"/>
      <c r="K413" s="246"/>
      <c r="L413" s="246"/>
      <c r="M413" s="246"/>
      <c r="N413" s="246"/>
      <c r="O413" s="246"/>
      <c r="P413" s="246"/>
      <c r="Q413" s="246"/>
      <c r="R413" s="246"/>
      <c r="S413" s="246"/>
      <c r="T413" s="246"/>
      <c r="U413" s="246"/>
      <c r="V413" s="246"/>
      <c r="W413" s="246"/>
      <c r="X413" s="246"/>
      <c r="Y413" s="246"/>
      <c r="Z413" s="246"/>
      <c r="AA413" s="246"/>
      <c r="AB413" s="246"/>
      <c r="AC413" s="246"/>
      <c r="AD413" s="246"/>
      <c r="AE413" s="246"/>
      <c r="AF413" s="246"/>
      <c r="AG413" s="246"/>
      <c r="AH413" s="246"/>
      <c r="AI413" s="246"/>
      <c r="AJ413" s="246"/>
      <c r="AK413" s="246"/>
      <c r="AL413" s="246"/>
      <c r="AM413" s="246"/>
      <c r="AN413" s="246"/>
      <c r="AO413" s="246"/>
      <c r="AP413" s="246"/>
      <c r="AQ413" s="246"/>
      <c r="AR413" s="246"/>
      <c r="AS413" s="246"/>
      <c r="AT413" s="246"/>
      <c r="AU413" s="246"/>
      <c r="AV413" s="246"/>
      <c r="AW413" s="246"/>
      <c r="AX413" s="246"/>
      <c r="AY413" s="246"/>
      <c r="AZ413" s="246"/>
      <c r="BA413" s="246"/>
      <c r="BB413" s="246"/>
      <c r="BC413" s="246"/>
      <c r="BD413" s="246"/>
      <c r="BE413" s="246"/>
      <c r="BF413" s="246"/>
      <c r="BG413" s="246"/>
      <c r="BH413" s="246"/>
      <c r="BI413" s="246"/>
      <c r="BJ413" s="246"/>
      <c r="BK413" s="246"/>
      <c r="BL413" s="246"/>
      <c r="BM413" s="246"/>
      <c r="BN413" s="246"/>
      <c r="BO413" s="246"/>
      <c r="BP413" s="246"/>
      <c r="BQ413" s="246"/>
      <c r="BR413" s="246"/>
      <c r="BS413" s="246"/>
      <c r="BT413" s="246"/>
      <c r="BU413" s="246"/>
      <c r="BV413" s="246"/>
      <c r="BW413" s="246"/>
      <c r="BX413" s="246"/>
      <c r="BY413" s="246"/>
      <c r="BZ413" s="246"/>
      <c r="CA413" s="246"/>
      <c r="CB413" s="246"/>
      <c r="CC413" s="246"/>
      <c r="CD413" s="246"/>
      <c r="CE413" s="246"/>
      <c r="CF413" s="246"/>
      <c r="CG413" s="246"/>
      <c r="CH413" s="246"/>
      <c r="CI413" s="246"/>
      <c r="CJ413" s="246"/>
      <c r="CK413" s="246"/>
      <c r="CL413" s="246"/>
      <c r="CM413" s="246"/>
      <c r="CN413" s="246"/>
      <c r="CO413" s="246"/>
      <c r="CP413" s="246"/>
      <c r="CQ413" s="246"/>
      <c r="CR413" s="246"/>
      <c r="CS413" s="246"/>
      <c r="CT413" s="246"/>
      <c r="CU413" s="246"/>
      <c r="CV413" s="246"/>
      <c r="CW413" s="246"/>
      <c r="CX413" s="246"/>
      <c r="CY413" s="246"/>
      <c r="CZ413" s="246"/>
      <c r="DA413" s="246"/>
      <c r="DB413" s="246"/>
      <c r="DC413" s="246"/>
      <c r="DD413" s="246"/>
      <c r="DE413" s="246"/>
      <c r="DF413" s="246"/>
      <c r="DG413" s="246"/>
      <c r="DH413" s="246"/>
      <c r="DI413" s="246"/>
      <c r="DJ413" s="246"/>
      <c r="DK413" s="246"/>
      <c r="DL413" s="246"/>
      <c r="DM413" s="246"/>
      <c r="DN413" s="246"/>
      <c r="DO413" s="246"/>
      <c r="DP413" s="246"/>
      <c r="DQ413" s="246"/>
      <c r="DR413" s="246"/>
      <c r="DS413" s="246"/>
      <c r="DT413" s="246"/>
      <c r="DU413" s="246"/>
      <c r="DV413" s="246"/>
      <c r="DW413" s="246"/>
      <c r="DX413" s="246"/>
      <c r="DY413" s="246"/>
      <c r="DZ413" s="246"/>
      <c r="EA413" s="246"/>
      <c r="EB413" s="246"/>
      <c r="EC413" s="246"/>
      <c r="ED413" s="246"/>
      <c r="EE413" s="246"/>
      <c r="EF413" s="246"/>
      <c r="EG413" s="246"/>
      <c r="EH413" s="246"/>
      <c r="EI413" s="246"/>
      <c r="EJ413" s="246"/>
      <c r="EK413" s="246"/>
      <c r="EL413" s="246"/>
      <c r="EM413" s="246"/>
      <c r="EN413" s="246"/>
      <c r="EO413" s="246"/>
      <c r="EP413" s="246"/>
      <c r="EQ413" s="246"/>
      <c r="ER413" s="246"/>
      <c r="ES413" s="246"/>
      <c r="ET413" s="246"/>
      <c r="EU413" s="246"/>
      <c r="EV413" s="246"/>
      <c r="EW413" s="246"/>
      <c r="EX413" s="246"/>
      <c r="EY413" s="246"/>
      <c r="EZ413" s="246"/>
      <c r="FA413" s="246"/>
      <c r="FB413" s="246"/>
      <c r="FC413" s="246"/>
      <c r="FD413" s="246"/>
      <c r="FE413" s="246"/>
      <c r="FF413" s="246"/>
      <c r="FG413" s="246"/>
      <c r="FH413" s="246"/>
      <c r="FI413" s="246"/>
      <c r="FJ413" s="246"/>
      <c r="FK413" s="246"/>
      <c r="FL413" s="246"/>
      <c r="FM413" s="246"/>
      <c r="FN413" s="246"/>
      <c r="FO413" s="246"/>
      <c r="FP413" s="246"/>
      <c r="FQ413" s="246"/>
      <c r="FR413" s="246"/>
      <c r="FS413" s="246"/>
      <c r="FT413" s="246"/>
      <c r="FU413" s="246"/>
      <c r="FV413" s="246"/>
      <c r="FW413" s="246"/>
      <c r="FX413" s="246"/>
      <c r="FY413" s="246"/>
      <c r="FZ413" s="246"/>
      <c r="GA413" s="246"/>
      <c r="GB413" s="246"/>
      <c r="GC413" s="246"/>
      <c r="GD413" s="246"/>
      <c r="GE413" s="246"/>
      <c r="GF413" s="246"/>
      <c r="GG413" s="246"/>
      <c r="GH413" s="246"/>
      <c r="GI413" s="246"/>
      <c r="GJ413" s="246"/>
      <c r="GK413" s="246"/>
      <c r="GL413" s="246"/>
      <c r="GM413" s="246"/>
      <c r="GN413" s="246"/>
      <c r="GO413" s="246"/>
      <c r="GP413" s="246"/>
      <c r="GQ413" s="246"/>
      <c r="GR413" s="246"/>
      <c r="GS413" s="246"/>
      <c r="GT413" s="246"/>
      <c r="GU413" s="246"/>
      <c r="GV413" s="246"/>
      <c r="GW413" s="246"/>
      <c r="GX413" s="246"/>
      <c r="GY413" s="246"/>
      <c r="GZ413" s="246"/>
      <c r="HA413" s="246"/>
      <c r="HB413" s="246"/>
      <c r="HC413" s="246"/>
      <c r="HD413" s="246"/>
      <c r="HE413" s="246"/>
      <c r="HF413" s="246"/>
      <c r="HG413" s="246"/>
      <c r="HH413" s="246"/>
      <c r="HI413" s="246"/>
      <c r="HJ413" s="246"/>
      <c r="HK413" s="246"/>
      <c r="HL413" s="246"/>
      <c r="HM413" s="246"/>
      <c r="HN413" s="246"/>
      <c r="HO413" s="246"/>
      <c r="HP413" s="246"/>
      <c r="HQ413" s="246"/>
      <c r="HR413" s="246"/>
      <c r="HS413" s="246"/>
      <c r="HT413" s="246"/>
      <c r="HU413" s="246"/>
      <c r="HV413" s="246"/>
      <c r="HW413" s="246"/>
      <c r="HX413" s="246"/>
      <c r="HY413" s="246"/>
      <c r="HZ413" s="246"/>
      <c r="IA413" s="246"/>
      <c r="IB413" s="246"/>
      <c r="IC413" s="246"/>
      <c r="ID413" s="246"/>
      <c r="IE413" s="246"/>
      <c r="IF413" s="246"/>
      <c r="IG413" s="246"/>
      <c r="IH413" s="246"/>
      <c r="II413" s="246"/>
      <c r="IJ413" s="246"/>
      <c r="IK413" s="246"/>
      <c r="IL413" s="246"/>
      <c r="IM413" s="246"/>
      <c r="IN413" s="246"/>
      <c r="IO413" s="246"/>
      <c r="IP413" s="246"/>
      <c r="IQ413" s="246"/>
      <c r="IR413" s="246"/>
      <c r="IS413" s="246"/>
      <c r="IT413" s="246"/>
      <c r="IU413" s="246"/>
      <c r="IV413" s="246"/>
      <c r="IW413" s="246"/>
    </row>
    <row r="414" customFormat="false" ht="12.75" hidden="false" customHeight="false" outlineLevel="0" collapsed="false">
      <c r="A414" s="217"/>
      <c r="B414" s="255"/>
      <c r="C414" s="251"/>
      <c r="D414" s="251"/>
      <c r="E414" s="251"/>
      <c r="F414" s="246"/>
      <c r="G414" s="246"/>
      <c r="H414" s="246"/>
      <c r="I414" s="246"/>
      <c r="J414" s="246"/>
      <c r="K414" s="246"/>
      <c r="L414" s="246"/>
      <c r="M414" s="246"/>
      <c r="N414" s="246"/>
      <c r="O414" s="246"/>
      <c r="P414" s="246"/>
      <c r="Q414" s="246"/>
      <c r="R414" s="246"/>
      <c r="S414" s="246"/>
      <c r="T414" s="246"/>
      <c r="U414" s="246"/>
      <c r="V414" s="246"/>
      <c r="W414" s="246"/>
      <c r="X414" s="246"/>
      <c r="Y414" s="246"/>
      <c r="Z414" s="246"/>
      <c r="AA414" s="246"/>
      <c r="AB414" s="246"/>
      <c r="AC414" s="246"/>
      <c r="AD414" s="246"/>
      <c r="AE414" s="246"/>
      <c r="AF414" s="246"/>
      <c r="AG414" s="246"/>
      <c r="AH414" s="246"/>
      <c r="AI414" s="246"/>
      <c r="AJ414" s="246"/>
      <c r="AK414" s="246"/>
      <c r="AL414" s="246"/>
      <c r="AM414" s="246"/>
      <c r="AN414" s="246"/>
      <c r="AO414" s="246"/>
      <c r="AP414" s="246"/>
      <c r="AQ414" s="246"/>
      <c r="AR414" s="246"/>
      <c r="AS414" s="246"/>
      <c r="AT414" s="246"/>
      <c r="AU414" s="246"/>
      <c r="AV414" s="246"/>
      <c r="AW414" s="246"/>
      <c r="AX414" s="246"/>
      <c r="AY414" s="246"/>
      <c r="AZ414" s="246"/>
      <c r="BA414" s="246"/>
      <c r="BB414" s="246"/>
      <c r="BC414" s="246"/>
      <c r="BD414" s="246"/>
      <c r="BE414" s="246"/>
      <c r="BF414" s="246"/>
      <c r="BG414" s="246"/>
      <c r="BH414" s="246"/>
      <c r="BI414" s="246"/>
      <c r="BJ414" s="246"/>
      <c r="BK414" s="246"/>
      <c r="BL414" s="246"/>
      <c r="BM414" s="246"/>
      <c r="BN414" s="246"/>
      <c r="BO414" s="246"/>
      <c r="BP414" s="246"/>
      <c r="BQ414" s="246"/>
      <c r="BR414" s="246"/>
      <c r="BS414" s="246"/>
      <c r="BT414" s="246"/>
      <c r="BU414" s="246"/>
      <c r="BV414" s="246"/>
      <c r="BW414" s="246"/>
      <c r="BX414" s="246"/>
      <c r="BY414" s="246"/>
      <c r="BZ414" s="246"/>
      <c r="CA414" s="246"/>
      <c r="CB414" s="246"/>
      <c r="CC414" s="246"/>
      <c r="CD414" s="246"/>
      <c r="CE414" s="246"/>
      <c r="CF414" s="246"/>
      <c r="CG414" s="246"/>
      <c r="CH414" s="246"/>
      <c r="CI414" s="246"/>
      <c r="CJ414" s="246"/>
      <c r="CK414" s="246"/>
      <c r="CL414" s="246"/>
      <c r="CM414" s="246"/>
      <c r="CN414" s="246"/>
      <c r="CO414" s="246"/>
      <c r="CP414" s="246"/>
      <c r="CQ414" s="246"/>
      <c r="CR414" s="246"/>
      <c r="CS414" s="246"/>
      <c r="CT414" s="246"/>
      <c r="CU414" s="246"/>
      <c r="CV414" s="246"/>
      <c r="CW414" s="246"/>
      <c r="CX414" s="246"/>
      <c r="CY414" s="246"/>
      <c r="CZ414" s="246"/>
      <c r="DA414" s="246"/>
      <c r="DB414" s="246"/>
      <c r="DC414" s="246"/>
      <c r="DD414" s="246"/>
      <c r="DE414" s="246"/>
      <c r="DF414" s="246"/>
      <c r="DG414" s="246"/>
      <c r="DH414" s="246"/>
      <c r="DI414" s="246"/>
      <c r="DJ414" s="246"/>
      <c r="DK414" s="246"/>
      <c r="DL414" s="246"/>
      <c r="DM414" s="246"/>
      <c r="DN414" s="246"/>
      <c r="DO414" s="246"/>
      <c r="DP414" s="246"/>
      <c r="DQ414" s="246"/>
      <c r="DR414" s="246"/>
      <c r="DS414" s="246"/>
      <c r="DT414" s="246"/>
      <c r="DU414" s="246"/>
      <c r="DV414" s="246"/>
      <c r="DW414" s="246"/>
      <c r="DX414" s="246"/>
      <c r="DY414" s="246"/>
      <c r="DZ414" s="246"/>
      <c r="EA414" s="246"/>
      <c r="EB414" s="246"/>
      <c r="EC414" s="246"/>
      <c r="ED414" s="246"/>
      <c r="EE414" s="246"/>
      <c r="EF414" s="246"/>
      <c r="EG414" s="246"/>
      <c r="EH414" s="246"/>
      <c r="EI414" s="246"/>
      <c r="EJ414" s="246"/>
      <c r="EK414" s="246"/>
      <c r="EL414" s="246"/>
      <c r="EM414" s="246"/>
      <c r="EN414" s="246"/>
      <c r="EO414" s="246"/>
      <c r="EP414" s="246"/>
      <c r="EQ414" s="246"/>
      <c r="ER414" s="246"/>
      <c r="ES414" s="246"/>
      <c r="ET414" s="246"/>
      <c r="EU414" s="246"/>
      <c r="EV414" s="246"/>
      <c r="EW414" s="246"/>
      <c r="EX414" s="246"/>
      <c r="EY414" s="246"/>
      <c r="EZ414" s="246"/>
      <c r="FA414" s="246"/>
      <c r="FB414" s="246"/>
      <c r="FC414" s="246"/>
      <c r="FD414" s="246"/>
      <c r="FE414" s="246"/>
      <c r="FF414" s="246"/>
      <c r="FG414" s="246"/>
      <c r="FH414" s="246"/>
      <c r="FI414" s="246"/>
      <c r="FJ414" s="246"/>
      <c r="FK414" s="246"/>
      <c r="FL414" s="246"/>
      <c r="FM414" s="246"/>
      <c r="FN414" s="246"/>
      <c r="FO414" s="246"/>
      <c r="FP414" s="246"/>
      <c r="FQ414" s="246"/>
      <c r="FR414" s="246"/>
      <c r="FS414" s="246"/>
      <c r="FT414" s="246"/>
      <c r="FU414" s="246"/>
      <c r="FV414" s="246"/>
      <c r="FW414" s="246"/>
      <c r="FX414" s="246"/>
      <c r="FY414" s="246"/>
      <c r="FZ414" s="246"/>
      <c r="GA414" s="246"/>
      <c r="GB414" s="246"/>
      <c r="GC414" s="246"/>
      <c r="GD414" s="246"/>
      <c r="GE414" s="246"/>
      <c r="GF414" s="246"/>
      <c r="GG414" s="246"/>
      <c r="GH414" s="246"/>
      <c r="GI414" s="246"/>
      <c r="GJ414" s="246"/>
      <c r="GK414" s="246"/>
      <c r="GL414" s="246"/>
      <c r="GM414" s="246"/>
      <c r="GN414" s="246"/>
      <c r="GO414" s="246"/>
      <c r="GP414" s="246"/>
      <c r="GQ414" s="246"/>
      <c r="GR414" s="246"/>
      <c r="GS414" s="246"/>
      <c r="GT414" s="246"/>
      <c r="GU414" s="246"/>
      <c r="GV414" s="246"/>
      <c r="GW414" s="246"/>
      <c r="GX414" s="246"/>
      <c r="GY414" s="246"/>
      <c r="GZ414" s="246"/>
      <c r="HA414" s="246"/>
      <c r="HB414" s="246"/>
      <c r="HC414" s="246"/>
      <c r="HD414" s="246"/>
      <c r="HE414" s="246"/>
      <c r="HF414" s="246"/>
      <c r="HG414" s="246"/>
      <c r="HH414" s="246"/>
      <c r="HI414" s="246"/>
      <c r="HJ414" s="246"/>
      <c r="HK414" s="246"/>
      <c r="HL414" s="246"/>
      <c r="HM414" s="246"/>
      <c r="HN414" s="246"/>
      <c r="HO414" s="246"/>
      <c r="HP414" s="246"/>
      <c r="HQ414" s="246"/>
      <c r="HR414" s="246"/>
      <c r="HS414" s="246"/>
      <c r="HT414" s="246"/>
      <c r="HU414" s="246"/>
      <c r="HV414" s="246"/>
      <c r="HW414" s="246"/>
      <c r="HX414" s="246"/>
      <c r="HY414" s="246"/>
      <c r="HZ414" s="246"/>
      <c r="IA414" s="246"/>
      <c r="IB414" s="246"/>
      <c r="IC414" s="246"/>
      <c r="ID414" s="246"/>
      <c r="IE414" s="246"/>
      <c r="IF414" s="246"/>
      <c r="IG414" s="246"/>
      <c r="IH414" s="246"/>
      <c r="II414" s="246"/>
      <c r="IJ414" s="246"/>
      <c r="IK414" s="246"/>
      <c r="IL414" s="246"/>
      <c r="IM414" s="246"/>
      <c r="IN414" s="246"/>
      <c r="IO414" s="246"/>
      <c r="IP414" s="246"/>
      <c r="IQ414" s="246"/>
      <c r="IR414" s="246"/>
      <c r="IS414" s="246"/>
      <c r="IT414" s="246"/>
      <c r="IU414" s="246"/>
      <c r="IV414" s="246"/>
      <c r="IW414" s="246"/>
    </row>
    <row r="415" customFormat="false" ht="12.75" hidden="false" customHeight="false" outlineLevel="0" collapsed="false">
      <c r="A415" s="217"/>
      <c r="B415" s="255"/>
      <c r="C415" s="251"/>
      <c r="D415" s="251"/>
      <c r="E415" s="251"/>
      <c r="F415" s="246"/>
      <c r="G415" s="246"/>
      <c r="H415" s="246"/>
      <c r="I415" s="246"/>
      <c r="J415" s="246"/>
      <c r="K415" s="246"/>
      <c r="L415" s="246"/>
      <c r="M415" s="246"/>
      <c r="N415" s="246"/>
      <c r="O415" s="246"/>
      <c r="P415" s="246"/>
      <c r="Q415" s="246"/>
      <c r="R415" s="246"/>
      <c r="S415" s="246"/>
      <c r="T415" s="246"/>
      <c r="U415" s="246"/>
      <c r="V415" s="246"/>
      <c r="W415" s="246"/>
      <c r="X415" s="246"/>
      <c r="Y415" s="246"/>
      <c r="Z415" s="246"/>
      <c r="AA415" s="246"/>
      <c r="AB415" s="246"/>
      <c r="AC415" s="246"/>
      <c r="AD415" s="246"/>
      <c r="AE415" s="246"/>
      <c r="AF415" s="246"/>
      <c r="AG415" s="246"/>
      <c r="AH415" s="246"/>
      <c r="AI415" s="246"/>
      <c r="AJ415" s="246"/>
      <c r="AK415" s="246"/>
      <c r="AL415" s="246"/>
      <c r="AM415" s="246"/>
      <c r="AN415" s="246"/>
      <c r="AO415" s="246"/>
      <c r="AP415" s="246"/>
      <c r="AQ415" s="246"/>
      <c r="AR415" s="246"/>
      <c r="AS415" s="246"/>
      <c r="AT415" s="246"/>
      <c r="AU415" s="246"/>
      <c r="AV415" s="246"/>
      <c r="AW415" s="246"/>
      <c r="AX415" s="246"/>
      <c r="AY415" s="246"/>
      <c r="AZ415" s="246"/>
      <c r="BA415" s="246"/>
      <c r="BB415" s="246"/>
      <c r="BC415" s="246"/>
      <c r="BD415" s="246"/>
      <c r="BE415" s="246"/>
      <c r="BF415" s="246"/>
      <c r="BG415" s="246"/>
      <c r="BH415" s="246"/>
      <c r="BI415" s="246"/>
      <c r="BJ415" s="246"/>
      <c r="BK415" s="246"/>
      <c r="BL415" s="246"/>
      <c r="BM415" s="246"/>
      <c r="BN415" s="246"/>
      <c r="BO415" s="246"/>
      <c r="BP415" s="246"/>
      <c r="BQ415" s="246"/>
      <c r="BR415" s="246"/>
      <c r="BS415" s="246"/>
      <c r="BT415" s="246"/>
      <c r="BU415" s="246"/>
      <c r="BV415" s="246"/>
      <c r="BW415" s="246"/>
      <c r="BX415" s="246"/>
      <c r="BY415" s="246"/>
      <c r="BZ415" s="246"/>
      <c r="CA415" s="246"/>
      <c r="CB415" s="246"/>
      <c r="CC415" s="246"/>
      <c r="CD415" s="246"/>
      <c r="CE415" s="246"/>
      <c r="CF415" s="246"/>
      <c r="CG415" s="246"/>
      <c r="CH415" s="246"/>
      <c r="CI415" s="246"/>
      <c r="CJ415" s="246"/>
      <c r="CK415" s="246"/>
      <c r="CL415" s="246"/>
      <c r="CM415" s="246"/>
      <c r="CN415" s="246"/>
      <c r="CO415" s="246"/>
      <c r="CP415" s="246"/>
      <c r="CQ415" s="246"/>
      <c r="CR415" s="246"/>
      <c r="CS415" s="246"/>
      <c r="CT415" s="246"/>
      <c r="CU415" s="246"/>
      <c r="CV415" s="246"/>
      <c r="CW415" s="246"/>
      <c r="CX415" s="246"/>
      <c r="CY415" s="246"/>
      <c r="CZ415" s="246"/>
      <c r="DA415" s="246"/>
      <c r="DB415" s="246"/>
      <c r="DC415" s="246"/>
      <c r="DD415" s="246"/>
      <c r="DE415" s="246"/>
      <c r="DF415" s="246"/>
      <c r="DG415" s="246"/>
      <c r="DH415" s="246"/>
      <c r="DI415" s="246"/>
      <c r="DJ415" s="246"/>
      <c r="DK415" s="246"/>
      <c r="DL415" s="246"/>
      <c r="DM415" s="246"/>
      <c r="DN415" s="246"/>
      <c r="DO415" s="246"/>
      <c r="DP415" s="246"/>
      <c r="DQ415" s="246"/>
      <c r="DR415" s="246"/>
      <c r="DS415" s="246"/>
      <c r="DT415" s="246"/>
      <c r="DU415" s="246"/>
      <c r="DV415" s="246"/>
      <c r="DW415" s="246"/>
      <c r="DX415" s="246"/>
      <c r="DY415" s="246"/>
      <c r="DZ415" s="246"/>
      <c r="EA415" s="246"/>
      <c r="EB415" s="246"/>
      <c r="EC415" s="246"/>
      <c r="ED415" s="246"/>
      <c r="EE415" s="246"/>
      <c r="EF415" s="246"/>
      <c r="EG415" s="246"/>
      <c r="EH415" s="246"/>
      <c r="EI415" s="246"/>
      <c r="EJ415" s="246"/>
      <c r="EK415" s="246"/>
      <c r="EL415" s="246"/>
      <c r="EM415" s="246"/>
      <c r="EN415" s="246"/>
      <c r="EO415" s="246"/>
      <c r="EP415" s="246"/>
      <c r="EQ415" s="246"/>
      <c r="ER415" s="246"/>
      <c r="ES415" s="246"/>
      <c r="ET415" s="246"/>
      <c r="EU415" s="246"/>
      <c r="EV415" s="246"/>
      <c r="EW415" s="246"/>
      <c r="EX415" s="246"/>
      <c r="EY415" s="246"/>
      <c r="EZ415" s="246"/>
      <c r="FA415" s="246"/>
      <c r="FB415" s="246"/>
      <c r="FC415" s="246"/>
      <c r="FD415" s="246"/>
      <c r="FE415" s="246"/>
      <c r="FF415" s="246"/>
      <c r="FG415" s="246"/>
      <c r="FH415" s="246"/>
      <c r="FI415" s="246"/>
      <c r="FJ415" s="246"/>
      <c r="FK415" s="246"/>
      <c r="FL415" s="246"/>
      <c r="FM415" s="246"/>
      <c r="FN415" s="246"/>
      <c r="FO415" s="246"/>
      <c r="FP415" s="246"/>
      <c r="FQ415" s="246"/>
      <c r="FR415" s="246"/>
      <c r="FS415" s="246"/>
      <c r="FT415" s="246"/>
      <c r="FU415" s="246"/>
      <c r="FV415" s="246"/>
      <c r="FW415" s="246"/>
      <c r="FX415" s="246"/>
      <c r="FY415" s="246"/>
      <c r="FZ415" s="246"/>
      <c r="GA415" s="246"/>
      <c r="GB415" s="246"/>
      <c r="GC415" s="246"/>
      <c r="GD415" s="246"/>
      <c r="GE415" s="246"/>
      <c r="GF415" s="246"/>
      <c r="GG415" s="246"/>
      <c r="GH415" s="246"/>
      <c r="GI415" s="246"/>
      <c r="GJ415" s="246"/>
      <c r="GK415" s="246"/>
      <c r="GL415" s="246"/>
      <c r="GM415" s="246"/>
      <c r="GN415" s="246"/>
      <c r="GO415" s="246"/>
      <c r="GP415" s="246"/>
      <c r="GQ415" s="246"/>
      <c r="GR415" s="246"/>
      <c r="GS415" s="246"/>
      <c r="GT415" s="246"/>
      <c r="GU415" s="246"/>
      <c r="GV415" s="246"/>
      <c r="GW415" s="246"/>
      <c r="GX415" s="246"/>
      <c r="GY415" s="246"/>
      <c r="GZ415" s="246"/>
      <c r="HA415" s="246"/>
      <c r="HB415" s="246"/>
      <c r="HC415" s="246"/>
      <c r="HD415" s="246"/>
      <c r="HE415" s="246"/>
      <c r="HF415" s="246"/>
      <c r="HG415" s="246"/>
      <c r="HH415" s="246"/>
      <c r="HI415" s="246"/>
      <c r="HJ415" s="246"/>
      <c r="HK415" s="246"/>
      <c r="HL415" s="246"/>
      <c r="HM415" s="246"/>
      <c r="HN415" s="246"/>
      <c r="HO415" s="246"/>
      <c r="HP415" s="246"/>
      <c r="HQ415" s="246"/>
      <c r="HR415" s="246"/>
      <c r="HS415" s="246"/>
      <c r="HT415" s="246"/>
      <c r="HU415" s="246"/>
      <c r="HV415" s="246"/>
      <c r="HW415" s="246"/>
      <c r="HX415" s="246"/>
      <c r="HY415" s="246"/>
      <c r="HZ415" s="246"/>
      <c r="IA415" s="246"/>
      <c r="IB415" s="246"/>
      <c r="IC415" s="246"/>
      <c r="ID415" s="246"/>
      <c r="IE415" s="246"/>
      <c r="IF415" s="246"/>
      <c r="IG415" s="246"/>
      <c r="IH415" s="246"/>
      <c r="II415" s="246"/>
      <c r="IJ415" s="246"/>
      <c r="IK415" s="246"/>
      <c r="IL415" s="246"/>
      <c r="IM415" s="246"/>
      <c r="IN415" s="246"/>
      <c r="IO415" s="246"/>
      <c r="IP415" s="246"/>
      <c r="IQ415" s="246"/>
      <c r="IR415" s="246"/>
      <c r="IS415" s="246"/>
      <c r="IT415" s="246"/>
      <c r="IU415" s="246"/>
      <c r="IV415" s="246"/>
      <c r="IW415" s="246"/>
    </row>
    <row r="416" customFormat="false" ht="12.75" hidden="false" customHeight="false" outlineLevel="0" collapsed="false">
      <c r="A416" s="217"/>
      <c r="B416" s="255"/>
      <c r="C416" s="251"/>
      <c r="D416" s="251"/>
      <c r="E416" s="251"/>
      <c r="F416" s="246"/>
      <c r="G416" s="246"/>
      <c r="H416" s="246"/>
      <c r="I416" s="246"/>
      <c r="J416" s="246"/>
      <c r="K416" s="246"/>
      <c r="L416" s="246"/>
      <c r="M416" s="246"/>
      <c r="N416" s="246"/>
      <c r="O416" s="246"/>
      <c r="P416" s="246"/>
      <c r="Q416" s="246"/>
      <c r="R416" s="246"/>
      <c r="S416" s="246"/>
      <c r="T416" s="246"/>
      <c r="U416" s="246"/>
      <c r="V416" s="246"/>
      <c r="W416" s="246"/>
      <c r="X416" s="246"/>
      <c r="Y416" s="246"/>
      <c r="Z416" s="246"/>
      <c r="AA416" s="246"/>
      <c r="AB416" s="246"/>
      <c r="AC416" s="246"/>
      <c r="AD416" s="246"/>
      <c r="AE416" s="246"/>
      <c r="AF416" s="246"/>
      <c r="AG416" s="246"/>
      <c r="AH416" s="246"/>
      <c r="AI416" s="246"/>
      <c r="AJ416" s="246"/>
      <c r="AK416" s="246"/>
      <c r="AL416" s="246"/>
      <c r="AM416" s="246"/>
      <c r="AN416" s="246"/>
      <c r="AO416" s="246"/>
      <c r="AP416" s="246"/>
      <c r="AQ416" s="246"/>
      <c r="AR416" s="246"/>
      <c r="AS416" s="246"/>
      <c r="AT416" s="246"/>
      <c r="AU416" s="246"/>
      <c r="AV416" s="246"/>
      <c r="AW416" s="246"/>
      <c r="AX416" s="246"/>
      <c r="AY416" s="246"/>
      <c r="AZ416" s="246"/>
      <c r="BA416" s="246"/>
      <c r="BB416" s="246"/>
      <c r="BC416" s="246"/>
      <c r="BD416" s="246"/>
      <c r="BE416" s="246"/>
      <c r="BF416" s="246"/>
      <c r="BG416" s="246"/>
      <c r="BH416" s="246"/>
      <c r="BI416" s="246"/>
      <c r="BJ416" s="246"/>
      <c r="BK416" s="246"/>
      <c r="BL416" s="246"/>
      <c r="BM416" s="246"/>
      <c r="BN416" s="246"/>
      <c r="BO416" s="246"/>
      <c r="BP416" s="246"/>
      <c r="BQ416" s="246"/>
      <c r="BR416" s="246"/>
      <c r="BS416" s="246"/>
      <c r="BT416" s="246"/>
      <c r="BU416" s="246"/>
      <c r="BV416" s="246"/>
      <c r="BW416" s="246"/>
      <c r="BX416" s="246"/>
      <c r="BY416" s="246"/>
      <c r="BZ416" s="246"/>
      <c r="CA416" s="246"/>
      <c r="CB416" s="246"/>
      <c r="CC416" s="246"/>
      <c r="CD416" s="246"/>
      <c r="CE416" s="246"/>
      <c r="CF416" s="246"/>
      <c r="CG416" s="246"/>
      <c r="CH416" s="246"/>
      <c r="CI416" s="246"/>
      <c r="CJ416" s="246"/>
      <c r="CK416" s="246"/>
      <c r="CL416" s="246"/>
      <c r="CM416" s="246"/>
      <c r="CN416" s="246"/>
      <c r="CO416" s="246"/>
      <c r="CP416" s="246"/>
      <c r="CQ416" s="246"/>
      <c r="CR416" s="246"/>
      <c r="CS416" s="246"/>
      <c r="CT416" s="246"/>
      <c r="CU416" s="246"/>
      <c r="CV416" s="246"/>
      <c r="CW416" s="246"/>
      <c r="CX416" s="246"/>
      <c r="CY416" s="246"/>
      <c r="CZ416" s="246"/>
      <c r="DA416" s="246"/>
      <c r="DB416" s="246"/>
      <c r="DC416" s="246"/>
      <c r="DD416" s="246"/>
      <c r="DE416" s="246"/>
      <c r="DF416" s="246"/>
      <c r="DG416" s="246"/>
      <c r="DH416" s="246"/>
      <c r="DI416" s="246"/>
      <c r="DJ416" s="246"/>
      <c r="DK416" s="246"/>
      <c r="DL416" s="246"/>
      <c r="DM416" s="246"/>
      <c r="DN416" s="246"/>
      <c r="DO416" s="246"/>
      <c r="DP416" s="246"/>
      <c r="DQ416" s="246"/>
      <c r="DR416" s="246"/>
      <c r="DS416" s="246"/>
      <c r="DT416" s="246"/>
      <c r="DU416" s="246"/>
      <c r="DV416" s="246"/>
      <c r="DW416" s="246"/>
      <c r="DX416" s="246"/>
      <c r="DY416" s="246"/>
      <c r="DZ416" s="246"/>
      <c r="EA416" s="246"/>
      <c r="EB416" s="246"/>
      <c r="EC416" s="246"/>
      <c r="ED416" s="246"/>
      <c r="EE416" s="246"/>
      <c r="EF416" s="246"/>
      <c r="EG416" s="246"/>
      <c r="EH416" s="246"/>
      <c r="EI416" s="246"/>
      <c r="EJ416" s="246"/>
      <c r="EK416" s="246"/>
      <c r="EL416" s="246"/>
      <c r="EM416" s="246"/>
      <c r="EN416" s="246"/>
      <c r="EO416" s="246"/>
      <c r="EP416" s="246"/>
      <c r="EQ416" s="246"/>
      <c r="ER416" s="246"/>
      <c r="ES416" s="246"/>
      <c r="ET416" s="246"/>
      <c r="EU416" s="246"/>
      <c r="EV416" s="246"/>
      <c r="EW416" s="246"/>
      <c r="EX416" s="246"/>
      <c r="EY416" s="246"/>
      <c r="EZ416" s="246"/>
      <c r="FA416" s="246"/>
      <c r="FB416" s="246"/>
      <c r="FC416" s="246"/>
      <c r="FD416" s="246"/>
      <c r="FE416" s="246"/>
      <c r="FF416" s="246"/>
      <c r="FG416" s="246"/>
      <c r="FH416" s="246"/>
      <c r="FI416" s="246"/>
      <c r="FJ416" s="246"/>
      <c r="FK416" s="246"/>
      <c r="FL416" s="246"/>
      <c r="FM416" s="246"/>
      <c r="FN416" s="246"/>
      <c r="FO416" s="246"/>
      <c r="FP416" s="246"/>
      <c r="FQ416" s="246"/>
      <c r="FR416" s="246"/>
      <c r="FS416" s="246"/>
      <c r="FT416" s="246"/>
      <c r="FU416" s="246"/>
      <c r="FV416" s="246"/>
      <c r="FW416" s="246"/>
      <c r="FX416" s="246"/>
      <c r="FY416" s="246"/>
      <c r="FZ416" s="246"/>
      <c r="GA416" s="246"/>
      <c r="GB416" s="246"/>
      <c r="GC416" s="246"/>
      <c r="GD416" s="246"/>
      <c r="GE416" s="246"/>
      <c r="GF416" s="246"/>
      <c r="GG416" s="246"/>
      <c r="GH416" s="246"/>
      <c r="GI416" s="246"/>
      <c r="GJ416" s="246"/>
      <c r="GK416" s="246"/>
      <c r="GL416" s="246"/>
      <c r="GM416" s="246"/>
      <c r="GN416" s="246"/>
      <c r="GO416" s="246"/>
      <c r="GP416" s="246"/>
      <c r="GQ416" s="246"/>
      <c r="GR416" s="246"/>
      <c r="GS416" s="246"/>
      <c r="GT416" s="246"/>
      <c r="GU416" s="246"/>
      <c r="GV416" s="246"/>
      <c r="GW416" s="246"/>
      <c r="GX416" s="246"/>
      <c r="GY416" s="246"/>
      <c r="GZ416" s="246"/>
      <c r="HA416" s="246"/>
      <c r="HB416" s="246"/>
      <c r="HC416" s="246"/>
      <c r="HD416" s="246"/>
      <c r="HE416" s="246"/>
      <c r="HF416" s="246"/>
      <c r="HG416" s="246"/>
      <c r="HH416" s="246"/>
      <c r="HI416" s="246"/>
      <c r="HJ416" s="246"/>
      <c r="HK416" s="246"/>
      <c r="HL416" s="246"/>
      <c r="HM416" s="246"/>
      <c r="HN416" s="246"/>
      <c r="HO416" s="246"/>
      <c r="HP416" s="246"/>
      <c r="HQ416" s="246"/>
      <c r="HR416" s="246"/>
      <c r="HS416" s="246"/>
      <c r="HT416" s="246"/>
      <c r="HU416" s="246"/>
      <c r="HV416" s="246"/>
      <c r="HW416" s="246"/>
      <c r="HX416" s="246"/>
      <c r="HY416" s="246"/>
      <c r="HZ416" s="246"/>
      <c r="IA416" s="246"/>
      <c r="IB416" s="246"/>
      <c r="IC416" s="246"/>
      <c r="ID416" s="246"/>
      <c r="IE416" s="246"/>
      <c r="IF416" s="246"/>
      <c r="IG416" s="246"/>
      <c r="IH416" s="246"/>
      <c r="II416" s="246"/>
      <c r="IJ416" s="246"/>
      <c r="IK416" s="246"/>
      <c r="IL416" s="246"/>
      <c r="IM416" s="246"/>
      <c r="IN416" s="246"/>
      <c r="IO416" s="246"/>
      <c r="IP416" s="246"/>
      <c r="IQ416" s="246"/>
      <c r="IR416" s="246"/>
      <c r="IS416" s="246"/>
      <c r="IT416" s="246"/>
      <c r="IU416" s="246"/>
      <c r="IV416" s="246"/>
      <c r="IW416" s="246"/>
    </row>
    <row r="417" customFormat="false" ht="12.75" hidden="false" customHeight="false" outlineLevel="0" collapsed="false">
      <c r="A417" s="217"/>
      <c r="B417" s="255"/>
      <c r="C417" s="251"/>
      <c r="D417" s="251"/>
      <c r="E417" s="251"/>
      <c r="F417" s="246"/>
      <c r="G417" s="246"/>
      <c r="H417" s="246"/>
      <c r="I417" s="246"/>
      <c r="J417" s="246"/>
      <c r="K417" s="246"/>
      <c r="L417" s="246"/>
      <c r="M417" s="246"/>
      <c r="N417" s="246"/>
      <c r="O417" s="246"/>
      <c r="P417" s="246"/>
      <c r="Q417" s="246"/>
      <c r="R417" s="246"/>
      <c r="S417" s="246"/>
      <c r="T417" s="246"/>
      <c r="U417" s="246"/>
      <c r="V417" s="246"/>
      <c r="W417" s="246"/>
      <c r="X417" s="246"/>
      <c r="Y417" s="246"/>
      <c r="Z417" s="246"/>
      <c r="AA417" s="246"/>
      <c r="AB417" s="246"/>
      <c r="AC417" s="246"/>
      <c r="AD417" s="246"/>
      <c r="AE417" s="246"/>
      <c r="AF417" s="246"/>
      <c r="AG417" s="246"/>
      <c r="AH417" s="246"/>
      <c r="AI417" s="246"/>
      <c r="AJ417" s="246"/>
      <c r="AK417" s="246"/>
      <c r="AL417" s="246"/>
      <c r="AM417" s="246"/>
      <c r="AN417" s="246"/>
      <c r="AO417" s="246"/>
      <c r="AP417" s="246"/>
      <c r="AQ417" s="246"/>
      <c r="AR417" s="246"/>
      <c r="AS417" s="246"/>
      <c r="AT417" s="246"/>
      <c r="AU417" s="246"/>
      <c r="AV417" s="246"/>
      <c r="AW417" s="246"/>
      <c r="AX417" s="246"/>
      <c r="AY417" s="246"/>
      <c r="AZ417" s="246"/>
      <c r="BA417" s="246"/>
      <c r="BB417" s="246"/>
      <c r="BC417" s="246"/>
      <c r="BD417" s="246"/>
      <c r="BE417" s="246"/>
      <c r="BF417" s="246"/>
      <c r="BG417" s="246"/>
      <c r="BH417" s="246"/>
      <c r="BI417" s="246"/>
      <c r="BJ417" s="246"/>
      <c r="BK417" s="246"/>
      <c r="BL417" s="246"/>
      <c r="BM417" s="246"/>
      <c r="BN417" s="246"/>
      <c r="BO417" s="246"/>
      <c r="BP417" s="246"/>
      <c r="BQ417" s="246"/>
      <c r="BR417" s="246"/>
      <c r="BS417" s="246"/>
      <c r="BT417" s="246"/>
      <c r="BU417" s="246"/>
      <c r="BV417" s="246"/>
      <c r="BW417" s="246"/>
      <c r="BX417" s="246"/>
      <c r="BY417" s="246"/>
      <c r="BZ417" s="246"/>
      <c r="CA417" s="246"/>
      <c r="CB417" s="246"/>
      <c r="CC417" s="246"/>
      <c r="CD417" s="246"/>
      <c r="CE417" s="246"/>
      <c r="CF417" s="246"/>
      <c r="CG417" s="246"/>
      <c r="CH417" s="246"/>
      <c r="CI417" s="246"/>
      <c r="CJ417" s="246"/>
      <c r="CK417" s="246"/>
      <c r="CL417" s="246"/>
      <c r="CM417" s="246"/>
      <c r="CN417" s="246"/>
      <c r="CO417" s="246"/>
      <c r="CP417" s="246"/>
      <c r="CQ417" s="246"/>
      <c r="CR417" s="246"/>
      <c r="CS417" s="246"/>
      <c r="CT417" s="246"/>
      <c r="CU417" s="246"/>
      <c r="CV417" s="246"/>
      <c r="CW417" s="246"/>
      <c r="CX417" s="246"/>
      <c r="CY417" s="246"/>
      <c r="CZ417" s="246"/>
      <c r="DA417" s="246"/>
      <c r="DB417" s="246"/>
      <c r="DC417" s="246"/>
      <c r="DD417" s="246"/>
      <c r="DE417" s="246"/>
      <c r="DF417" s="246"/>
      <c r="DG417" s="246"/>
      <c r="DH417" s="246"/>
      <c r="DI417" s="246"/>
      <c r="DJ417" s="246"/>
      <c r="DK417" s="246"/>
      <c r="DL417" s="246"/>
      <c r="DM417" s="246"/>
      <c r="DN417" s="246"/>
      <c r="DO417" s="246"/>
      <c r="DP417" s="246"/>
      <c r="DQ417" s="246"/>
      <c r="DR417" s="246"/>
      <c r="DS417" s="246"/>
      <c r="DT417" s="246"/>
      <c r="DU417" s="246"/>
      <c r="DV417" s="246"/>
      <c r="DW417" s="246"/>
      <c r="DX417" s="246"/>
      <c r="DY417" s="246"/>
      <c r="DZ417" s="246"/>
      <c r="EA417" s="246"/>
      <c r="EB417" s="246"/>
      <c r="EC417" s="246"/>
      <c r="ED417" s="246"/>
      <c r="EE417" s="246"/>
      <c r="EF417" s="246"/>
      <c r="EG417" s="246"/>
      <c r="EH417" s="246"/>
      <c r="EI417" s="246"/>
      <c r="EJ417" s="246"/>
      <c r="EK417" s="246"/>
      <c r="EL417" s="246"/>
      <c r="EM417" s="246"/>
      <c r="EN417" s="246"/>
      <c r="EO417" s="246"/>
      <c r="EP417" s="246"/>
      <c r="EQ417" s="246"/>
      <c r="ER417" s="246"/>
      <c r="ES417" s="246"/>
      <c r="ET417" s="246"/>
      <c r="EU417" s="246"/>
      <c r="EV417" s="246"/>
      <c r="EW417" s="246"/>
      <c r="EX417" s="246"/>
      <c r="EY417" s="246"/>
      <c r="EZ417" s="246"/>
      <c r="FA417" s="246"/>
      <c r="FB417" s="246"/>
      <c r="FC417" s="246"/>
      <c r="FD417" s="246"/>
      <c r="FE417" s="246"/>
      <c r="FF417" s="246"/>
      <c r="FG417" s="246"/>
      <c r="FH417" s="246"/>
      <c r="FI417" s="246"/>
      <c r="FJ417" s="246"/>
      <c r="FK417" s="246"/>
      <c r="FL417" s="246"/>
      <c r="FM417" s="246"/>
      <c r="FN417" s="246"/>
      <c r="FO417" s="246"/>
      <c r="FP417" s="246"/>
      <c r="FQ417" s="246"/>
      <c r="FR417" s="246"/>
      <c r="FS417" s="246"/>
      <c r="FT417" s="246"/>
      <c r="FU417" s="246"/>
      <c r="FV417" s="246"/>
      <c r="FW417" s="246"/>
      <c r="FX417" s="246"/>
      <c r="FY417" s="246"/>
      <c r="FZ417" s="246"/>
      <c r="GA417" s="246"/>
      <c r="GB417" s="246"/>
      <c r="GC417" s="246"/>
      <c r="GD417" s="246"/>
      <c r="GE417" s="246"/>
      <c r="GF417" s="246"/>
      <c r="GG417" s="246"/>
      <c r="GH417" s="246"/>
      <c r="GI417" s="246"/>
      <c r="GJ417" s="246"/>
      <c r="GK417" s="246"/>
      <c r="GL417" s="246"/>
      <c r="GM417" s="246"/>
      <c r="GN417" s="246"/>
      <c r="GO417" s="246"/>
      <c r="GP417" s="246"/>
      <c r="GQ417" s="246"/>
      <c r="GR417" s="246"/>
      <c r="GS417" s="246"/>
      <c r="GT417" s="246"/>
      <c r="GU417" s="246"/>
      <c r="GV417" s="246"/>
      <c r="GW417" s="246"/>
      <c r="GX417" s="246"/>
      <c r="GY417" s="246"/>
      <c r="GZ417" s="246"/>
      <c r="HA417" s="246"/>
      <c r="HB417" s="246"/>
      <c r="HC417" s="246"/>
      <c r="HD417" s="246"/>
      <c r="HE417" s="246"/>
      <c r="HF417" s="246"/>
      <c r="HG417" s="246"/>
      <c r="HH417" s="246"/>
      <c r="HI417" s="246"/>
      <c r="HJ417" s="246"/>
      <c r="HK417" s="246"/>
      <c r="HL417" s="246"/>
      <c r="HM417" s="246"/>
      <c r="HN417" s="246"/>
      <c r="HO417" s="246"/>
      <c r="HP417" s="246"/>
      <c r="HQ417" s="246"/>
      <c r="HR417" s="246"/>
      <c r="HS417" s="246"/>
      <c r="HT417" s="246"/>
      <c r="HU417" s="246"/>
      <c r="HV417" s="246"/>
      <c r="HW417" s="246"/>
      <c r="HX417" s="246"/>
      <c r="HY417" s="246"/>
      <c r="HZ417" s="246"/>
      <c r="IA417" s="246"/>
      <c r="IB417" s="246"/>
      <c r="IC417" s="246"/>
      <c r="ID417" s="246"/>
      <c r="IE417" s="246"/>
      <c r="IF417" s="246"/>
      <c r="IG417" s="246"/>
      <c r="IH417" s="246"/>
      <c r="II417" s="246"/>
      <c r="IJ417" s="246"/>
      <c r="IK417" s="246"/>
      <c r="IL417" s="246"/>
      <c r="IM417" s="246"/>
      <c r="IN417" s="246"/>
      <c r="IO417" s="246"/>
      <c r="IP417" s="246"/>
      <c r="IQ417" s="246"/>
      <c r="IR417" s="246"/>
      <c r="IS417" s="246"/>
      <c r="IT417" s="246"/>
      <c r="IU417" s="246"/>
      <c r="IV417" s="246"/>
      <c r="IW417" s="246"/>
    </row>
    <row r="418" customFormat="false" ht="12.75" hidden="false" customHeight="false" outlineLevel="0" collapsed="false">
      <c r="A418" s="223"/>
      <c r="B418" s="255"/>
      <c r="C418" s="251"/>
      <c r="D418" s="251"/>
      <c r="E418" s="251"/>
      <c r="F418" s="246"/>
      <c r="G418" s="246"/>
      <c r="H418" s="246"/>
      <c r="I418" s="246"/>
      <c r="J418" s="246"/>
      <c r="K418" s="246"/>
      <c r="L418" s="246"/>
      <c r="M418" s="246"/>
      <c r="N418" s="246"/>
      <c r="O418" s="246"/>
      <c r="P418" s="246"/>
      <c r="Q418" s="246"/>
      <c r="R418" s="246"/>
      <c r="S418" s="246"/>
      <c r="T418" s="246"/>
      <c r="U418" s="246"/>
      <c r="V418" s="246"/>
      <c r="W418" s="246"/>
      <c r="X418" s="246"/>
      <c r="Y418" s="246"/>
      <c r="Z418" s="246"/>
      <c r="AA418" s="246"/>
      <c r="AB418" s="246"/>
      <c r="AC418" s="246"/>
      <c r="AD418" s="246"/>
      <c r="AE418" s="246"/>
      <c r="AF418" s="246"/>
      <c r="AG418" s="246"/>
      <c r="AH418" s="246"/>
      <c r="AI418" s="246"/>
      <c r="AJ418" s="246"/>
      <c r="AK418" s="246"/>
      <c r="AL418" s="246"/>
      <c r="AM418" s="246"/>
      <c r="AN418" s="246"/>
      <c r="AO418" s="246"/>
      <c r="AP418" s="246"/>
      <c r="AQ418" s="246"/>
      <c r="AR418" s="246"/>
      <c r="AS418" s="246"/>
      <c r="AT418" s="246"/>
      <c r="AU418" s="246"/>
      <c r="AV418" s="246"/>
      <c r="AW418" s="246"/>
      <c r="AX418" s="246"/>
      <c r="AY418" s="246"/>
      <c r="AZ418" s="246"/>
      <c r="BA418" s="246"/>
      <c r="BB418" s="246"/>
      <c r="BC418" s="246"/>
      <c r="BD418" s="246"/>
      <c r="BE418" s="246"/>
      <c r="BF418" s="246"/>
      <c r="BG418" s="246"/>
      <c r="BH418" s="246"/>
      <c r="BI418" s="246"/>
      <c r="BJ418" s="246"/>
      <c r="BK418" s="246"/>
      <c r="BL418" s="246"/>
      <c r="BM418" s="246"/>
      <c r="BN418" s="246"/>
      <c r="BO418" s="246"/>
      <c r="BP418" s="246"/>
      <c r="BQ418" s="246"/>
      <c r="BR418" s="246"/>
      <c r="BS418" s="246"/>
      <c r="BT418" s="246"/>
      <c r="BU418" s="246"/>
      <c r="BV418" s="246"/>
      <c r="BW418" s="246"/>
      <c r="BX418" s="246"/>
      <c r="BY418" s="246"/>
      <c r="BZ418" s="246"/>
      <c r="CA418" s="246"/>
      <c r="CB418" s="246"/>
      <c r="CC418" s="246"/>
      <c r="CD418" s="246"/>
      <c r="CE418" s="246"/>
      <c r="CF418" s="246"/>
      <c r="CG418" s="246"/>
      <c r="CH418" s="246"/>
      <c r="CI418" s="246"/>
      <c r="CJ418" s="246"/>
      <c r="CK418" s="246"/>
      <c r="CL418" s="246"/>
      <c r="CM418" s="246"/>
      <c r="CN418" s="246"/>
      <c r="CO418" s="246"/>
      <c r="CP418" s="246"/>
      <c r="CQ418" s="246"/>
      <c r="CR418" s="246"/>
      <c r="CS418" s="246"/>
      <c r="CT418" s="246"/>
      <c r="CU418" s="246"/>
      <c r="CV418" s="246"/>
      <c r="CW418" s="246"/>
      <c r="CX418" s="246"/>
      <c r="CY418" s="246"/>
      <c r="CZ418" s="246"/>
      <c r="DA418" s="246"/>
      <c r="DB418" s="246"/>
      <c r="DC418" s="246"/>
      <c r="DD418" s="246"/>
      <c r="DE418" s="246"/>
      <c r="DF418" s="246"/>
      <c r="DG418" s="246"/>
      <c r="DH418" s="246"/>
      <c r="DI418" s="246"/>
      <c r="DJ418" s="246"/>
      <c r="DK418" s="246"/>
      <c r="DL418" s="246"/>
      <c r="DM418" s="246"/>
      <c r="DN418" s="246"/>
      <c r="DO418" s="246"/>
      <c r="DP418" s="246"/>
      <c r="DQ418" s="246"/>
      <c r="DR418" s="246"/>
      <c r="DS418" s="246"/>
      <c r="DT418" s="246"/>
      <c r="DU418" s="246"/>
      <c r="DV418" s="246"/>
      <c r="DW418" s="246"/>
      <c r="DX418" s="246"/>
      <c r="DY418" s="246"/>
      <c r="DZ418" s="246"/>
      <c r="EA418" s="246"/>
      <c r="EB418" s="246"/>
      <c r="EC418" s="246"/>
      <c r="ED418" s="246"/>
      <c r="EE418" s="246"/>
      <c r="EF418" s="246"/>
      <c r="EG418" s="246"/>
      <c r="EH418" s="246"/>
      <c r="EI418" s="246"/>
      <c r="EJ418" s="246"/>
      <c r="EK418" s="246"/>
      <c r="EL418" s="246"/>
      <c r="EM418" s="246"/>
      <c r="EN418" s="246"/>
      <c r="EO418" s="246"/>
      <c r="EP418" s="246"/>
      <c r="EQ418" s="246"/>
      <c r="ER418" s="246"/>
      <c r="ES418" s="246"/>
      <c r="ET418" s="246"/>
      <c r="EU418" s="246"/>
      <c r="EV418" s="246"/>
      <c r="EW418" s="246"/>
      <c r="EX418" s="246"/>
      <c r="EY418" s="246"/>
      <c r="EZ418" s="246"/>
      <c r="FA418" s="246"/>
      <c r="FB418" s="246"/>
      <c r="FC418" s="246"/>
      <c r="FD418" s="246"/>
      <c r="FE418" s="246"/>
      <c r="FF418" s="246"/>
      <c r="FG418" s="246"/>
      <c r="FH418" s="246"/>
      <c r="FI418" s="246"/>
      <c r="FJ418" s="246"/>
      <c r="FK418" s="246"/>
      <c r="FL418" s="246"/>
      <c r="FM418" s="246"/>
      <c r="FN418" s="246"/>
      <c r="FO418" s="246"/>
      <c r="FP418" s="246"/>
      <c r="FQ418" s="246"/>
      <c r="FR418" s="246"/>
      <c r="FS418" s="246"/>
      <c r="FT418" s="246"/>
      <c r="FU418" s="246"/>
      <c r="FV418" s="246"/>
      <c r="FW418" s="246"/>
      <c r="FX418" s="246"/>
      <c r="FY418" s="246"/>
      <c r="FZ418" s="246"/>
      <c r="GA418" s="246"/>
      <c r="GB418" s="246"/>
      <c r="GC418" s="246"/>
      <c r="GD418" s="246"/>
      <c r="GE418" s="246"/>
      <c r="GF418" s="246"/>
      <c r="GG418" s="246"/>
      <c r="GH418" s="246"/>
      <c r="GI418" s="246"/>
      <c r="GJ418" s="246"/>
      <c r="GK418" s="246"/>
      <c r="GL418" s="246"/>
      <c r="GM418" s="246"/>
      <c r="GN418" s="246"/>
      <c r="GO418" s="246"/>
      <c r="GP418" s="246"/>
      <c r="GQ418" s="246"/>
      <c r="GR418" s="246"/>
      <c r="GS418" s="246"/>
      <c r="GT418" s="246"/>
      <c r="GU418" s="246"/>
      <c r="GV418" s="246"/>
      <c r="GW418" s="246"/>
      <c r="GX418" s="246"/>
      <c r="GY418" s="246"/>
      <c r="GZ418" s="246"/>
      <c r="HA418" s="246"/>
      <c r="HB418" s="246"/>
      <c r="HC418" s="246"/>
      <c r="HD418" s="246"/>
      <c r="HE418" s="246"/>
      <c r="HF418" s="246"/>
      <c r="HG418" s="246"/>
      <c r="HH418" s="246"/>
      <c r="HI418" s="246"/>
      <c r="HJ418" s="246"/>
      <c r="HK418" s="246"/>
      <c r="HL418" s="246"/>
      <c r="HM418" s="246"/>
      <c r="HN418" s="246"/>
      <c r="HO418" s="246"/>
      <c r="HP418" s="246"/>
      <c r="HQ418" s="246"/>
      <c r="HR418" s="246"/>
      <c r="HS418" s="246"/>
      <c r="HT418" s="246"/>
      <c r="HU418" s="246"/>
      <c r="HV418" s="246"/>
      <c r="HW418" s="246"/>
      <c r="HX418" s="246"/>
      <c r="HY418" s="246"/>
      <c r="HZ418" s="246"/>
      <c r="IA418" s="246"/>
      <c r="IB418" s="246"/>
      <c r="IC418" s="246"/>
      <c r="ID418" s="246"/>
      <c r="IE418" s="246"/>
      <c r="IF418" s="246"/>
      <c r="IG418" s="246"/>
      <c r="IH418" s="246"/>
      <c r="II418" s="246"/>
      <c r="IJ418" s="246"/>
      <c r="IK418" s="246"/>
      <c r="IL418" s="246"/>
      <c r="IM418" s="246"/>
      <c r="IN418" s="246"/>
      <c r="IO418" s="246"/>
      <c r="IP418" s="246"/>
      <c r="IQ418" s="246"/>
      <c r="IR418" s="246"/>
      <c r="IS418" s="246"/>
      <c r="IT418" s="246"/>
      <c r="IU418" s="246"/>
      <c r="IV418" s="246"/>
      <c r="IW418" s="246"/>
    </row>
    <row r="419" customFormat="false" ht="12.75" hidden="false" customHeight="false" outlineLevel="0" collapsed="false">
      <c r="A419" s="223"/>
      <c r="B419" s="255"/>
      <c r="C419" s="251"/>
      <c r="D419" s="251"/>
      <c r="E419" s="251"/>
      <c r="F419" s="246"/>
      <c r="G419" s="246"/>
      <c r="H419" s="246"/>
      <c r="I419" s="246"/>
      <c r="J419" s="246"/>
      <c r="K419" s="246"/>
      <c r="L419" s="246"/>
      <c r="M419" s="246"/>
      <c r="N419" s="246"/>
      <c r="O419" s="246"/>
      <c r="P419" s="246"/>
      <c r="Q419" s="246"/>
      <c r="R419" s="246"/>
      <c r="S419" s="246"/>
      <c r="T419" s="246"/>
      <c r="U419" s="246"/>
      <c r="V419" s="246"/>
      <c r="W419" s="246"/>
      <c r="X419" s="246"/>
      <c r="Y419" s="246"/>
      <c r="Z419" s="246"/>
      <c r="AA419" s="246"/>
      <c r="AB419" s="246"/>
      <c r="AC419" s="246"/>
      <c r="AD419" s="246"/>
      <c r="AE419" s="246"/>
      <c r="AF419" s="246"/>
      <c r="AG419" s="246"/>
      <c r="AH419" s="246"/>
      <c r="AI419" s="246"/>
      <c r="AJ419" s="246"/>
      <c r="AK419" s="246"/>
      <c r="AL419" s="246"/>
      <c r="AM419" s="246"/>
      <c r="AN419" s="246"/>
      <c r="AO419" s="246"/>
      <c r="AP419" s="246"/>
      <c r="AQ419" s="246"/>
      <c r="AR419" s="246"/>
      <c r="AS419" s="246"/>
      <c r="AT419" s="246"/>
      <c r="AU419" s="246"/>
      <c r="AV419" s="246"/>
      <c r="AW419" s="246"/>
      <c r="AX419" s="246"/>
      <c r="AY419" s="246"/>
      <c r="AZ419" s="246"/>
      <c r="BA419" s="246"/>
      <c r="BB419" s="246"/>
      <c r="BC419" s="246"/>
      <c r="BD419" s="246"/>
      <c r="BE419" s="246"/>
      <c r="BF419" s="246"/>
      <c r="BG419" s="246"/>
      <c r="BH419" s="246"/>
      <c r="BI419" s="246"/>
      <c r="BJ419" s="246"/>
      <c r="BK419" s="246"/>
      <c r="BL419" s="246"/>
      <c r="BM419" s="246"/>
      <c r="BN419" s="246"/>
      <c r="BO419" s="246"/>
      <c r="BP419" s="246"/>
      <c r="BQ419" s="246"/>
      <c r="BR419" s="246"/>
      <c r="BS419" s="246"/>
      <c r="BT419" s="246"/>
      <c r="BU419" s="246"/>
      <c r="BV419" s="246"/>
      <c r="BW419" s="246"/>
      <c r="BX419" s="246"/>
      <c r="BY419" s="246"/>
      <c r="BZ419" s="246"/>
      <c r="CA419" s="246"/>
      <c r="CB419" s="246"/>
      <c r="CC419" s="246"/>
      <c r="CD419" s="246"/>
      <c r="CE419" s="246"/>
      <c r="CF419" s="246"/>
      <c r="CG419" s="246"/>
      <c r="CH419" s="246"/>
      <c r="CI419" s="246"/>
      <c r="CJ419" s="246"/>
      <c r="CK419" s="246"/>
      <c r="CL419" s="246"/>
      <c r="CM419" s="246"/>
      <c r="CN419" s="246"/>
      <c r="CO419" s="246"/>
      <c r="CP419" s="246"/>
      <c r="CQ419" s="246"/>
      <c r="CR419" s="246"/>
      <c r="CS419" s="246"/>
      <c r="CT419" s="246"/>
      <c r="CU419" s="246"/>
      <c r="CV419" s="246"/>
      <c r="CW419" s="246"/>
      <c r="CX419" s="246"/>
      <c r="CY419" s="246"/>
      <c r="CZ419" s="246"/>
      <c r="DA419" s="246"/>
      <c r="DB419" s="246"/>
      <c r="DC419" s="246"/>
      <c r="DD419" s="246"/>
      <c r="DE419" s="246"/>
      <c r="DF419" s="246"/>
      <c r="DG419" s="246"/>
      <c r="DH419" s="246"/>
      <c r="DI419" s="246"/>
      <c r="DJ419" s="246"/>
      <c r="DK419" s="246"/>
      <c r="DL419" s="246"/>
      <c r="DM419" s="246"/>
      <c r="DN419" s="246"/>
      <c r="DO419" s="246"/>
      <c r="DP419" s="246"/>
      <c r="DQ419" s="246"/>
      <c r="DR419" s="246"/>
      <c r="DS419" s="246"/>
      <c r="DT419" s="246"/>
      <c r="DU419" s="246"/>
      <c r="DV419" s="246"/>
      <c r="DW419" s="246"/>
      <c r="DX419" s="246"/>
      <c r="DY419" s="246"/>
      <c r="DZ419" s="246"/>
      <c r="EA419" s="246"/>
      <c r="EB419" s="246"/>
      <c r="EC419" s="246"/>
      <c r="ED419" s="246"/>
      <c r="EE419" s="246"/>
      <c r="EF419" s="246"/>
      <c r="EG419" s="246"/>
      <c r="EH419" s="246"/>
      <c r="EI419" s="246"/>
      <c r="EJ419" s="246"/>
      <c r="EK419" s="246"/>
      <c r="EL419" s="246"/>
      <c r="EM419" s="246"/>
      <c r="EN419" s="246"/>
      <c r="EO419" s="246"/>
      <c r="EP419" s="246"/>
      <c r="EQ419" s="246"/>
      <c r="ER419" s="246"/>
      <c r="ES419" s="246"/>
      <c r="ET419" s="246"/>
      <c r="EU419" s="246"/>
      <c r="EV419" s="246"/>
      <c r="EW419" s="246"/>
      <c r="EX419" s="246"/>
      <c r="EY419" s="246"/>
      <c r="EZ419" s="246"/>
      <c r="FA419" s="246"/>
      <c r="FB419" s="246"/>
      <c r="FC419" s="246"/>
      <c r="FD419" s="246"/>
      <c r="FE419" s="246"/>
      <c r="FF419" s="246"/>
      <c r="FG419" s="246"/>
      <c r="FH419" s="246"/>
      <c r="FI419" s="246"/>
      <c r="FJ419" s="246"/>
      <c r="FK419" s="246"/>
      <c r="FL419" s="246"/>
      <c r="FM419" s="246"/>
      <c r="FN419" s="246"/>
      <c r="FO419" s="246"/>
      <c r="FP419" s="246"/>
      <c r="FQ419" s="246"/>
      <c r="FR419" s="246"/>
      <c r="FS419" s="246"/>
      <c r="FT419" s="246"/>
      <c r="FU419" s="246"/>
      <c r="FV419" s="246"/>
      <c r="FW419" s="246"/>
      <c r="FX419" s="246"/>
      <c r="FY419" s="246"/>
      <c r="FZ419" s="246"/>
      <c r="GA419" s="246"/>
      <c r="GB419" s="246"/>
      <c r="GC419" s="246"/>
      <c r="GD419" s="246"/>
      <c r="GE419" s="246"/>
      <c r="GF419" s="246"/>
      <c r="GG419" s="246"/>
      <c r="GH419" s="246"/>
      <c r="GI419" s="246"/>
      <c r="GJ419" s="246"/>
      <c r="GK419" s="246"/>
      <c r="GL419" s="246"/>
      <c r="GM419" s="246"/>
      <c r="GN419" s="246"/>
      <c r="GO419" s="246"/>
      <c r="GP419" s="246"/>
      <c r="GQ419" s="246"/>
      <c r="GR419" s="246"/>
      <c r="GS419" s="246"/>
      <c r="GT419" s="246"/>
      <c r="GU419" s="246"/>
      <c r="GV419" s="246"/>
      <c r="GW419" s="246"/>
      <c r="GX419" s="246"/>
      <c r="GY419" s="246"/>
      <c r="GZ419" s="246"/>
      <c r="HA419" s="246"/>
      <c r="HB419" s="246"/>
      <c r="HC419" s="246"/>
      <c r="HD419" s="246"/>
      <c r="HE419" s="246"/>
      <c r="HF419" s="246"/>
      <c r="HG419" s="246"/>
      <c r="HH419" s="246"/>
      <c r="HI419" s="246"/>
      <c r="HJ419" s="246"/>
      <c r="HK419" s="246"/>
      <c r="HL419" s="246"/>
      <c r="HM419" s="246"/>
      <c r="HN419" s="246"/>
      <c r="HO419" s="246"/>
      <c r="HP419" s="246"/>
      <c r="HQ419" s="246"/>
      <c r="HR419" s="246"/>
      <c r="HS419" s="246"/>
      <c r="HT419" s="246"/>
      <c r="HU419" s="246"/>
      <c r="HV419" s="246"/>
      <c r="HW419" s="246"/>
      <c r="HX419" s="246"/>
      <c r="HY419" s="246"/>
      <c r="HZ419" s="246"/>
      <c r="IA419" s="246"/>
      <c r="IB419" s="246"/>
      <c r="IC419" s="246"/>
      <c r="ID419" s="246"/>
      <c r="IE419" s="246"/>
      <c r="IF419" s="246"/>
      <c r="IG419" s="246"/>
      <c r="IH419" s="246"/>
      <c r="II419" s="246"/>
      <c r="IJ419" s="246"/>
      <c r="IK419" s="246"/>
      <c r="IL419" s="246"/>
      <c r="IM419" s="246"/>
      <c r="IN419" s="246"/>
      <c r="IO419" s="246"/>
      <c r="IP419" s="246"/>
      <c r="IQ419" s="246"/>
      <c r="IR419" s="246"/>
      <c r="IS419" s="246"/>
      <c r="IT419" s="246"/>
      <c r="IU419" s="246"/>
      <c r="IV419" s="246"/>
      <c r="IW419" s="246"/>
    </row>
    <row r="420" customFormat="false" ht="12.75" hidden="false" customHeight="false" outlineLevel="0" collapsed="false">
      <c r="A420" s="217"/>
      <c r="B420" s="255"/>
      <c r="C420" s="251"/>
      <c r="D420" s="251"/>
      <c r="E420" s="251"/>
      <c r="F420" s="246"/>
      <c r="G420" s="246"/>
      <c r="H420" s="246"/>
      <c r="I420" s="246"/>
      <c r="J420" s="246"/>
      <c r="K420" s="246"/>
      <c r="L420" s="246"/>
      <c r="M420" s="246"/>
      <c r="N420" s="246"/>
      <c r="O420" s="246"/>
      <c r="P420" s="246"/>
      <c r="Q420" s="246"/>
      <c r="R420" s="246"/>
      <c r="S420" s="246"/>
      <c r="T420" s="246"/>
      <c r="U420" s="246"/>
      <c r="V420" s="246"/>
      <c r="W420" s="246"/>
      <c r="X420" s="246"/>
      <c r="Y420" s="246"/>
      <c r="Z420" s="246"/>
      <c r="AA420" s="246"/>
      <c r="AB420" s="246"/>
      <c r="AC420" s="246"/>
      <c r="AD420" s="246"/>
      <c r="AE420" s="246"/>
      <c r="AF420" s="246"/>
      <c r="AG420" s="246"/>
      <c r="AH420" s="246"/>
      <c r="AI420" s="246"/>
      <c r="AJ420" s="246"/>
      <c r="AK420" s="246"/>
      <c r="AL420" s="246"/>
      <c r="AM420" s="246"/>
      <c r="AN420" s="246"/>
      <c r="AO420" s="246"/>
      <c r="AP420" s="246"/>
      <c r="AQ420" s="246"/>
      <c r="AR420" s="246"/>
      <c r="AS420" s="246"/>
      <c r="AT420" s="246"/>
      <c r="AU420" s="246"/>
      <c r="AV420" s="246"/>
      <c r="AW420" s="246"/>
      <c r="AX420" s="246"/>
      <c r="AY420" s="246"/>
      <c r="AZ420" s="246"/>
      <c r="BA420" s="246"/>
      <c r="BB420" s="246"/>
      <c r="BC420" s="246"/>
      <c r="BD420" s="246"/>
      <c r="BE420" s="246"/>
      <c r="BF420" s="246"/>
      <c r="BG420" s="246"/>
      <c r="BH420" s="246"/>
      <c r="BI420" s="246"/>
      <c r="BJ420" s="246"/>
      <c r="BK420" s="246"/>
      <c r="BL420" s="246"/>
      <c r="BM420" s="246"/>
      <c r="BN420" s="246"/>
      <c r="BO420" s="246"/>
      <c r="BP420" s="246"/>
      <c r="BQ420" s="246"/>
      <c r="BR420" s="246"/>
      <c r="BS420" s="246"/>
      <c r="BT420" s="246"/>
      <c r="BU420" s="246"/>
      <c r="BV420" s="246"/>
      <c r="BW420" s="246"/>
      <c r="BX420" s="246"/>
      <c r="BY420" s="246"/>
      <c r="BZ420" s="246"/>
      <c r="CA420" s="246"/>
      <c r="CB420" s="246"/>
      <c r="CC420" s="246"/>
      <c r="CD420" s="246"/>
      <c r="CE420" s="246"/>
      <c r="CF420" s="246"/>
      <c r="CG420" s="246"/>
      <c r="CH420" s="246"/>
      <c r="CI420" s="246"/>
      <c r="CJ420" s="246"/>
      <c r="CK420" s="246"/>
      <c r="CL420" s="246"/>
      <c r="CM420" s="246"/>
      <c r="CN420" s="246"/>
      <c r="CO420" s="246"/>
      <c r="CP420" s="246"/>
      <c r="CQ420" s="246"/>
      <c r="CR420" s="246"/>
      <c r="CS420" s="246"/>
      <c r="CT420" s="246"/>
      <c r="CU420" s="246"/>
      <c r="CV420" s="246"/>
      <c r="CW420" s="246"/>
      <c r="CX420" s="246"/>
      <c r="CY420" s="246"/>
      <c r="CZ420" s="246"/>
      <c r="DA420" s="246"/>
      <c r="DB420" s="246"/>
      <c r="DC420" s="246"/>
      <c r="DD420" s="246"/>
      <c r="DE420" s="246"/>
      <c r="DF420" s="246"/>
      <c r="DG420" s="246"/>
      <c r="DH420" s="246"/>
      <c r="DI420" s="246"/>
      <c r="DJ420" s="246"/>
      <c r="DK420" s="246"/>
      <c r="DL420" s="246"/>
      <c r="DM420" s="246"/>
      <c r="DN420" s="246"/>
      <c r="DO420" s="246"/>
      <c r="DP420" s="246"/>
      <c r="DQ420" s="246"/>
      <c r="DR420" s="246"/>
      <c r="DS420" s="246"/>
      <c r="DT420" s="246"/>
      <c r="DU420" s="246"/>
      <c r="DV420" s="246"/>
      <c r="DW420" s="246"/>
      <c r="DX420" s="246"/>
      <c r="DY420" s="246"/>
      <c r="DZ420" s="246"/>
      <c r="EA420" s="246"/>
      <c r="EB420" s="246"/>
      <c r="EC420" s="246"/>
      <c r="ED420" s="246"/>
      <c r="EE420" s="246"/>
      <c r="EF420" s="246"/>
      <c r="EG420" s="246"/>
      <c r="EH420" s="246"/>
      <c r="EI420" s="246"/>
      <c r="EJ420" s="246"/>
      <c r="EK420" s="246"/>
      <c r="EL420" s="246"/>
      <c r="EM420" s="246"/>
      <c r="EN420" s="246"/>
      <c r="EO420" s="246"/>
      <c r="EP420" s="246"/>
      <c r="EQ420" s="246"/>
      <c r="ER420" s="246"/>
      <c r="ES420" s="246"/>
      <c r="ET420" s="246"/>
      <c r="EU420" s="246"/>
      <c r="EV420" s="246"/>
      <c r="EW420" s="246"/>
      <c r="EX420" s="246"/>
      <c r="EY420" s="246"/>
      <c r="EZ420" s="246"/>
      <c r="FA420" s="246"/>
      <c r="FB420" s="246"/>
      <c r="FC420" s="246"/>
      <c r="FD420" s="246"/>
      <c r="FE420" s="246"/>
      <c r="FF420" s="246"/>
      <c r="FG420" s="246"/>
      <c r="FH420" s="246"/>
      <c r="FI420" s="246"/>
      <c r="FJ420" s="246"/>
      <c r="FK420" s="246"/>
      <c r="FL420" s="246"/>
      <c r="FM420" s="246"/>
      <c r="FN420" s="246"/>
      <c r="FO420" s="246"/>
      <c r="FP420" s="246"/>
      <c r="FQ420" s="246"/>
      <c r="FR420" s="246"/>
      <c r="FS420" s="246"/>
      <c r="FT420" s="246"/>
      <c r="FU420" s="246"/>
      <c r="FV420" s="246"/>
      <c r="FW420" s="246"/>
      <c r="FX420" s="246"/>
      <c r="FY420" s="246"/>
      <c r="FZ420" s="246"/>
      <c r="GA420" s="246"/>
      <c r="GB420" s="246"/>
      <c r="GC420" s="246"/>
      <c r="GD420" s="246"/>
      <c r="GE420" s="246"/>
      <c r="GF420" s="246"/>
      <c r="GG420" s="246"/>
      <c r="GH420" s="246"/>
      <c r="GI420" s="246"/>
      <c r="GJ420" s="246"/>
      <c r="GK420" s="246"/>
      <c r="GL420" s="246"/>
      <c r="GM420" s="246"/>
      <c r="GN420" s="246"/>
      <c r="GO420" s="246"/>
      <c r="GP420" s="246"/>
      <c r="GQ420" s="246"/>
      <c r="GR420" s="246"/>
      <c r="GS420" s="246"/>
      <c r="GT420" s="246"/>
      <c r="GU420" s="246"/>
      <c r="GV420" s="246"/>
      <c r="GW420" s="246"/>
      <c r="GX420" s="246"/>
      <c r="GY420" s="246"/>
      <c r="GZ420" s="246"/>
      <c r="HA420" s="246"/>
      <c r="HB420" s="246"/>
      <c r="HC420" s="246"/>
      <c r="HD420" s="246"/>
      <c r="HE420" s="246"/>
      <c r="HF420" s="246"/>
      <c r="HG420" s="246"/>
      <c r="HH420" s="246"/>
      <c r="HI420" s="246"/>
      <c r="HJ420" s="246"/>
      <c r="HK420" s="246"/>
      <c r="HL420" s="246"/>
      <c r="HM420" s="246"/>
      <c r="HN420" s="246"/>
      <c r="HO420" s="246"/>
      <c r="HP420" s="246"/>
      <c r="HQ420" s="246"/>
      <c r="HR420" s="246"/>
      <c r="HS420" s="246"/>
      <c r="HT420" s="246"/>
      <c r="HU420" s="246"/>
      <c r="HV420" s="246"/>
      <c r="HW420" s="246"/>
      <c r="HX420" s="246"/>
      <c r="HY420" s="246"/>
      <c r="HZ420" s="246"/>
      <c r="IA420" s="246"/>
      <c r="IB420" s="246"/>
      <c r="IC420" s="246"/>
      <c r="ID420" s="246"/>
      <c r="IE420" s="246"/>
      <c r="IF420" s="246"/>
      <c r="IG420" s="246"/>
      <c r="IH420" s="246"/>
      <c r="II420" s="246"/>
      <c r="IJ420" s="246"/>
      <c r="IK420" s="246"/>
      <c r="IL420" s="246"/>
      <c r="IM420" s="246"/>
      <c r="IN420" s="246"/>
      <c r="IO420" s="246"/>
      <c r="IP420" s="246"/>
      <c r="IQ420" s="246"/>
      <c r="IR420" s="246"/>
      <c r="IS420" s="246"/>
      <c r="IT420" s="246"/>
      <c r="IU420" s="246"/>
      <c r="IV420" s="246"/>
      <c r="IW420" s="246"/>
    </row>
    <row r="421" customFormat="false" ht="12.75" hidden="false" customHeight="false" outlineLevel="0" collapsed="false">
      <c r="A421" s="225"/>
      <c r="B421" s="255"/>
      <c r="C421" s="257"/>
      <c r="D421" s="257"/>
      <c r="E421" s="257"/>
      <c r="F421" s="246"/>
      <c r="G421" s="246"/>
      <c r="H421" s="246"/>
      <c r="I421" s="246"/>
      <c r="J421" s="246"/>
      <c r="K421" s="246"/>
      <c r="L421" s="246"/>
      <c r="M421" s="246"/>
      <c r="N421" s="246"/>
      <c r="O421" s="246"/>
      <c r="P421" s="246"/>
      <c r="Q421" s="246"/>
      <c r="R421" s="246"/>
      <c r="S421" s="246"/>
      <c r="T421" s="246"/>
      <c r="U421" s="246"/>
      <c r="V421" s="246"/>
      <c r="W421" s="246"/>
      <c r="X421" s="246"/>
      <c r="Y421" s="246"/>
      <c r="Z421" s="246"/>
      <c r="AA421" s="246"/>
      <c r="AB421" s="246"/>
      <c r="AC421" s="246"/>
      <c r="AD421" s="246"/>
      <c r="AE421" s="246"/>
      <c r="AF421" s="246"/>
      <c r="AG421" s="246"/>
      <c r="AH421" s="246"/>
      <c r="AI421" s="246"/>
      <c r="AJ421" s="246"/>
      <c r="AK421" s="246"/>
      <c r="AL421" s="246"/>
      <c r="AM421" s="246"/>
      <c r="AN421" s="246"/>
      <c r="AO421" s="246"/>
      <c r="AP421" s="246"/>
      <c r="AQ421" s="246"/>
      <c r="AR421" s="246"/>
      <c r="AS421" s="246"/>
      <c r="AT421" s="246"/>
      <c r="AU421" s="246"/>
      <c r="AV421" s="246"/>
      <c r="AW421" s="246"/>
      <c r="AX421" s="246"/>
      <c r="AY421" s="246"/>
      <c r="AZ421" s="246"/>
      <c r="BA421" s="246"/>
      <c r="BB421" s="246"/>
      <c r="BC421" s="246"/>
      <c r="BD421" s="246"/>
      <c r="BE421" s="246"/>
      <c r="BF421" s="246"/>
      <c r="BG421" s="246"/>
      <c r="BH421" s="246"/>
      <c r="BI421" s="246"/>
      <c r="BJ421" s="246"/>
      <c r="BK421" s="246"/>
      <c r="BL421" s="246"/>
      <c r="BM421" s="246"/>
      <c r="BN421" s="246"/>
      <c r="BO421" s="246"/>
      <c r="BP421" s="246"/>
      <c r="BQ421" s="246"/>
      <c r="BR421" s="246"/>
      <c r="BS421" s="246"/>
      <c r="BT421" s="246"/>
      <c r="BU421" s="246"/>
      <c r="BV421" s="246"/>
      <c r="BW421" s="246"/>
      <c r="BX421" s="246"/>
      <c r="BY421" s="246"/>
      <c r="BZ421" s="246"/>
      <c r="CA421" s="246"/>
      <c r="CB421" s="246"/>
      <c r="CC421" s="246"/>
      <c r="CD421" s="246"/>
      <c r="CE421" s="246"/>
      <c r="CF421" s="246"/>
      <c r="CG421" s="246"/>
      <c r="CH421" s="246"/>
      <c r="CI421" s="246"/>
      <c r="CJ421" s="246"/>
      <c r="CK421" s="246"/>
      <c r="CL421" s="246"/>
      <c r="CM421" s="246"/>
      <c r="CN421" s="246"/>
      <c r="CO421" s="246"/>
      <c r="CP421" s="246"/>
      <c r="CQ421" s="246"/>
      <c r="CR421" s="246"/>
      <c r="CS421" s="246"/>
      <c r="CT421" s="246"/>
      <c r="CU421" s="246"/>
      <c r="CV421" s="246"/>
      <c r="CW421" s="246"/>
      <c r="CX421" s="246"/>
      <c r="CY421" s="246"/>
      <c r="CZ421" s="246"/>
      <c r="DA421" s="246"/>
      <c r="DB421" s="246"/>
      <c r="DC421" s="246"/>
      <c r="DD421" s="246"/>
      <c r="DE421" s="246"/>
      <c r="DF421" s="246"/>
      <c r="DG421" s="246"/>
      <c r="DH421" s="246"/>
      <c r="DI421" s="246"/>
      <c r="DJ421" s="246"/>
      <c r="DK421" s="246"/>
      <c r="DL421" s="246"/>
      <c r="DM421" s="246"/>
      <c r="DN421" s="246"/>
      <c r="DO421" s="246"/>
      <c r="DP421" s="246"/>
      <c r="DQ421" s="246"/>
      <c r="DR421" s="246"/>
      <c r="DS421" s="246"/>
      <c r="DT421" s="246"/>
      <c r="DU421" s="246"/>
      <c r="DV421" s="246"/>
      <c r="DW421" s="246"/>
      <c r="DX421" s="246"/>
      <c r="DY421" s="246"/>
      <c r="DZ421" s="246"/>
      <c r="EA421" s="246"/>
      <c r="EB421" s="246"/>
      <c r="EC421" s="246"/>
      <c r="ED421" s="246"/>
      <c r="EE421" s="246"/>
      <c r="EF421" s="246"/>
      <c r="EG421" s="246"/>
      <c r="EH421" s="246"/>
      <c r="EI421" s="246"/>
      <c r="EJ421" s="246"/>
      <c r="EK421" s="246"/>
      <c r="EL421" s="246"/>
      <c r="EM421" s="246"/>
      <c r="EN421" s="246"/>
      <c r="EO421" s="246"/>
      <c r="EP421" s="246"/>
      <c r="EQ421" s="246"/>
      <c r="ER421" s="246"/>
      <c r="ES421" s="246"/>
      <c r="ET421" s="246"/>
      <c r="EU421" s="246"/>
      <c r="EV421" s="246"/>
      <c r="EW421" s="246"/>
      <c r="EX421" s="246"/>
      <c r="EY421" s="246"/>
      <c r="EZ421" s="246"/>
      <c r="FA421" s="246"/>
      <c r="FB421" s="246"/>
      <c r="FC421" s="246"/>
      <c r="FD421" s="246"/>
      <c r="FE421" s="246"/>
      <c r="FF421" s="246"/>
      <c r="FG421" s="246"/>
      <c r="FH421" s="246"/>
      <c r="FI421" s="246"/>
      <c r="FJ421" s="246"/>
      <c r="FK421" s="246"/>
      <c r="FL421" s="246"/>
      <c r="FM421" s="246"/>
      <c r="FN421" s="246"/>
      <c r="FO421" s="246"/>
      <c r="FP421" s="246"/>
      <c r="FQ421" s="246"/>
      <c r="FR421" s="246"/>
      <c r="FS421" s="246"/>
      <c r="FT421" s="246"/>
      <c r="FU421" s="246"/>
      <c r="FV421" s="246"/>
      <c r="FW421" s="246"/>
      <c r="FX421" s="246"/>
      <c r="FY421" s="246"/>
      <c r="FZ421" s="246"/>
      <c r="GA421" s="246"/>
      <c r="GB421" s="246"/>
      <c r="GC421" s="246"/>
      <c r="GD421" s="246"/>
      <c r="GE421" s="246"/>
      <c r="GF421" s="246"/>
      <c r="GG421" s="246"/>
      <c r="GH421" s="246"/>
      <c r="GI421" s="246"/>
      <c r="GJ421" s="246"/>
      <c r="GK421" s="246"/>
      <c r="GL421" s="246"/>
      <c r="GM421" s="246"/>
      <c r="GN421" s="246"/>
      <c r="GO421" s="246"/>
      <c r="GP421" s="246"/>
      <c r="GQ421" s="246"/>
      <c r="GR421" s="246"/>
      <c r="GS421" s="246"/>
      <c r="GT421" s="246"/>
      <c r="GU421" s="246"/>
      <c r="GV421" s="246"/>
      <c r="GW421" s="246"/>
      <c r="GX421" s="246"/>
      <c r="GY421" s="246"/>
      <c r="GZ421" s="246"/>
      <c r="HA421" s="246"/>
      <c r="HB421" s="246"/>
      <c r="HC421" s="246"/>
      <c r="HD421" s="246"/>
      <c r="HE421" s="246"/>
      <c r="HF421" s="246"/>
      <c r="HG421" s="246"/>
      <c r="HH421" s="246"/>
      <c r="HI421" s="246"/>
      <c r="HJ421" s="246"/>
      <c r="HK421" s="246"/>
      <c r="HL421" s="246"/>
      <c r="HM421" s="246"/>
      <c r="HN421" s="246"/>
      <c r="HO421" s="246"/>
      <c r="HP421" s="246"/>
      <c r="HQ421" s="246"/>
      <c r="HR421" s="246"/>
      <c r="HS421" s="246"/>
      <c r="HT421" s="246"/>
      <c r="HU421" s="246"/>
      <c r="HV421" s="246"/>
      <c r="HW421" s="246"/>
      <c r="HX421" s="246"/>
      <c r="HY421" s="246"/>
      <c r="HZ421" s="246"/>
      <c r="IA421" s="246"/>
      <c r="IB421" s="246"/>
      <c r="IC421" s="246"/>
      <c r="ID421" s="246"/>
      <c r="IE421" s="246"/>
      <c r="IF421" s="246"/>
      <c r="IG421" s="246"/>
      <c r="IH421" s="246"/>
      <c r="II421" s="246"/>
      <c r="IJ421" s="246"/>
      <c r="IK421" s="246"/>
      <c r="IL421" s="246"/>
      <c r="IM421" s="246"/>
      <c r="IN421" s="246"/>
      <c r="IO421" s="246"/>
      <c r="IP421" s="246"/>
      <c r="IQ421" s="246"/>
      <c r="IR421" s="246"/>
      <c r="IS421" s="246"/>
      <c r="IT421" s="246"/>
      <c r="IU421" s="246"/>
      <c r="IV421" s="246"/>
      <c r="IW421" s="246"/>
    </row>
    <row r="422" customFormat="false" ht="12.75" hidden="false" customHeight="false" outlineLevel="0" collapsed="false">
      <c r="A422" s="223"/>
      <c r="B422" s="258"/>
      <c r="C422" s="251"/>
      <c r="D422" s="251"/>
      <c r="E422" s="251"/>
      <c r="F422" s="246"/>
      <c r="G422" s="246"/>
      <c r="H422" s="246"/>
      <c r="I422" s="246"/>
      <c r="J422" s="246"/>
      <c r="K422" s="246"/>
      <c r="L422" s="246"/>
      <c r="M422" s="246"/>
      <c r="N422" s="246"/>
      <c r="O422" s="246"/>
      <c r="P422" s="246"/>
      <c r="Q422" s="246"/>
      <c r="R422" s="246"/>
      <c r="S422" s="246"/>
      <c r="T422" s="246"/>
      <c r="U422" s="246"/>
      <c r="V422" s="246"/>
      <c r="W422" s="246"/>
      <c r="X422" s="246"/>
      <c r="Y422" s="246"/>
      <c r="Z422" s="246"/>
      <c r="AA422" s="246"/>
      <c r="AB422" s="246"/>
      <c r="AC422" s="246"/>
      <c r="AD422" s="246"/>
      <c r="AE422" s="246"/>
      <c r="AF422" s="246"/>
      <c r="AG422" s="246"/>
      <c r="AH422" s="246"/>
      <c r="AI422" s="246"/>
      <c r="AJ422" s="246"/>
      <c r="AK422" s="246"/>
      <c r="AL422" s="246"/>
      <c r="AM422" s="246"/>
      <c r="AN422" s="246"/>
      <c r="AO422" s="246"/>
      <c r="AP422" s="246"/>
      <c r="AQ422" s="246"/>
      <c r="AR422" s="246"/>
      <c r="AS422" s="246"/>
      <c r="AT422" s="246"/>
      <c r="AU422" s="246"/>
      <c r="AV422" s="246"/>
      <c r="AW422" s="246"/>
      <c r="AX422" s="246"/>
      <c r="AY422" s="246"/>
      <c r="AZ422" s="246"/>
      <c r="BA422" s="246"/>
      <c r="BB422" s="246"/>
      <c r="BC422" s="246"/>
      <c r="BD422" s="246"/>
      <c r="BE422" s="246"/>
      <c r="BF422" s="246"/>
      <c r="BG422" s="246"/>
      <c r="BH422" s="246"/>
      <c r="BI422" s="246"/>
      <c r="BJ422" s="246"/>
      <c r="BK422" s="246"/>
      <c r="BL422" s="246"/>
      <c r="BM422" s="246"/>
      <c r="BN422" s="246"/>
      <c r="BO422" s="246"/>
      <c r="BP422" s="246"/>
      <c r="BQ422" s="246"/>
      <c r="BR422" s="246"/>
      <c r="BS422" s="246"/>
      <c r="BT422" s="246"/>
      <c r="BU422" s="246"/>
      <c r="BV422" s="246"/>
      <c r="BW422" s="246"/>
      <c r="BX422" s="246"/>
      <c r="BY422" s="246"/>
      <c r="BZ422" s="246"/>
      <c r="CA422" s="246"/>
      <c r="CB422" s="246"/>
      <c r="CC422" s="246"/>
      <c r="CD422" s="246"/>
      <c r="CE422" s="246"/>
      <c r="CF422" s="246"/>
      <c r="CG422" s="246"/>
      <c r="CH422" s="246"/>
      <c r="CI422" s="246"/>
      <c r="CJ422" s="246"/>
      <c r="CK422" s="246"/>
      <c r="CL422" s="246"/>
      <c r="CM422" s="246"/>
      <c r="CN422" s="246"/>
      <c r="CO422" s="246"/>
      <c r="CP422" s="246"/>
      <c r="CQ422" s="246"/>
      <c r="CR422" s="246"/>
      <c r="CS422" s="246"/>
      <c r="CT422" s="246"/>
      <c r="CU422" s="246"/>
      <c r="CV422" s="246"/>
      <c r="CW422" s="246"/>
      <c r="CX422" s="246"/>
      <c r="CY422" s="246"/>
      <c r="CZ422" s="246"/>
      <c r="DA422" s="246"/>
      <c r="DB422" s="246"/>
      <c r="DC422" s="246"/>
      <c r="DD422" s="246"/>
      <c r="DE422" s="246"/>
      <c r="DF422" s="246"/>
      <c r="DG422" s="246"/>
      <c r="DH422" s="246"/>
      <c r="DI422" s="246"/>
      <c r="DJ422" s="246"/>
      <c r="DK422" s="246"/>
      <c r="DL422" s="246"/>
      <c r="DM422" s="246"/>
      <c r="DN422" s="246"/>
      <c r="DO422" s="246"/>
      <c r="DP422" s="246"/>
      <c r="DQ422" s="246"/>
      <c r="DR422" s="246"/>
      <c r="DS422" s="246"/>
      <c r="DT422" s="246"/>
      <c r="DU422" s="246"/>
      <c r="DV422" s="246"/>
      <c r="DW422" s="246"/>
      <c r="DX422" s="246"/>
      <c r="DY422" s="246"/>
      <c r="DZ422" s="246"/>
      <c r="EA422" s="246"/>
      <c r="EB422" s="246"/>
      <c r="EC422" s="246"/>
      <c r="ED422" s="246"/>
      <c r="EE422" s="246"/>
      <c r="EF422" s="246"/>
      <c r="EG422" s="246"/>
      <c r="EH422" s="246"/>
      <c r="EI422" s="246"/>
      <c r="EJ422" s="246"/>
      <c r="EK422" s="246"/>
      <c r="EL422" s="246"/>
      <c r="EM422" s="246"/>
      <c r="EN422" s="246"/>
      <c r="EO422" s="246"/>
      <c r="EP422" s="246"/>
      <c r="EQ422" s="246"/>
      <c r="ER422" s="246"/>
      <c r="ES422" s="246"/>
      <c r="ET422" s="246"/>
      <c r="EU422" s="246"/>
      <c r="EV422" s="246"/>
      <c r="EW422" s="246"/>
      <c r="EX422" s="246"/>
      <c r="EY422" s="246"/>
      <c r="EZ422" s="246"/>
      <c r="FA422" s="246"/>
      <c r="FB422" s="246"/>
      <c r="FC422" s="246"/>
      <c r="FD422" s="246"/>
      <c r="FE422" s="246"/>
      <c r="FF422" s="246"/>
      <c r="FG422" s="246"/>
      <c r="FH422" s="246"/>
      <c r="FI422" s="246"/>
      <c r="FJ422" s="246"/>
      <c r="FK422" s="246"/>
      <c r="FL422" s="246"/>
      <c r="FM422" s="246"/>
      <c r="FN422" s="246"/>
      <c r="FO422" s="246"/>
      <c r="FP422" s="246"/>
      <c r="FQ422" s="246"/>
      <c r="FR422" s="246"/>
      <c r="FS422" s="246"/>
      <c r="FT422" s="246"/>
      <c r="FU422" s="246"/>
      <c r="FV422" s="246"/>
      <c r="FW422" s="246"/>
      <c r="FX422" s="246"/>
      <c r="FY422" s="246"/>
      <c r="FZ422" s="246"/>
      <c r="GA422" s="246"/>
      <c r="GB422" s="246"/>
      <c r="GC422" s="246"/>
      <c r="GD422" s="246"/>
      <c r="GE422" s="246"/>
      <c r="GF422" s="246"/>
      <c r="GG422" s="246"/>
      <c r="GH422" s="246"/>
      <c r="GI422" s="246"/>
      <c r="GJ422" s="246"/>
      <c r="GK422" s="246"/>
      <c r="GL422" s="246"/>
      <c r="GM422" s="246"/>
      <c r="GN422" s="246"/>
      <c r="GO422" s="246"/>
      <c r="GP422" s="246"/>
      <c r="GQ422" s="246"/>
      <c r="GR422" s="246"/>
      <c r="GS422" s="246"/>
      <c r="GT422" s="246"/>
      <c r="GU422" s="246"/>
      <c r="GV422" s="246"/>
      <c r="GW422" s="246"/>
      <c r="GX422" s="246"/>
      <c r="GY422" s="246"/>
      <c r="GZ422" s="246"/>
      <c r="HA422" s="246"/>
      <c r="HB422" s="246"/>
      <c r="HC422" s="246"/>
      <c r="HD422" s="246"/>
      <c r="HE422" s="246"/>
      <c r="HF422" s="246"/>
      <c r="HG422" s="246"/>
      <c r="HH422" s="246"/>
      <c r="HI422" s="246"/>
      <c r="HJ422" s="246"/>
      <c r="HK422" s="246"/>
      <c r="HL422" s="246"/>
      <c r="HM422" s="246"/>
      <c r="HN422" s="246"/>
      <c r="HO422" s="246"/>
      <c r="HP422" s="246"/>
      <c r="HQ422" s="246"/>
      <c r="HR422" s="246"/>
      <c r="HS422" s="246"/>
      <c r="HT422" s="246"/>
      <c r="HU422" s="246"/>
      <c r="HV422" s="246"/>
      <c r="HW422" s="246"/>
      <c r="HX422" s="246"/>
      <c r="HY422" s="246"/>
      <c r="HZ422" s="246"/>
      <c r="IA422" s="246"/>
      <c r="IB422" s="246"/>
      <c r="IC422" s="246"/>
      <c r="ID422" s="246"/>
      <c r="IE422" s="246"/>
      <c r="IF422" s="246"/>
      <c r="IG422" s="246"/>
      <c r="IH422" s="246"/>
      <c r="II422" s="246"/>
      <c r="IJ422" s="246"/>
      <c r="IK422" s="246"/>
      <c r="IL422" s="246"/>
      <c r="IM422" s="246"/>
      <c r="IN422" s="246"/>
      <c r="IO422" s="246"/>
      <c r="IP422" s="246"/>
      <c r="IQ422" s="246"/>
      <c r="IR422" s="246"/>
      <c r="IS422" s="246"/>
      <c r="IT422" s="246"/>
      <c r="IU422" s="246"/>
      <c r="IV422" s="246"/>
      <c r="IW422" s="246"/>
    </row>
    <row r="423" customFormat="false" ht="13.9" hidden="false" customHeight="true" outlineLevel="0" collapsed="false">
      <c r="A423" s="224"/>
      <c r="B423" s="258"/>
      <c r="C423" s="251"/>
      <c r="D423" s="251"/>
      <c r="E423" s="251"/>
      <c r="F423" s="246"/>
      <c r="G423" s="246"/>
      <c r="H423" s="246"/>
      <c r="I423" s="246"/>
      <c r="J423" s="246"/>
      <c r="K423" s="246"/>
      <c r="L423" s="246"/>
      <c r="M423" s="246"/>
      <c r="N423" s="246"/>
      <c r="O423" s="246"/>
      <c r="P423" s="246"/>
      <c r="Q423" s="246"/>
      <c r="R423" s="246"/>
      <c r="S423" s="246"/>
      <c r="T423" s="246"/>
      <c r="U423" s="246"/>
      <c r="V423" s="246"/>
      <c r="W423" s="246"/>
      <c r="X423" s="246"/>
      <c r="Y423" s="246"/>
      <c r="Z423" s="246"/>
      <c r="AA423" s="246"/>
      <c r="AB423" s="246"/>
      <c r="AC423" s="246"/>
      <c r="AD423" s="246"/>
      <c r="AE423" s="246"/>
      <c r="AF423" s="246"/>
      <c r="AG423" s="246"/>
      <c r="AH423" s="246"/>
      <c r="AI423" s="246"/>
      <c r="AJ423" s="246"/>
      <c r="AK423" s="246"/>
      <c r="AL423" s="246"/>
      <c r="AM423" s="246"/>
      <c r="AN423" s="246"/>
      <c r="AO423" s="246"/>
      <c r="AP423" s="246"/>
      <c r="AQ423" s="246"/>
      <c r="AR423" s="246"/>
      <c r="AS423" s="246"/>
      <c r="AT423" s="246"/>
      <c r="AU423" s="246"/>
      <c r="AV423" s="246"/>
      <c r="AW423" s="246"/>
      <c r="AX423" s="246"/>
      <c r="AY423" s="246"/>
      <c r="AZ423" s="246"/>
      <c r="BA423" s="246"/>
      <c r="BB423" s="246"/>
      <c r="BC423" s="246"/>
      <c r="BD423" s="246"/>
      <c r="BE423" s="246"/>
      <c r="BF423" s="246"/>
      <c r="BG423" s="246"/>
      <c r="BH423" s="246"/>
      <c r="BI423" s="246"/>
      <c r="BJ423" s="246"/>
      <c r="BK423" s="246"/>
      <c r="BL423" s="246"/>
      <c r="BM423" s="246"/>
      <c r="BN423" s="246"/>
      <c r="BO423" s="246"/>
      <c r="BP423" s="246"/>
      <c r="BQ423" s="246"/>
      <c r="BR423" s="246"/>
      <c r="BS423" s="246"/>
      <c r="BT423" s="246"/>
      <c r="BU423" s="246"/>
      <c r="BV423" s="246"/>
      <c r="BW423" s="246"/>
      <c r="BX423" s="246"/>
      <c r="BY423" s="246"/>
      <c r="BZ423" s="246"/>
      <c r="CA423" s="246"/>
      <c r="CB423" s="246"/>
      <c r="CC423" s="246"/>
      <c r="CD423" s="246"/>
      <c r="CE423" s="246"/>
      <c r="CF423" s="246"/>
      <c r="CG423" s="246"/>
      <c r="CH423" s="246"/>
      <c r="CI423" s="246"/>
      <c r="CJ423" s="246"/>
      <c r="CK423" s="246"/>
      <c r="CL423" s="246"/>
      <c r="CM423" s="246"/>
      <c r="CN423" s="246"/>
      <c r="CO423" s="246"/>
      <c r="CP423" s="246"/>
      <c r="CQ423" s="246"/>
      <c r="CR423" s="246"/>
      <c r="CS423" s="246"/>
      <c r="CT423" s="246"/>
      <c r="CU423" s="246"/>
      <c r="CV423" s="246"/>
      <c r="CW423" s="246"/>
      <c r="CX423" s="246"/>
      <c r="CY423" s="246"/>
      <c r="CZ423" s="246"/>
      <c r="DA423" s="246"/>
      <c r="DB423" s="246"/>
      <c r="DC423" s="246"/>
      <c r="DD423" s="246"/>
      <c r="DE423" s="246"/>
      <c r="DF423" s="246"/>
      <c r="DG423" s="246"/>
      <c r="DH423" s="246"/>
      <c r="DI423" s="246"/>
      <c r="DJ423" s="246"/>
      <c r="DK423" s="246"/>
      <c r="DL423" s="246"/>
      <c r="DM423" s="246"/>
      <c r="DN423" s="246"/>
      <c r="DO423" s="246"/>
      <c r="DP423" s="246"/>
      <c r="DQ423" s="246"/>
      <c r="DR423" s="246"/>
      <c r="DS423" s="246"/>
      <c r="DT423" s="246"/>
      <c r="DU423" s="246"/>
      <c r="DV423" s="246"/>
      <c r="DW423" s="246"/>
      <c r="DX423" s="246"/>
      <c r="DY423" s="246"/>
      <c r="DZ423" s="246"/>
      <c r="EA423" s="246"/>
      <c r="EB423" s="246"/>
      <c r="EC423" s="246"/>
      <c r="ED423" s="246"/>
      <c r="EE423" s="246"/>
      <c r="EF423" s="246"/>
      <c r="EG423" s="246"/>
      <c r="EH423" s="246"/>
      <c r="EI423" s="246"/>
      <c r="EJ423" s="246"/>
      <c r="EK423" s="246"/>
      <c r="EL423" s="246"/>
      <c r="EM423" s="246"/>
      <c r="EN423" s="246"/>
      <c r="EO423" s="246"/>
      <c r="EP423" s="246"/>
      <c r="EQ423" s="246"/>
      <c r="ER423" s="246"/>
      <c r="ES423" s="246"/>
      <c r="ET423" s="246"/>
      <c r="EU423" s="246"/>
      <c r="EV423" s="246"/>
      <c r="EW423" s="246"/>
      <c r="EX423" s="246"/>
      <c r="EY423" s="246"/>
      <c r="EZ423" s="246"/>
      <c r="FA423" s="246"/>
      <c r="FB423" s="246"/>
      <c r="FC423" s="246"/>
      <c r="FD423" s="246"/>
      <c r="FE423" s="246"/>
      <c r="FF423" s="246"/>
      <c r="FG423" s="246"/>
      <c r="FH423" s="246"/>
      <c r="FI423" s="246"/>
      <c r="FJ423" s="246"/>
      <c r="FK423" s="246"/>
      <c r="FL423" s="246"/>
      <c r="FM423" s="246"/>
      <c r="FN423" s="246"/>
      <c r="FO423" s="246"/>
      <c r="FP423" s="246"/>
      <c r="FQ423" s="246"/>
      <c r="FR423" s="246"/>
      <c r="FS423" s="246"/>
      <c r="FT423" s="246"/>
      <c r="FU423" s="246"/>
      <c r="FV423" s="246"/>
      <c r="FW423" s="246"/>
      <c r="FX423" s="246"/>
      <c r="FY423" s="246"/>
      <c r="FZ423" s="246"/>
      <c r="GA423" s="246"/>
      <c r="GB423" s="246"/>
      <c r="GC423" s="246"/>
      <c r="GD423" s="246"/>
      <c r="GE423" s="246"/>
      <c r="GF423" s="246"/>
      <c r="GG423" s="246"/>
      <c r="GH423" s="246"/>
      <c r="GI423" s="246"/>
      <c r="GJ423" s="246"/>
      <c r="GK423" s="246"/>
      <c r="GL423" s="246"/>
      <c r="GM423" s="246"/>
      <c r="GN423" s="246"/>
      <c r="GO423" s="246"/>
      <c r="GP423" s="246"/>
      <c r="GQ423" s="246"/>
      <c r="GR423" s="246"/>
      <c r="GS423" s="246"/>
      <c r="GT423" s="246"/>
      <c r="GU423" s="246"/>
      <c r="GV423" s="246"/>
      <c r="GW423" s="246"/>
      <c r="GX423" s="246"/>
      <c r="GY423" s="246"/>
      <c r="GZ423" s="246"/>
      <c r="HA423" s="246"/>
      <c r="HB423" s="246"/>
      <c r="HC423" s="246"/>
      <c r="HD423" s="246"/>
      <c r="HE423" s="246"/>
      <c r="HF423" s="246"/>
      <c r="HG423" s="246"/>
      <c r="HH423" s="246"/>
      <c r="HI423" s="246"/>
      <c r="HJ423" s="246"/>
      <c r="HK423" s="246"/>
      <c r="HL423" s="246"/>
      <c r="HM423" s="246"/>
      <c r="HN423" s="246"/>
      <c r="HO423" s="246"/>
      <c r="HP423" s="246"/>
      <c r="HQ423" s="246"/>
      <c r="HR423" s="246"/>
      <c r="HS423" s="246"/>
      <c r="HT423" s="246"/>
      <c r="HU423" s="246"/>
      <c r="HV423" s="246"/>
      <c r="HW423" s="246"/>
      <c r="HX423" s="246"/>
      <c r="HY423" s="246"/>
      <c r="HZ423" s="246"/>
      <c r="IA423" s="246"/>
      <c r="IB423" s="246"/>
      <c r="IC423" s="246"/>
      <c r="ID423" s="246"/>
      <c r="IE423" s="246"/>
      <c r="IF423" s="246"/>
      <c r="IG423" s="246"/>
      <c r="IH423" s="246"/>
      <c r="II423" s="246"/>
      <c r="IJ423" s="246"/>
      <c r="IK423" s="246"/>
      <c r="IL423" s="246"/>
      <c r="IM423" s="246"/>
      <c r="IN423" s="246"/>
      <c r="IO423" s="246"/>
      <c r="IP423" s="246"/>
      <c r="IQ423" s="246"/>
      <c r="IR423" s="246"/>
      <c r="IS423" s="246"/>
      <c r="IT423" s="246"/>
      <c r="IU423" s="246"/>
      <c r="IV423" s="246"/>
      <c r="IW423" s="246"/>
    </row>
    <row r="424" customFormat="false" ht="12.75" hidden="false" customHeight="false" outlineLevel="0" collapsed="false">
      <c r="A424" s="259"/>
      <c r="B424" s="260"/>
      <c r="C424" s="251"/>
      <c r="D424" s="251"/>
      <c r="E424" s="251"/>
      <c r="F424" s="261"/>
      <c r="G424" s="261"/>
      <c r="H424" s="261"/>
      <c r="I424" s="261"/>
      <c r="J424" s="261"/>
      <c r="K424" s="261"/>
      <c r="L424" s="261"/>
      <c r="M424" s="261"/>
      <c r="N424" s="261"/>
      <c r="O424" s="261"/>
      <c r="P424" s="261"/>
      <c r="Q424" s="261"/>
      <c r="R424" s="261"/>
      <c r="S424" s="261"/>
      <c r="T424" s="261"/>
      <c r="U424" s="261"/>
      <c r="V424" s="261"/>
      <c r="W424" s="261"/>
      <c r="X424" s="261"/>
      <c r="Y424" s="261"/>
      <c r="Z424" s="261"/>
      <c r="AA424" s="261"/>
      <c r="AB424" s="261"/>
      <c r="AC424" s="261"/>
      <c r="AD424" s="261"/>
      <c r="AE424" s="261"/>
      <c r="AF424" s="261"/>
      <c r="AG424" s="261"/>
      <c r="AH424" s="261"/>
      <c r="AI424" s="261"/>
      <c r="AJ424" s="261"/>
      <c r="AK424" s="261"/>
      <c r="AL424" s="261"/>
      <c r="AM424" s="261"/>
      <c r="AN424" s="261"/>
      <c r="AO424" s="261"/>
      <c r="AP424" s="261"/>
      <c r="AQ424" s="261"/>
      <c r="AR424" s="261"/>
      <c r="AS424" s="261"/>
      <c r="AT424" s="261"/>
      <c r="AU424" s="261"/>
      <c r="AV424" s="261"/>
      <c r="AW424" s="261"/>
      <c r="AX424" s="261"/>
      <c r="AY424" s="261"/>
      <c r="AZ424" s="261"/>
      <c r="BA424" s="261"/>
      <c r="BB424" s="261"/>
      <c r="BC424" s="261"/>
      <c r="BD424" s="261"/>
      <c r="BE424" s="261"/>
      <c r="BF424" s="261"/>
      <c r="BG424" s="261"/>
      <c r="BH424" s="261"/>
      <c r="BI424" s="261"/>
      <c r="BJ424" s="261"/>
      <c r="BK424" s="261"/>
      <c r="BL424" s="261"/>
      <c r="BM424" s="261"/>
      <c r="BN424" s="261"/>
      <c r="BO424" s="261"/>
      <c r="BP424" s="261"/>
      <c r="BQ424" s="261"/>
      <c r="BR424" s="261"/>
      <c r="BS424" s="261"/>
      <c r="BT424" s="261"/>
      <c r="BU424" s="261"/>
      <c r="BV424" s="261"/>
      <c r="BW424" s="261"/>
      <c r="BX424" s="261"/>
      <c r="BY424" s="261"/>
      <c r="BZ424" s="261"/>
      <c r="CA424" s="261"/>
      <c r="CB424" s="261"/>
      <c r="CC424" s="261"/>
      <c r="CD424" s="261"/>
      <c r="CE424" s="261"/>
      <c r="CF424" s="261"/>
      <c r="CG424" s="261"/>
      <c r="CH424" s="261"/>
      <c r="CI424" s="261"/>
      <c r="CJ424" s="261"/>
      <c r="CK424" s="261"/>
      <c r="CL424" s="261"/>
      <c r="CM424" s="261"/>
      <c r="CN424" s="261"/>
      <c r="CO424" s="261"/>
      <c r="CP424" s="261"/>
      <c r="CQ424" s="261"/>
      <c r="CR424" s="261"/>
      <c r="CS424" s="261"/>
      <c r="CT424" s="261"/>
      <c r="CU424" s="261"/>
      <c r="CV424" s="261"/>
      <c r="CW424" s="261"/>
      <c r="CX424" s="261"/>
      <c r="CY424" s="261"/>
      <c r="CZ424" s="261"/>
      <c r="DA424" s="261"/>
      <c r="DB424" s="261"/>
      <c r="DC424" s="261"/>
      <c r="DD424" s="261"/>
      <c r="DE424" s="261"/>
      <c r="DF424" s="261"/>
      <c r="DG424" s="261"/>
      <c r="DH424" s="261"/>
      <c r="DI424" s="261"/>
      <c r="DJ424" s="261"/>
      <c r="DK424" s="261"/>
      <c r="DL424" s="261"/>
      <c r="DM424" s="261"/>
      <c r="DN424" s="261"/>
      <c r="DO424" s="261"/>
      <c r="DP424" s="261"/>
      <c r="DQ424" s="261"/>
      <c r="DR424" s="261"/>
      <c r="DS424" s="261"/>
      <c r="DT424" s="261"/>
      <c r="DU424" s="261"/>
      <c r="DV424" s="261"/>
      <c r="DW424" s="261"/>
      <c r="DX424" s="261"/>
      <c r="DY424" s="261"/>
      <c r="DZ424" s="261"/>
      <c r="EA424" s="261"/>
      <c r="EB424" s="261"/>
      <c r="EC424" s="261"/>
      <c r="ED424" s="261"/>
      <c r="EE424" s="261"/>
      <c r="EF424" s="261"/>
      <c r="EG424" s="261"/>
      <c r="EH424" s="261"/>
      <c r="EI424" s="261"/>
      <c r="EJ424" s="261"/>
      <c r="EK424" s="261"/>
      <c r="EL424" s="261"/>
      <c r="EM424" s="261"/>
      <c r="EN424" s="261"/>
      <c r="EO424" s="261"/>
      <c r="EP424" s="261"/>
      <c r="EQ424" s="261"/>
      <c r="ER424" s="261"/>
      <c r="ES424" s="261"/>
      <c r="ET424" s="261"/>
      <c r="EU424" s="261"/>
      <c r="EV424" s="261"/>
      <c r="EW424" s="261"/>
      <c r="EX424" s="261"/>
      <c r="EY424" s="261"/>
      <c r="EZ424" s="261"/>
      <c r="FA424" s="261"/>
      <c r="FB424" s="261"/>
      <c r="FC424" s="261"/>
      <c r="FD424" s="261"/>
      <c r="FE424" s="261"/>
      <c r="FF424" s="261"/>
      <c r="FG424" s="261"/>
      <c r="FH424" s="261"/>
      <c r="FI424" s="261"/>
      <c r="FJ424" s="261"/>
      <c r="FK424" s="261"/>
      <c r="FL424" s="261"/>
      <c r="FM424" s="261"/>
      <c r="FN424" s="261"/>
      <c r="FO424" s="261"/>
      <c r="FP424" s="261"/>
      <c r="FQ424" s="261"/>
      <c r="FR424" s="261"/>
      <c r="FS424" s="261"/>
      <c r="FT424" s="261"/>
      <c r="FU424" s="261"/>
      <c r="FV424" s="261"/>
      <c r="FW424" s="261"/>
      <c r="FX424" s="261"/>
      <c r="FY424" s="261"/>
      <c r="FZ424" s="261"/>
      <c r="GA424" s="261"/>
      <c r="GB424" s="261"/>
      <c r="GC424" s="261"/>
      <c r="GD424" s="261"/>
      <c r="GE424" s="261"/>
      <c r="GF424" s="261"/>
      <c r="GG424" s="261"/>
      <c r="GH424" s="261"/>
      <c r="GI424" s="261"/>
      <c r="GJ424" s="261"/>
      <c r="GK424" s="261"/>
      <c r="GL424" s="261"/>
      <c r="GM424" s="261"/>
      <c r="GN424" s="261"/>
      <c r="GO424" s="261"/>
      <c r="GP424" s="261"/>
      <c r="GQ424" s="261"/>
      <c r="GR424" s="261"/>
      <c r="GS424" s="261"/>
      <c r="GT424" s="261"/>
      <c r="GU424" s="261"/>
      <c r="GV424" s="261"/>
      <c r="GW424" s="261"/>
      <c r="GX424" s="261"/>
      <c r="GY424" s="261"/>
      <c r="GZ424" s="261"/>
      <c r="HA424" s="261"/>
      <c r="HB424" s="261"/>
      <c r="HC424" s="261"/>
      <c r="HD424" s="261"/>
      <c r="HE424" s="261"/>
      <c r="HF424" s="261"/>
      <c r="HG424" s="261"/>
      <c r="HH424" s="261"/>
      <c r="HI424" s="261"/>
      <c r="HJ424" s="261"/>
      <c r="HK424" s="261"/>
      <c r="HL424" s="261"/>
      <c r="HM424" s="261"/>
      <c r="HN424" s="261"/>
      <c r="HO424" s="261"/>
      <c r="HP424" s="261"/>
      <c r="HQ424" s="261"/>
      <c r="HR424" s="261"/>
      <c r="HS424" s="261"/>
      <c r="HT424" s="261"/>
      <c r="HU424" s="261"/>
      <c r="HV424" s="261"/>
      <c r="HW424" s="261"/>
      <c r="HX424" s="261"/>
      <c r="HY424" s="261"/>
      <c r="HZ424" s="261"/>
      <c r="IA424" s="261"/>
      <c r="IB424" s="261"/>
      <c r="IC424" s="261"/>
      <c r="ID424" s="261"/>
      <c r="IE424" s="261"/>
      <c r="IF424" s="261"/>
      <c r="IG424" s="261"/>
      <c r="IH424" s="261"/>
      <c r="II424" s="261"/>
      <c r="IJ424" s="261"/>
      <c r="IK424" s="261"/>
      <c r="IL424" s="261"/>
      <c r="IM424" s="261"/>
      <c r="IN424" s="261"/>
      <c r="IO424" s="261"/>
      <c r="IP424" s="261"/>
      <c r="IQ424" s="261"/>
      <c r="IR424" s="261"/>
      <c r="IS424" s="261"/>
      <c r="IT424" s="261"/>
      <c r="IU424" s="261"/>
      <c r="IV424" s="261"/>
      <c r="IW424" s="261"/>
    </row>
    <row r="425" customFormat="false" ht="12.75" hidden="false" customHeight="false" outlineLevel="0" collapsed="false">
      <c r="A425" s="224"/>
      <c r="B425" s="252"/>
      <c r="C425" s="251"/>
      <c r="D425" s="251"/>
      <c r="E425" s="251"/>
      <c r="F425" s="246"/>
      <c r="G425" s="246"/>
      <c r="H425" s="246"/>
      <c r="I425" s="246"/>
      <c r="J425" s="246"/>
      <c r="K425" s="246"/>
      <c r="L425" s="246"/>
      <c r="M425" s="246"/>
      <c r="N425" s="246"/>
      <c r="O425" s="246"/>
      <c r="P425" s="246"/>
      <c r="Q425" s="246"/>
      <c r="R425" s="246"/>
      <c r="S425" s="246"/>
      <c r="T425" s="246"/>
      <c r="U425" s="246"/>
      <c r="V425" s="246"/>
      <c r="W425" s="246"/>
      <c r="X425" s="246"/>
      <c r="Y425" s="246"/>
      <c r="Z425" s="246"/>
      <c r="AA425" s="246"/>
      <c r="AB425" s="246"/>
      <c r="AC425" s="246"/>
      <c r="AD425" s="246"/>
      <c r="AE425" s="246"/>
      <c r="AF425" s="246"/>
      <c r="AG425" s="246"/>
      <c r="AH425" s="246"/>
      <c r="AI425" s="246"/>
      <c r="AJ425" s="246"/>
      <c r="AK425" s="246"/>
      <c r="AL425" s="246"/>
      <c r="AM425" s="246"/>
      <c r="AN425" s="246"/>
      <c r="AO425" s="246"/>
      <c r="AP425" s="246"/>
      <c r="AQ425" s="246"/>
      <c r="AR425" s="246"/>
      <c r="AS425" s="246"/>
      <c r="AT425" s="246"/>
      <c r="AU425" s="246"/>
      <c r="AV425" s="246"/>
      <c r="AW425" s="246"/>
      <c r="AX425" s="246"/>
      <c r="AY425" s="246"/>
      <c r="AZ425" s="246"/>
      <c r="BA425" s="246"/>
      <c r="BB425" s="246"/>
      <c r="BC425" s="246"/>
      <c r="BD425" s="246"/>
      <c r="BE425" s="246"/>
      <c r="BF425" s="246"/>
      <c r="BG425" s="246"/>
      <c r="BH425" s="246"/>
      <c r="BI425" s="246"/>
      <c r="BJ425" s="246"/>
      <c r="BK425" s="246"/>
      <c r="BL425" s="246"/>
      <c r="BM425" s="246"/>
      <c r="BN425" s="246"/>
      <c r="BO425" s="246"/>
      <c r="BP425" s="246"/>
      <c r="BQ425" s="246"/>
      <c r="BR425" s="246"/>
      <c r="BS425" s="246"/>
      <c r="BT425" s="246"/>
      <c r="BU425" s="246"/>
      <c r="BV425" s="246"/>
      <c r="BW425" s="246"/>
      <c r="BX425" s="246"/>
      <c r="BY425" s="246"/>
      <c r="BZ425" s="246"/>
      <c r="CA425" s="246"/>
      <c r="CB425" s="246"/>
      <c r="CC425" s="246"/>
      <c r="CD425" s="246"/>
      <c r="CE425" s="246"/>
      <c r="CF425" s="246"/>
      <c r="CG425" s="246"/>
      <c r="CH425" s="246"/>
      <c r="CI425" s="246"/>
      <c r="CJ425" s="246"/>
      <c r="CK425" s="246"/>
      <c r="CL425" s="246"/>
      <c r="CM425" s="246"/>
      <c r="CN425" s="246"/>
      <c r="CO425" s="246"/>
      <c r="CP425" s="246"/>
      <c r="CQ425" s="246"/>
      <c r="CR425" s="246"/>
      <c r="CS425" s="246"/>
      <c r="CT425" s="246"/>
      <c r="CU425" s="246"/>
      <c r="CV425" s="246"/>
      <c r="CW425" s="246"/>
      <c r="CX425" s="246"/>
      <c r="CY425" s="246"/>
      <c r="CZ425" s="246"/>
      <c r="DA425" s="246"/>
      <c r="DB425" s="246"/>
      <c r="DC425" s="246"/>
      <c r="DD425" s="246"/>
      <c r="DE425" s="246"/>
      <c r="DF425" s="246"/>
      <c r="DG425" s="246"/>
      <c r="DH425" s="246"/>
      <c r="DI425" s="246"/>
      <c r="DJ425" s="246"/>
      <c r="DK425" s="246"/>
      <c r="DL425" s="246"/>
      <c r="DM425" s="246"/>
      <c r="DN425" s="246"/>
      <c r="DO425" s="246"/>
      <c r="DP425" s="246"/>
      <c r="DQ425" s="246"/>
      <c r="DR425" s="246"/>
      <c r="DS425" s="246"/>
      <c r="DT425" s="246"/>
      <c r="DU425" s="246"/>
      <c r="DV425" s="246"/>
      <c r="DW425" s="246"/>
      <c r="DX425" s="246"/>
      <c r="DY425" s="246"/>
      <c r="DZ425" s="246"/>
      <c r="EA425" s="246"/>
      <c r="EB425" s="246"/>
      <c r="EC425" s="246"/>
      <c r="ED425" s="246"/>
      <c r="EE425" s="246"/>
      <c r="EF425" s="246"/>
      <c r="EG425" s="246"/>
      <c r="EH425" s="246"/>
      <c r="EI425" s="246"/>
      <c r="EJ425" s="246"/>
      <c r="EK425" s="246"/>
      <c r="EL425" s="246"/>
      <c r="EM425" s="246"/>
      <c r="EN425" s="246"/>
      <c r="EO425" s="246"/>
      <c r="EP425" s="246"/>
      <c r="EQ425" s="246"/>
      <c r="ER425" s="246"/>
      <c r="ES425" s="246"/>
      <c r="ET425" s="246"/>
      <c r="EU425" s="246"/>
      <c r="EV425" s="246"/>
      <c r="EW425" s="246"/>
      <c r="EX425" s="246"/>
      <c r="EY425" s="246"/>
      <c r="EZ425" s="246"/>
      <c r="FA425" s="246"/>
      <c r="FB425" s="246"/>
      <c r="FC425" s="246"/>
      <c r="FD425" s="246"/>
      <c r="FE425" s="246"/>
      <c r="FF425" s="246"/>
      <c r="FG425" s="246"/>
      <c r="FH425" s="246"/>
      <c r="FI425" s="246"/>
      <c r="FJ425" s="246"/>
      <c r="FK425" s="246"/>
      <c r="FL425" s="246"/>
      <c r="FM425" s="246"/>
      <c r="FN425" s="246"/>
      <c r="FO425" s="246"/>
      <c r="FP425" s="246"/>
      <c r="FQ425" s="246"/>
      <c r="FR425" s="246"/>
      <c r="FS425" s="246"/>
      <c r="FT425" s="246"/>
      <c r="FU425" s="246"/>
      <c r="FV425" s="246"/>
      <c r="FW425" s="246"/>
      <c r="FX425" s="246"/>
      <c r="FY425" s="246"/>
      <c r="FZ425" s="246"/>
      <c r="GA425" s="246"/>
      <c r="GB425" s="246"/>
      <c r="GC425" s="246"/>
      <c r="GD425" s="246"/>
      <c r="GE425" s="246"/>
      <c r="GF425" s="246"/>
      <c r="GG425" s="246"/>
      <c r="GH425" s="246"/>
      <c r="GI425" s="246"/>
      <c r="GJ425" s="246"/>
      <c r="GK425" s="246"/>
      <c r="GL425" s="246"/>
      <c r="GM425" s="246"/>
      <c r="GN425" s="246"/>
      <c r="GO425" s="246"/>
      <c r="GP425" s="246"/>
      <c r="GQ425" s="246"/>
      <c r="GR425" s="246"/>
      <c r="GS425" s="246"/>
      <c r="GT425" s="246"/>
      <c r="GU425" s="246"/>
      <c r="GV425" s="246"/>
      <c r="GW425" s="246"/>
      <c r="GX425" s="246"/>
      <c r="GY425" s="246"/>
      <c r="GZ425" s="246"/>
      <c r="HA425" s="246"/>
      <c r="HB425" s="246"/>
      <c r="HC425" s="246"/>
      <c r="HD425" s="246"/>
      <c r="HE425" s="246"/>
      <c r="HF425" s="246"/>
      <c r="HG425" s="246"/>
      <c r="HH425" s="246"/>
      <c r="HI425" s="246"/>
      <c r="HJ425" s="246"/>
      <c r="HK425" s="246"/>
      <c r="HL425" s="246"/>
      <c r="HM425" s="246"/>
      <c r="HN425" s="246"/>
      <c r="HO425" s="246"/>
      <c r="HP425" s="246"/>
      <c r="HQ425" s="246"/>
      <c r="HR425" s="246"/>
      <c r="HS425" s="246"/>
      <c r="HT425" s="246"/>
      <c r="HU425" s="246"/>
      <c r="HV425" s="246"/>
      <c r="HW425" s="246"/>
      <c r="HX425" s="246"/>
      <c r="HY425" s="246"/>
      <c r="HZ425" s="246"/>
      <c r="IA425" s="246"/>
      <c r="IB425" s="246"/>
      <c r="IC425" s="246"/>
      <c r="ID425" s="246"/>
      <c r="IE425" s="246"/>
      <c r="IF425" s="246"/>
      <c r="IG425" s="246"/>
      <c r="IH425" s="246"/>
      <c r="II425" s="246"/>
      <c r="IJ425" s="246"/>
      <c r="IK425" s="246"/>
      <c r="IL425" s="246"/>
      <c r="IM425" s="246"/>
      <c r="IN425" s="246"/>
      <c r="IO425" s="246"/>
      <c r="IP425" s="246"/>
      <c r="IQ425" s="246"/>
      <c r="IR425" s="246"/>
      <c r="IS425" s="246"/>
      <c r="IT425" s="246"/>
      <c r="IU425" s="246"/>
      <c r="IV425" s="246"/>
      <c r="IW425" s="246"/>
    </row>
    <row r="426" customFormat="false" ht="12.75" hidden="false" customHeight="false" outlineLevel="0" collapsed="false">
      <c r="A426" s="223"/>
      <c r="B426" s="252"/>
      <c r="C426" s="251"/>
      <c r="D426" s="251"/>
      <c r="E426" s="251"/>
      <c r="F426" s="246"/>
      <c r="G426" s="246"/>
      <c r="H426" s="246"/>
      <c r="I426" s="246"/>
      <c r="J426" s="246"/>
      <c r="K426" s="246"/>
      <c r="L426" s="246"/>
      <c r="M426" s="246"/>
      <c r="N426" s="246"/>
      <c r="O426" s="246"/>
      <c r="P426" s="246"/>
      <c r="Q426" s="246"/>
      <c r="R426" s="246"/>
      <c r="S426" s="246"/>
      <c r="T426" s="246"/>
      <c r="U426" s="246"/>
      <c r="V426" s="246"/>
      <c r="W426" s="246"/>
      <c r="X426" s="246"/>
      <c r="Y426" s="246"/>
      <c r="Z426" s="246"/>
      <c r="AA426" s="246"/>
      <c r="AB426" s="246"/>
      <c r="AC426" s="246"/>
      <c r="AD426" s="246"/>
      <c r="AE426" s="246"/>
      <c r="AF426" s="246"/>
      <c r="AG426" s="246"/>
      <c r="AH426" s="246"/>
      <c r="AI426" s="246"/>
      <c r="AJ426" s="246"/>
      <c r="AK426" s="246"/>
      <c r="AL426" s="246"/>
      <c r="AM426" s="246"/>
      <c r="AN426" s="246"/>
      <c r="AO426" s="246"/>
      <c r="AP426" s="246"/>
      <c r="AQ426" s="246"/>
      <c r="AR426" s="246"/>
      <c r="AS426" s="246"/>
      <c r="AT426" s="246"/>
      <c r="AU426" s="246"/>
      <c r="AV426" s="246"/>
      <c r="AW426" s="246"/>
      <c r="AX426" s="246"/>
      <c r="AY426" s="246"/>
      <c r="AZ426" s="246"/>
      <c r="BA426" s="246"/>
      <c r="BB426" s="246"/>
      <c r="BC426" s="246"/>
      <c r="BD426" s="246"/>
      <c r="BE426" s="246"/>
      <c r="BF426" s="246"/>
      <c r="BG426" s="246"/>
      <c r="BH426" s="246"/>
      <c r="BI426" s="246"/>
      <c r="BJ426" s="246"/>
      <c r="BK426" s="246"/>
      <c r="BL426" s="246"/>
      <c r="BM426" s="246"/>
      <c r="BN426" s="246"/>
      <c r="BO426" s="246"/>
      <c r="BP426" s="246"/>
      <c r="BQ426" s="246"/>
      <c r="BR426" s="246"/>
      <c r="BS426" s="246"/>
      <c r="BT426" s="246"/>
      <c r="BU426" s="246"/>
      <c r="BV426" s="246"/>
      <c r="BW426" s="246"/>
      <c r="BX426" s="246"/>
      <c r="BY426" s="246"/>
      <c r="BZ426" s="246"/>
      <c r="CA426" s="246"/>
      <c r="CB426" s="246"/>
      <c r="CC426" s="246"/>
      <c r="CD426" s="246"/>
      <c r="CE426" s="246"/>
      <c r="CF426" s="246"/>
      <c r="CG426" s="246"/>
      <c r="CH426" s="246"/>
      <c r="CI426" s="246"/>
      <c r="CJ426" s="246"/>
      <c r="CK426" s="246"/>
      <c r="CL426" s="246"/>
      <c r="CM426" s="246"/>
      <c r="CN426" s="246"/>
      <c r="CO426" s="246"/>
      <c r="CP426" s="246"/>
      <c r="CQ426" s="246"/>
      <c r="CR426" s="246"/>
      <c r="CS426" s="246"/>
      <c r="CT426" s="246"/>
      <c r="CU426" s="246"/>
      <c r="CV426" s="246"/>
      <c r="CW426" s="246"/>
      <c r="CX426" s="246"/>
      <c r="CY426" s="246"/>
      <c r="CZ426" s="246"/>
      <c r="DA426" s="246"/>
      <c r="DB426" s="246"/>
      <c r="DC426" s="246"/>
      <c r="DD426" s="246"/>
      <c r="DE426" s="246"/>
      <c r="DF426" s="246"/>
      <c r="DG426" s="246"/>
      <c r="DH426" s="246"/>
      <c r="DI426" s="246"/>
      <c r="DJ426" s="246"/>
      <c r="DK426" s="246"/>
      <c r="DL426" s="246"/>
      <c r="DM426" s="246"/>
      <c r="DN426" s="246"/>
      <c r="DO426" s="246"/>
      <c r="DP426" s="246"/>
      <c r="DQ426" s="246"/>
      <c r="DR426" s="246"/>
      <c r="DS426" s="246"/>
      <c r="DT426" s="246"/>
      <c r="DU426" s="246"/>
      <c r="DV426" s="246"/>
      <c r="DW426" s="246"/>
      <c r="DX426" s="246"/>
      <c r="DY426" s="246"/>
      <c r="DZ426" s="246"/>
      <c r="EA426" s="246"/>
      <c r="EB426" s="246"/>
      <c r="EC426" s="246"/>
      <c r="ED426" s="246"/>
      <c r="EE426" s="246"/>
      <c r="EF426" s="246"/>
      <c r="EG426" s="246"/>
      <c r="EH426" s="246"/>
      <c r="EI426" s="246"/>
      <c r="EJ426" s="246"/>
      <c r="EK426" s="246"/>
      <c r="EL426" s="246"/>
      <c r="EM426" s="246"/>
      <c r="EN426" s="246"/>
      <c r="EO426" s="246"/>
      <c r="EP426" s="246"/>
      <c r="EQ426" s="246"/>
      <c r="ER426" s="246"/>
      <c r="ES426" s="246"/>
      <c r="ET426" s="246"/>
      <c r="EU426" s="246"/>
      <c r="EV426" s="246"/>
      <c r="EW426" s="246"/>
      <c r="EX426" s="246"/>
      <c r="EY426" s="246"/>
      <c r="EZ426" s="246"/>
      <c r="FA426" s="246"/>
      <c r="FB426" s="246"/>
      <c r="FC426" s="246"/>
      <c r="FD426" s="246"/>
      <c r="FE426" s="246"/>
      <c r="FF426" s="246"/>
      <c r="FG426" s="246"/>
      <c r="FH426" s="246"/>
      <c r="FI426" s="246"/>
      <c r="FJ426" s="246"/>
      <c r="FK426" s="246"/>
      <c r="FL426" s="246"/>
      <c r="FM426" s="246"/>
      <c r="FN426" s="246"/>
      <c r="FO426" s="246"/>
      <c r="FP426" s="246"/>
      <c r="FQ426" s="246"/>
      <c r="FR426" s="246"/>
      <c r="FS426" s="246"/>
      <c r="FT426" s="246"/>
      <c r="FU426" s="246"/>
      <c r="FV426" s="246"/>
      <c r="FW426" s="246"/>
      <c r="FX426" s="246"/>
      <c r="FY426" s="246"/>
      <c r="FZ426" s="246"/>
      <c r="GA426" s="246"/>
      <c r="GB426" s="246"/>
      <c r="GC426" s="246"/>
      <c r="GD426" s="246"/>
      <c r="GE426" s="246"/>
      <c r="GF426" s="246"/>
      <c r="GG426" s="246"/>
      <c r="GH426" s="246"/>
      <c r="GI426" s="246"/>
      <c r="GJ426" s="246"/>
      <c r="GK426" s="246"/>
      <c r="GL426" s="246"/>
      <c r="GM426" s="246"/>
      <c r="GN426" s="246"/>
      <c r="GO426" s="246"/>
      <c r="GP426" s="246"/>
      <c r="GQ426" s="246"/>
      <c r="GR426" s="246"/>
      <c r="GS426" s="246"/>
      <c r="GT426" s="246"/>
      <c r="GU426" s="246"/>
      <c r="GV426" s="246"/>
      <c r="GW426" s="246"/>
      <c r="GX426" s="246"/>
      <c r="GY426" s="246"/>
      <c r="GZ426" s="246"/>
      <c r="HA426" s="246"/>
      <c r="HB426" s="246"/>
      <c r="HC426" s="246"/>
      <c r="HD426" s="246"/>
      <c r="HE426" s="246"/>
      <c r="HF426" s="246"/>
      <c r="HG426" s="246"/>
      <c r="HH426" s="246"/>
      <c r="HI426" s="246"/>
      <c r="HJ426" s="246"/>
      <c r="HK426" s="246"/>
      <c r="HL426" s="246"/>
      <c r="HM426" s="246"/>
      <c r="HN426" s="246"/>
      <c r="HO426" s="246"/>
      <c r="HP426" s="246"/>
      <c r="HQ426" s="246"/>
      <c r="HR426" s="246"/>
      <c r="HS426" s="246"/>
      <c r="HT426" s="246"/>
      <c r="HU426" s="246"/>
      <c r="HV426" s="246"/>
      <c r="HW426" s="246"/>
      <c r="HX426" s="246"/>
      <c r="HY426" s="246"/>
      <c r="HZ426" s="246"/>
      <c r="IA426" s="246"/>
      <c r="IB426" s="246"/>
      <c r="IC426" s="246"/>
      <c r="ID426" s="246"/>
      <c r="IE426" s="246"/>
      <c r="IF426" s="246"/>
      <c r="IG426" s="246"/>
      <c r="IH426" s="246"/>
      <c r="II426" s="246"/>
      <c r="IJ426" s="246"/>
      <c r="IK426" s="246"/>
      <c r="IL426" s="246"/>
      <c r="IM426" s="246"/>
      <c r="IN426" s="246"/>
      <c r="IO426" s="246"/>
      <c r="IP426" s="246"/>
      <c r="IQ426" s="246"/>
      <c r="IR426" s="246"/>
      <c r="IS426" s="246"/>
      <c r="IT426" s="246"/>
      <c r="IU426" s="246"/>
      <c r="IV426" s="246"/>
      <c r="IW426" s="246"/>
    </row>
    <row r="427" customFormat="false" ht="12.75" hidden="false" customHeight="false" outlineLevel="0" collapsed="false">
      <c r="A427" s="223"/>
      <c r="B427" s="262"/>
      <c r="C427" s="251"/>
      <c r="D427" s="251"/>
      <c r="E427" s="251"/>
      <c r="F427" s="246"/>
      <c r="G427" s="246"/>
      <c r="H427" s="246"/>
      <c r="I427" s="246"/>
      <c r="J427" s="246"/>
      <c r="K427" s="246"/>
      <c r="L427" s="246"/>
      <c r="M427" s="246"/>
      <c r="N427" s="246"/>
      <c r="O427" s="246"/>
      <c r="P427" s="246"/>
      <c r="Q427" s="246"/>
      <c r="R427" s="246"/>
      <c r="S427" s="246"/>
      <c r="T427" s="246"/>
      <c r="U427" s="246"/>
      <c r="V427" s="246"/>
      <c r="W427" s="246"/>
      <c r="X427" s="246"/>
      <c r="Y427" s="246"/>
      <c r="Z427" s="246"/>
      <c r="AA427" s="246"/>
      <c r="AB427" s="246"/>
      <c r="AC427" s="246"/>
      <c r="AD427" s="246"/>
      <c r="AE427" s="246"/>
      <c r="AF427" s="246"/>
      <c r="AG427" s="246"/>
      <c r="AH427" s="246"/>
      <c r="AI427" s="246"/>
      <c r="AJ427" s="246"/>
      <c r="AK427" s="246"/>
      <c r="AL427" s="246"/>
      <c r="AM427" s="246"/>
      <c r="AN427" s="246"/>
      <c r="AO427" s="246"/>
      <c r="AP427" s="246"/>
      <c r="AQ427" s="246"/>
      <c r="AR427" s="246"/>
      <c r="AS427" s="246"/>
      <c r="AT427" s="246"/>
      <c r="AU427" s="246"/>
      <c r="AV427" s="246"/>
      <c r="AW427" s="246"/>
      <c r="AX427" s="246"/>
      <c r="AY427" s="246"/>
      <c r="AZ427" s="246"/>
      <c r="BA427" s="246"/>
      <c r="BB427" s="246"/>
      <c r="BC427" s="246"/>
      <c r="BD427" s="246"/>
      <c r="BE427" s="246"/>
      <c r="BF427" s="246"/>
      <c r="BG427" s="246"/>
      <c r="BH427" s="246"/>
      <c r="BI427" s="246"/>
      <c r="BJ427" s="246"/>
      <c r="BK427" s="246"/>
      <c r="BL427" s="246"/>
      <c r="BM427" s="246"/>
      <c r="BN427" s="246"/>
      <c r="BO427" s="246"/>
      <c r="BP427" s="246"/>
      <c r="BQ427" s="246"/>
      <c r="BR427" s="246"/>
      <c r="BS427" s="246"/>
      <c r="BT427" s="246"/>
      <c r="BU427" s="246"/>
      <c r="BV427" s="246"/>
      <c r="BW427" s="246"/>
      <c r="BX427" s="246"/>
      <c r="BY427" s="246"/>
      <c r="BZ427" s="246"/>
      <c r="CA427" s="246"/>
      <c r="CB427" s="246"/>
      <c r="CC427" s="246"/>
      <c r="CD427" s="246"/>
      <c r="CE427" s="246"/>
      <c r="CF427" s="246"/>
      <c r="CG427" s="246"/>
      <c r="CH427" s="246"/>
      <c r="CI427" s="246"/>
      <c r="CJ427" s="246"/>
      <c r="CK427" s="246"/>
      <c r="CL427" s="246"/>
      <c r="CM427" s="246"/>
      <c r="CN427" s="246"/>
      <c r="CO427" s="246"/>
      <c r="CP427" s="246"/>
      <c r="CQ427" s="246"/>
      <c r="CR427" s="246"/>
      <c r="CS427" s="246"/>
      <c r="CT427" s="246"/>
      <c r="CU427" s="246"/>
      <c r="CV427" s="246"/>
      <c r="CW427" s="246"/>
      <c r="CX427" s="246"/>
      <c r="CY427" s="246"/>
      <c r="CZ427" s="246"/>
      <c r="DA427" s="246"/>
      <c r="DB427" s="246"/>
      <c r="DC427" s="246"/>
      <c r="DD427" s="246"/>
      <c r="DE427" s="246"/>
      <c r="DF427" s="246"/>
      <c r="DG427" s="246"/>
      <c r="DH427" s="246"/>
      <c r="DI427" s="246"/>
      <c r="DJ427" s="246"/>
      <c r="DK427" s="246"/>
      <c r="DL427" s="246"/>
      <c r="DM427" s="246"/>
      <c r="DN427" s="246"/>
      <c r="DO427" s="246"/>
      <c r="DP427" s="246"/>
      <c r="DQ427" s="246"/>
      <c r="DR427" s="246"/>
      <c r="DS427" s="246"/>
      <c r="DT427" s="246"/>
      <c r="DU427" s="246"/>
      <c r="DV427" s="246"/>
      <c r="DW427" s="246"/>
      <c r="DX427" s="246"/>
      <c r="DY427" s="246"/>
      <c r="DZ427" s="246"/>
      <c r="EA427" s="246"/>
      <c r="EB427" s="246"/>
      <c r="EC427" s="246"/>
      <c r="ED427" s="246"/>
      <c r="EE427" s="246"/>
      <c r="EF427" s="246"/>
      <c r="EG427" s="246"/>
      <c r="EH427" s="246"/>
      <c r="EI427" s="246"/>
      <c r="EJ427" s="246"/>
      <c r="EK427" s="246"/>
      <c r="EL427" s="246"/>
      <c r="EM427" s="246"/>
      <c r="EN427" s="246"/>
      <c r="EO427" s="246"/>
      <c r="EP427" s="246"/>
      <c r="EQ427" s="246"/>
      <c r="ER427" s="246"/>
      <c r="ES427" s="246"/>
      <c r="ET427" s="246"/>
      <c r="EU427" s="246"/>
      <c r="EV427" s="246"/>
      <c r="EW427" s="246"/>
      <c r="EX427" s="246"/>
      <c r="EY427" s="246"/>
      <c r="EZ427" s="246"/>
      <c r="FA427" s="246"/>
      <c r="FB427" s="246"/>
      <c r="FC427" s="246"/>
      <c r="FD427" s="246"/>
      <c r="FE427" s="246"/>
      <c r="FF427" s="246"/>
      <c r="FG427" s="246"/>
      <c r="FH427" s="246"/>
      <c r="FI427" s="246"/>
      <c r="FJ427" s="246"/>
      <c r="FK427" s="246"/>
      <c r="FL427" s="246"/>
      <c r="FM427" s="246"/>
      <c r="FN427" s="246"/>
      <c r="FO427" s="246"/>
      <c r="FP427" s="246"/>
      <c r="FQ427" s="246"/>
      <c r="FR427" s="246"/>
      <c r="FS427" s="246"/>
      <c r="FT427" s="246"/>
      <c r="FU427" s="246"/>
      <c r="FV427" s="246"/>
      <c r="FW427" s="246"/>
      <c r="FX427" s="246"/>
      <c r="FY427" s="246"/>
      <c r="FZ427" s="246"/>
      <c r="GA427" s="246"/>
      <c r="GB427" s="246"/>
      <c r="GC427" s="246"/>
      <c r="GD427" s="246"/>
      <c r="GE427" s="246"/>
      <c r="GF427" s="246"/>
      <c r="GG427" s="246"/>
      <c r="GH427" s="246"/>
      <c r="GI427" s="246"/>
      <c r="GJ427" s="246"/>
      <c r="GK427" s="246"/>
      <c r="GL427" s="246"/>
      <c r="GM427" s="246"/>
      <c r="GN427" s="246"/>
      <c r="GO427" s="246"/>
      <c r="GP427" s="246"/>
      <c r="GQ427" s="246"/>
      <c r="GR427" s="246"/>
      <c r="GS427" s="246"/>
      <c r="GT427" s="246"/>
      <c r="GU427" s="246"/>
      <c r="GV427" s="246"/>
      <c r="GW427" s="246"/>
      <c r="GX427" s="246"/>
      <c r="GY427" s="246"/>
      <c r="GZ427" s="246"/>
      <c r="HA427" s="246"/>
      <c r="HB427" s="246"/>
      <c r="HC427" s="246"/>
      <c r="HD427" s="246"/>
      <c r="HE427" s="246"/>
      <c r="HF427" s="246"/>
      <c r="HG427" s="246"/>
      <c r="HH427" s="246"/>
      <c r="HI427" s="246"/>
      <c r="HJ427" s="246"/>
      <c r="HK427" s="246"/>
      <c r="HL427" s="246"/>
      <c r="HM427" s="246"/>
      <c r="HN427" s="246"/>
      <c r="HO427" s="246"/>
      <c r="HP427" s="246"/>
      <c r="HQ427" s="246"/>
      <c r="HR427" s="246"/>
      <c r="HS427" s="246"/>
      <c r="HT427" s="246"/>
      <c r="HU427" s="246"/>
      <c r="HV427" s="246"/>
      <c r="HW427" s="246"/>
      <c r="HX427" s="246"/>
      <c r="HY427" s="246"/>
      <c r="HZ427" s="246"/>
      <c r="IA427" s="246"/>
      <c r="IB427" s="246"/>
      <c r="IC427" s="246"/>
      <c r="ID427" s="246"/>
      <c r="IE427" s="246"/>
      <c r="IF427" s="246"/>
      <c r="IG427" s="246"/>
      <c r="IH427" s="246"/>
      <c r="II427" s="246"/>
      <c r="IJ427" s="246"/>
      <c r="IK427" s="246"/>
      <c r="IL427" s="246"/>
      <c r="IM427" s="246"/>
      <c r="IN427" s="246"/>
      <c r="IO427" s="246"/>
      <c r="IP427" s="246"/>
      <c r="IQ427" s="246"/>
      <c r="IR427" s="246"/>
      <c r="IS427" s="246"/>
      <c r="IT427" s="246"/>
      <c r="IU427" s="246"/>
      <c r="IV427" s="246"/>
      <c r="IW427" s="246"/>
    </row>
    <row r="428" customFormat="false" ht="12.75" hidden="false" customHeight="false" outlineLevel="0" collapsed="false">
      <c r="A428" s="223"/>
      <c r="B428" s="262"/>
      <c r="C428" s="251"/>
      <c r="D428" s="251"/>
      <c r="E428" s="251"/>
      <c r="F428" s="246"/>
      <c r="G428" s="246"/>
      <c r="H428" s="246"/>
      <c r="I428" s="246"/>
      <c r="J428" s="246"/>
      <c r="K428" s="246"/>
      <c r="L428" s="246"/>
      <c r="M428" s="246"/>
      <c r="N428" s="246"/>
      <c r="O428" s="246"/>
      <c r="P428" s="246"/>
      <c r="Q428" s="246"/>
      <c r="R428" s="246"/>
      <c r="S428" s="246"/>
      <c r="T428" s="246"/>
      <c r="U428" s="246"/>
      <c r="V428" s="246"/>
      <c r="W428" s="246"/>
      <c r="X428" s="246"/>
      <c r="Y428" s="246"/>
      <c r="Z428" s="246"/>
      <c r="AA428" s="246"/>
      <c r="AB428" s="246"/>
      <c r="AC428" s="246"/>
      <c r="AD428" s="246"/>
      <c r="AE428" s="246"/>
      <c r="AF428" s="246"/>
      <c r="AG428" s="246"/>
      <c r="AH428" s="246"/>
      <c r="AI428" s="246"/>
      <c r="AJ428" s="246"/>
      <c r="AK428" s="246"/>
      <c r="AL428" s="246"/>
      <c r="AM428" s="246"/>
      <c r="AN428" s="246"/>
      <c r="AO428" s="246"/>
      <c r="AP428" s="246"/>
      <c r="AQ428" s="246"/>
      <c r="AR428" s="246"/>
      <c r="AS428" s="246"/>
      <c r="AT428" s="246"/>
      <c r="AU428" s="246"/>
      <c r="AV428" s="246"/>
      <c r="AW428" s="246"/>
      <c r="AX428" s="246"/>
      <c r="AY428" s="246"/>
      <c r="AZ428" s="246"/>
      <c r="BA428" s="246"/>
      <c r="BB428" s="246"/>
      <c r="BC428" s="246"/>
      <c r="BD428" s="246"/>
      <c r="BE428" s="246"/>
      <c r="BF428" s="246"/>
      <c r="BG428" s="246"/>
      <c r="BH428" s="246"/>
      <c r="BI428" s="246"/>
      <c r="BJ428" s="246"/>
      <c r="BK428" s="246"/>
      <c r="BL428" s="246"/>
      <c r="BM428" s="246"/>
      <c r="BN428" s="246"/>
      <c r="BO428" s="246"/>
      <c r="BP428" s="246"/>
      <c r="BQ428" s="246"/>
      <c r="BR428" s="246"/>
      <c r="BS428" s="246"/>
      <c r="BT428" s="246"/>
      <c r="BU428" s="246"/>
      <c r="BV428" s="246"/>
      <c r="BW428" s="246"/>
      <c r="BX428" s="246"/>
      <c r="BY428" s="246"/>
      <c r="BZ428" s="246"/>
      <c r="CA428" s="246"/>
      <c r="CB428" s="246"/>
      <c r="CC428" s="246"/>
      <c r="CD428" s="246"/>
      <c r="CE428" s="246"/>
      <c r="CF428" s="246"/>
      <c r="CG428" s="246"/>
      <c r="CH428" s="246"/>
      <c r="CI428" s="246"/>
      <c r="CJ428" s="246"/>
      <c r="CK428" s="246"/>
      <c r="CL428" s="246"/>
      <c r="CM428" s="246"/>
      <c r="CN428" s="246"/>
      <c r="CO428" s="246"/>
      <c r="CP428" s="246"/>
      <c r="CQ428" s="246"/>
      <c r="CR428" s="246"/>
      <c r="CS428" s="246"/>
      <c r="CT428" s="246"/>
      <c r="CU428" s="246"/>
      <c r="CV428" s="246"/>
      <c r="CW428" s="246"/>
      <c r="CX428" s="246"/>
      <c r="CY428" s="246"/>
      <c r="CZ428" s="246"/>
      <c r="DA428" s="246"/>
      <c r="DB428" s="246"/>
      <c r="DC428" s="246"/>
      <c r="DD428" s="246"/>
      <c r="DE428" s="246"/>
      <c r="DF428" s="246"/>
      <c r="DG428" s="246"/>
      <c r="DH428" s="246"/>
      <c r="DI428" s="246"/>
      <c r="DJ428" s="246"/>
      <c r="DK428" s="246"/>
      <c r="DL428" s="246"/>
      <c r="DM428" s="246"/>
      <c r="DN428" s="246"/>
      <c r="DO428" s="246"/>
      <c r="DP428" s="246"/>
      <c r="DQ428" s="246"/>
      <c r="DR428" s="246"/>
      <c r="DS428" s="246"/>
      <c r="DT428" s="246"/>
      <c r="DU428" s="246"/>
      <c r="DV428" s="246"/>
      <c r="DW428" s="246"/>
      <c r="DX428" s="246"/>
      <c r="DY428" s="246"/>
      <c r="DZ428" s="246"/>
      <c r="EA428" s="246"/>
      <c r="EB428" s="246"/>
      <c r="EC428" s="246"/>
      <c r="ED428" s="246"/>
      <c r="EE428" s="246"/>
      <c r="EF428" s="246"/>
      <c r="EG428" s="246"/>
      <c r="EH428" s="246"/>
      <c r="EI428" s="246"/>
      <c r="EJ428" s="246"/>
      <c r="EK428" s="246"/>
      <c r="EL428" s="246"/>
      <c r="EM428" s="246"/>
      <c r="EN428" s="246"/>
      <c r="EO428" s="246"/>
      <c r="EP428" s="246"/>
      <c r="EQ428" s="246"/>
      <c r="ER428" s="246"/>
      <c r="ES428" s="246"/>
      <c r="ET428" s="246"/>
      <c r="EU428" s="246"/>
      <c r="EV428" s="246"/>
      <c r="EW428" s="246"/>
      <c r="EX428" s="246"/>
      <c r="EY428" s="246"/>
      <c r="EZ428" s="246"/>
      <c r="FA428" s="246"/>
      <c r="FB428" s="246"/>
      <c r="FC428" s="246"/>
      <c r="FD428" s="246"/>
      <c r="FE428" s="246"/>
      <c r="FF428" s="246"/>
      <c r="FG428" s="246"/>
      <c r="FH428" s="246"/>
      <c r="FI428" s="246"/>
      <c r="FJ428" s="246"/>
      <c r="FK428" s="246"/>
      <c r="FL428" s="246"/>
      <c r="FM428" s="246"/>
      <c r="FN428" s="246"/>
      <c r="FO428" s="246"/>
      <c r="FP428" s="246"/>
      <c r="FQ428" s="246"/>
      <c r="FR428" s="246"/>
      <c r="FS428" s="246"/>
      <c r="FT428" s="246"/>
      <c r="FU428" s="246"/>
      <c r="FV428" s="246"/>
      <c r="FW428" s="246"/>
      <c r="FX428" s="246"/>
      <c r="FY428" s="246"/>
      <c r="FZ428" s="246"/>
      <c r="GA428" s="246"/>
      <c r="GB428" s="246"/>
      <c r="GC428" s="246"/>
      <c r="GD428" s="246"/>
      <c r="GE428" s="246"/>
      <c r="GF428" s="246"/>
      <c r="GG428" s="246"/>
      <c r="GH428" s="246"/>
      <c r="GI428" s="246"/>
      <c r="GJ428" s="246"/>
      <c r="GK428" s="246"/>
      <c r="GL428" s="246"/>
      <c r="GM428" s="246"/>
      <c r="GN428" s="246"/>
      <c r="GO428" s="246"/>
      <c r="GP428" s="246"/>
      <c r="GQ428" s="246"/>
      <c r="GR428" s="246"/>
      <c r="GS428" s="246"/>
      <c r="GT428" s="246"/>
      <c r="GU428" s="246"/>
      <c r="GV428" s="246"/>
      <c r="GW428" s="246"/>
      <c r="GX428" s="246"/>
      <c r="GY428" s="246"/>
      <c r="GZ428" s="246"/>
      <c r="HA428" s="246"/>
      <c r="HB428" s="246"/>
      <c r="HC428" s="246"/>
      <c r="HD428" s="246"/>
      <c r="HE428" s="246"/>
      <c r="HF428" s="246"/>
      <c r="HG428" s="246"/>
      <c r="HH428" s="246"/>
      <c r="HI428" s="246"/>
      <c r="HJ428" s="246"/>
      <c r="HK428" s="246"/>
      <c r="HL428" s="246"/>
      <c r="HM428" s="246"/>
      <c r="HN428" s="246"/>
      <c r="HO428" s="246"/>
      <c r="HP428" s="246"/>
      <c r="HQ428" s="246"/>
      <c r="HR428" s="246"/>
      <c r="HS428" s="246"/>
      <c r="HT428" s="246"/>
      <c r="HU428" s="246"/>
      <c r="HV428" s="246"/>
      <c r="HW428" s="246"/>
      <c r="HX428" s="246"/>
      <c r="HY428" s="246"/>
      <c r="HZ428" s="246"/>
      <c r="IA428" s="246"/>
      <c r="IB428" s="246"/>
      <c r="IC428" s="246"/>
      <c r="ID428" s="246"/>
      <c r="IE428" s="246"/>
      <c r="IF428" s="246"/>
      <c r="IG428" s="246"/>
      <c r="IH428" s="246"/>
      <c r="II428" s="246"/>
      <c r="IJ428" s="246"/>
      <c r="IK428" s="246"/>
      <c r="IL428" s="246"/>
      <c r="IM428" s="246"/>
      <c r="IN428" s="246"/>
      <c r="IO428" s="246"/>
      <c r="IP428" s="246"/>
      <c r="IQ428" s="246"/>
      <c r="IR428" s="246"/>
      <c r="IS428" s="246"/>
      <c r="IT428" s="246"/>
      <c r="IU428" s="246"/>
      <c r="IV428" s="246"/>
      <c r="IW428" s="246"/>
    </row>
    <row r="429" customFormat="false" ht="12.75" hidden="false" customHeight="false" outlineLevel="0" collapsed="false">
      <c r="A429" s="223"/>
      <c r="B429" s="262"/>
      <c r="C429" s="251"/>
      <c r="D429" s="251"/>
      <c r="E429" s="251"/>
      <c r="F429" s="246"/>
      <c r="G429" s="246"/>
      <c r="H429" s="246"/>
      <c r="I429" s="246"/>
      <c r="J429" s="246"/>
      <c r="K429" s="246"/>
      <c r="L429" s="246"/>
      <c r="M429" s="246"/>
      <c r="N429" s="246"/>
      <c r="O429" s="246"/>
      <c r="P429" s="246"/>
      <c r="Q429" s="246"/>
      <c r="R429" s="246"/>
      <c r="S429" s="246"/>
      <c r="T429" s="246"/>
      <c r="U429" s="246"/>
      <c r="V429" s="246"/>
      <c r="W429" s="246"/>
      <c r="X429" s="246"/>
      <c r="Y429" s="246"/>
      <c r="Z429" s="246"/>
      <c r="AA429" s="246"/>
      <c r="AB429" s="246"/>
      <c r="AC429" s="246"/>
      <c r="AD429" s="246"/>
      <c r="AE429" s="246"/>
      <c r="AF429" s="246"/>
      <c r="AG429" s="246"/>
      <c r="AH429" s="246"/>
      <c r="AI429" s="246"/>
      <c r="AJ429" s="246"/>
      <c r="AK429" s="246"/>
      <c r="AL429" s="246"/>
      <c r="AM429" s="246"/>
      <c r="AN429" s="246"/>
      <c r="AO429" s="246"/>
      <c r="AP429" s="246"/>
      <c r="AQ429" s="246"/>
      <c r="AR429" s="246"/>
      <c r="AS429" s="246"/>
      <c r="AT429" s="246"/>
      <c r="AU429" s="246"/>
      <c r="AV429" s="246"/>
      <c r="AW429" s="246"/>
      <c r="AX429" s="246"/>
      <c r="AY429" s="246"/>
      <c r="AZ429" s="246"/>
      <c r="BA429" s="246"/>
      <c r="BB429" s="246"/>
      <c r="BC429" s="246"/>
      <c r="BD429" s="246"/>
      <c r="BE429" s="246"/>
      <c r="BF429" s="246"/>
      <c r="BG429" s="246"/>
      <c r="BH429" s="246"/>
      <c r="BI429" s="246"/>
      <c r="BJ429" s="246"/>
      <c r="BK429" s="246"/>
      <c r="BL429" s="246"/>
      <c r="BM429" s="246"/>
      <c r="BN429" s="246"/>
      <c r="BO429" s="246"/>
      <c r="BP429" s="246"/>
      <c r="BQ429" s="246"/>
      <c r="BR429" s="246"/>
      <c r="BS429" s="246"/>
      <c r="BT429" s="246"/>
      <c r="BU429" s="246"/>
      <c r="BV429" s="246"/>
      <c r="BW429" s="246"/>
      <c r="BX429" s="246"/>
      <c r="BY429" s="246"/>
      <c r="BZ429" s="246"/>
      <c r="CA429" s="246"/>
      <c r="CB429" s="246"/>
      <c r="CC429" s="246"/>
      <c r="CD429" s="246"/>
      <c r="CE429" s="246"/>
      <c r="CF429" s="246"/>
      <c r="CG429" s="246"/>
      <c r="CH429" s="246"/>
      <c r="CI429" s="246"/>
      <c r="CJ429" s="246"/>
      <c r="CK429" s="246"/>
      <c r="CL429" s="246"/>
      <c r="CM429" s="246"/>
      <c r="CN429" s="246"/>
      <c r="CO429" s="246"/>
      <c r="CP429" s="246"/>
      <c r="CQ429" s="246"/>
      <c r="CR429" s="246"/>
      <c r="CS429" s="246"/>
      <c r="CT429" s="246"/>
      <c r="CU429" s="246"/>
      <c r="CV429" s="246"/>
      <c r="CW429" s="246"/>
      <c r="CX429" s="246"/>
      <c r="CY429" s="246"/>
      <c r="CZ429" s="246"/>
      <c r="DA429" s="246"/>
      <c r="DB429" s="246"/>
      <c r="DC429" s="246"/>
      <c r="DD429" s="246"/>
      <c r="DE429" s="246"/>
      <c r="DF429" s="246"/>
      <c r="DG429" s="246"/>
      <c r="DH429" s="246"/>
      <c r="DI429" s="246"/>
      <c r="DJ429" s="246"/>
      <c r="DK429" s="246"/>
      <c r="DL429" s="246"/>
      <c r="DM429" s="246"/>
      <c r="DN429" s="246"/>
      <c r="DO429" s="246"/>
      <c r="DP429" s="246"/>
      <c r="DQ429" s="246"/>
      <c r="DR429" s="246"/>
      <c r="DS429" s="246"/>
      <c r="DT429" s="246"/>
      <c r="DU429" s="246"/>
      <c r="DV429" s="246"/>
      <c r="DW429" s="246"/>
      <c r="DX429" s="246"/>
      <c r="DY429" s="246"/>
      <c r="DZ429" s="246"/>
      <c r="EA429" s="246"/>
      <c r="EB429" s="246"/>
      <c r="EC429" s="246"/>
      <c r="ED429" s="246"/>
      <c r="EE429" s="246"/>
      <c r="EF429" s="246"/>
      <c r="EG429" s="246"/>
      <c r="EH429" s="246"/>
      <c r="EI429" s="246"/>
      <c r="EJ429" s="246"/>
      <c r="EK429" s="246"/>
      <c r="EL429" s="246"/>
      <c r="EM429" s="246"/>
      <c r="EN429" s="246"/>
      <c r="EO429" s="246"/>
      <c r="EP429" s="246"/>
      <c r="EQ429" s="246"/>
      <c r="ER429" s="246"/>
      <c r="ES429" s="246"/>
      <c r="ET429" s="246"/>
      <c r="EU429" s="246"/>
      <c r="EV429" s="246"/>
      <c r="EW429" s="246"/>
      <c r="EX429" s="246"/>
      <c r="EY429" s="246"/>
      <c r="EZ429" s="246"/>
      <c r="FA429" s="246"/>
      <c r="FB429" s="246"/>
      <c r="FC429" s="246"/>
      <c r="FD429" s="246"/>
      <c r="FE429" s="246"/>
      <c r="FF429" s="246"/>
      <c r="FG429" s="246"/>
      <c r="FH429" s="246"/>
      <c r="FI429" s="246"/>
      <c r="FJ429" s="246"/>
      <c r="FK429" s="246"/>
      <c r="FL429" s="246"/>
      <c r="FM429" s="246"/>
      <c r="FN429" s="246"/>
      <c r="FO429" s="246"/>
      <c r="FP429" s="246"/>
      <c r="FQ429" s="246"/>
      <c r="FR429" s="246"/>
      <c r="FS429" s="246"/>
      <c r="FT429" s="246"/>
      <c r="FU429" s="246"/>
      <c r="FV429" s="246"/>
      <c r="FW429" s="246"/>
      <c r="FX429" s="246"/>
      <c r="FY429" s="246"/>
      <c r="FZ429" s="246"/>
      <c r="GA429" s="246"/>
      <c r="GB429" s="246"/>
      <c r="GC429" s="246"/>
      <c r="GD429" s="246"/>
      <c r="GE429" s="246"/>
      <c r="GF429" s="246"/>
      <c r="GG429" s="246"/>
      <c r="GH429" s="246"/>
      <c r="GI429" s="246"/>
      <c r="GJ429" s="246"/>
      <c r="GK429" s="246"/>
      <c r="GL429" s="246"/>
      <c r="GM429" s="246"/>
      <c r="GN429" s="246"/>
      <c r="GO429" s="246"/>
      <c r="GP429" s="246"/>
      <c r="GQ429" s="246"/>
      <c r="GR429" s="246"/>
      <c r="GS429" s="246"/>
      <c r="GT429" s="246"/>
      <c r="GU429" s="246"/>
      <c r="GV429" s="246"/>
      <c r="GW429" s="246"/>
      <c r="GX429" s="246"/>
      <c r="GY429" s="246"/>
      <c r="GZ429" s="246"/>
      <c r="HA429" s="246"/>
      <c r="HB429" s="246"/>
      <c r="HC429" s="246"/>
      <c r="HD429" s="246"/>
      <c r="HE429" s="246"/>
      <c r="HF429" s="246"/>
      <c r="HG429" s="246"/>
      <c r="HH429" s="246"/>
      <c r="HI429" s="246"/>
      <c r="HJ429" s="246"/>
      <c r="HK429" s="246"/>
      <c r="HL429" s="246"/>
      <c r="HM429" s="246"/>
      <c r="HN429" s="246"/>
      <c r="HO429" s="246"/>
      <c r="HP429" s="246"/>
      <c r="HQ429" s="246"/>
      <c r="HR429" s="246"/>
      <c r="HS429" s="246"/>
      <c r="HT429" s="246"/>
      <c r="HU429" s="246"/>
      <c r="HV429" s="246"/>
      <c r="HW429" s="246"/>
      <c r="HX429" s="246"/>
      <c r="HY429" s="246"/>
      <c r="HZ429" s="246"/>
      <c r="IA429" s="246"/>
      <c r="IB429" s="246"/>
      <c r="IC429" s="246"/>
      <c r="ID429" s="246"/>
      <c r="IE429" s="246"/>
      <c r="IF429" s="246"/>
      <c r="IG429" s="246"/>
      <c r="IH429" s="246"/>
      <c r="II429" s="246"/>
      <c r="IJ429" s="246"/>
      <c r="IK429" s="246"/>
      <c r="IL429" s="246"/>
      <c r="IM429" s="246"/>
      <c r="IN429" s="246"/>
      <c r="IO429" s="246"/>
      <c r="IP429" s="246"/>
      <c r="IQ429" s="246"/>
      <c r="IR429" s="246"/>
      <c r="IS429" s="246"/>
      <c r="IT429" s="246"/>
      <c r="IU429" s="246"/>
      <c r="IV429" s="246"/>
      <c r="IW429" s="246"/>
    </row>
    <row r="430" customFormat="false" ht="12.75" hidden="false" customHeight="false" outlineLevel="0" collapsed="false">
      <c r="A430" s="217"/>
      <c r="B430" s="246"/>
      <c r="C430" s="251"/>
      <c r="D430" s="251"/>
      <c r="E430" s="251"/>
      <c r="F430" s="246"/>
      <c r="G430" s="246"/>
      <c r="H430" s="246"/>
      <c r="I430" s="246"/>
      <c r="J430" s="246"/>
      <c r="K430" s="246"/>
      <c r="L430" s="246"/>
      <c r="M430" s="246"/>
      <c r="N430" s="246"/>
      <c r="O430" s="246"/>
      <c r="P430" s="246"/>
      <c r="Q430" s="246"/>
      <c r="R430" s="246"/>
      <c r="S430" s="246"/>
      <c r="T430" s="246"/>
      <c r="U430" s="246"/>
      <c r="V430" s="246"/>
      <c r="W430" s="246"/>
      <c r="X430" s="246"/>
      <c r="Y430" s="246"/>
      <c r="Z430" s="246"/>
      <c r="AA430" s="246"/>
      <c r="AB430" s="246"/>
      <c r="AC430" s="246"/>
      <c r="AD430" s="246"/>
      <c r="AE430" s="246"/>
      <c r="AF430" s="246"/>
      <c r="AG430" s="246"/>
      <c r="AH430" s="246"/>
      <c r="AI430" s="246"/>
      <c r="AJ430" s="246"/>
      <c r="AK430" s="246"/>
      <c r="AL430" s="246"/>
      <c r="AM430" s="246"/>
      <c r="AN430" s="246"/>
      <c r="AO430" s="246"/>
      <c r="AP430" s="246"/>
      <c r="AQ430" s="246"/>
      <c r="AR430" s="246"/>
      <c r="AS430" s="246"/>
      <c r="AT430" s="246"/>
      <c r="AU430" s="246"/>
      <c r="AV430" s="246"/>
      <c r="AW430" s="246"/>
      <c r="AX430" s="246"/>
      <c r="AY430" s="246"/>
      <c r="AZ430" s="246"/>
      <c r="BA430" s="246"/>
      <c r="BB430" s="246"/>
      <c r="BC430" s="246"/>
      <c r="BD430" s="246"/>
      <c r="BE430" s="246"/>
      <c r="BF430" s="246"/>
      <c r="BG430" s="246"/>
      <c r="BH430" s="246"/>
      <c r="BI430" s="246"/>
      <c r="BJ430" s="246"/>
      <c r="BK430" s="246"/>
      <c r="BL430" s="246"/>
      <c r="BM430" s="246"/>
      <c r="BN430" s="246"/>
      <c r="BO430" s="246"/>
      <c r="BP430" s="246"/>
      <c r="BQ430" s="246"/>
      <c r="BR430" s="246"/>
      <c r="BS430" s="246"/>
      <c r="BT430" s="246"/>
      <c r="BU430" s="246"/>
      <c r="BV430" s="246"/>
      <c r="BW430" s="246"/>
      <c r="BX430" s="246"/>
      <c r="BY430" s="246"/>
      <c r="BZ430" s="246"/>
      <c r="CA430" s="246"/>
      <c r="CB430" s="246"/>
      <c r="CC430" s="246"/>
      <c r="CD430" s="246"/>
      <c r="CE430" s="246"/>
      <c r="CF430" s="246"/>
      <c r="CG430" s="246"/>
      <c r="CH430" s="246"/>
      <c r="CI430" s="246"/>
      <c r="CJ430" s="246"/>
      <c r="CK430" s="246"/>
      <c r="CL430" s="246"/>
      <c r="CM430" s="246"/>
      <c r="CN430" s="246"/>
      <c r="CO430" s="246"/>
      <c r="CP430" s="246"/>
      <c r="CQ430" s="246"/>
      <c r="CR430" s="246"/>
      <c r="CS430" s="246"/>
      <c r="CT430" s="246"/>
      <c r="CU430" s="246"/>
      <c r="CV430" s="246"/>
      <c r="CW430" s="246"/>
      <c r="CX430" s="246"/>
      <c r="CY430" s="246"/>
      <c r="CZ430" s="246"/>
      <c r="DA430" s="246"/>
      <c r="DB430" s="246"/>
      <c r="DC430" s="246"/>
      <c r="DD430" s="246"/>
      <c r="DE430" s="246"/>
      <c r="DF430" s="246"/>
      <c r="DG430" s="246"/>
      <c r="DH430" s="246"/>
      <c r="DI430" s="246"/>
      <c r="DJ430" s="246"/>
      <c r="DK430" s="246"/>
      <c r="DL430" s="246"/>
      <c r="DM430" s="246"/>
      <c r="DN430" s="246"/>
      <c r="DO430" s="246"/>
      <c r="DP430" s="246"/>
      <c r="DQ430" s="246"/>
      <c r="DR430" s="246"/>
      <c r="DS430" s="246"/>
      <c r="DT430" s="246"/>
      <c r="DU430" s="246"/>
      <c r="DV430" s="246"/>
      <c r="DW430" s="246"/>
      <c r="DX430" s="246"/>
      <c r="DY430" s="246"/>
      <c r="DZ430" s="246"/>
      <c r="EA430" s="246"/>
      <c r="EB430" s="246"/>
      <c r="EC430" s="246"/>
      <c r="ED430" s="246"/>
      <c r="EE430" s="246"/>
      <c r="EF430" s="246"/>
      <c r="EG430" s="246"/>
      <c r="EH430" s="246"/>
      <c r="EI430" s="246"/>
      <c r="EJ430" s="246"/>
      <c r="EK430" s="246"/>
      <c r="EL430" s="246"/>
      <c r="EM430" s="246"/>
      <c r="EN430" s="246"/>
      <c r="EO430" s="246"/>
      <c r="EP430" s="246"/>
      <c r="EQ430" s="246"/>
      <c r="ER430" s="246"/>
      <c r="ES430" s="246"/>
      <c r="ET430" s="246"/>
      <c r="EU430" s="246"/>
      <c r="EV430" s="246"/>
      <c r="EW430" s="246"/>
      <c r="EX430" s="246"/>
      <c r="EY430" s="246"/>
      <c r="EZ430" s="246"/>
      <c r="FA430" s="246"/>
      <c r="FB430" s="246"/>
      <c r="FC430" s="246"/>
      <c r="FD430" s="246"/>
      <c r="FE430" s="246"/>
      <c r="FF430" s="246"/>
      <c r="FG430" s="246"/>
      <c r="FH430" s="246"/>
      <c r="FI430" s="246"/>
      <c r="FJ430" s="246"/>
      <c r="FK430" s="246"/>
      <c r="FL430" s="246"/>
      <c r="FM430" s="246"/>
      <c r="FN430" s="246"/>
      <c r="FO430" s="246"/>
      <c r="FP430" s="246"/>
      <c r="FQ430" s="246"/>
      <c r="FR430" s="246"/>
      <c r="FS430" s="246"/>
      <c r="FT430" s="246"/>
      <c r="FU430" s="246"/>
      <c r="FV430" s="246"/>
      <c r="FW430" s="246"/>
      <c r="FX430" s="246"/>
      <c r="FY430" s="246"/>
      <c r="FZ430" s="246"/>
      <c r="GA430" s="246"/>
      <c r="GB430" s="246"/>
      <c r="GC430" s="246"/>
      <c r="GD430" s="246"/>
      <c r="GE430" s="246"/>
      <c r="GF430" s="246"/>
      <c r="GG430" s="246"/>
      <c r="GH430" s="246"/>
      <c r="GI430" s="246"/>
      <c r="GJ430" s="246"/>
      <c r="GK430" s="246"/>
      <c r="GL430" s="246"/>
      <c r="GM430" s="246"/>
      <c r="GN430" s="246"/>
      <c r="GO430" s="246"/>
      <c r="GP430" s="246"/>
      <c r="GQ430" s="246"/>
      <c r="GR430" s="246"/>
      <c r="GS430" s="246"/>
      <c r="GT430" s="246"/>
      <c r="GU430" s="246"/>
      <c r="GV430" s="246"/>
      <c r="GW430" s="246"/>
      <c r="GX430" s="246"/>
      <c r="GY430" s="246"/>
      <c r="GZ430" s="246"/>
      <c r="HA430" s="246"/>
      <c r="HB430" s="246"/>
      <c r="HC430" s="246"/>
      <c r="HD430" s="246"/>
      <c r="HE430" s="246"/>
      <c r="HF430" s="246"/>
      <c r="HG430" s="246"/>
      <c r="HH430" s="246"/>
      <c r="HI430" s="246"/>
      <c r="HJ430" s="246"/>
      <c r="HK430" s="246"/>
      <c r="HL430" s="246"/>
      <c r="HM430" s="246"/>
      <c r="HN430" s="246"/>
      <c r="HO430" s="246"/>
      <c r="HP430" s="246"/>
      <c r="HQ430" s="246"/>
      <c r="HR430" s="246"/>
      <c r="HS430" s="246"/>
      <c r="HT430" s="246"/>
      <c r="HU430" s="246"/>
      <c r="HV430" s="246"/>
      <c r="HW430" s="246"/>
      <c r="HX430" s="246"/>
      <c r="HY430" s="246"/>
      <c r="HZ430" s="246"/>
      <c r="IA430" s="246"/>
      <c r="IB430" s="246"/>
      <c r="IC430" s="246"/>
      <c r="ID430" s="246"/>
      <c r="IE430" s="246"/>
      <c r="IF430" s="246"/>
      <c r="IG430" s="246"/>
      <c r="IH430" s="246"/>
      <c r="II430" s="246"/>
      <c r="IJ430" s="246"/>
      <c r="IK430" s="246"/>
      <c r="IL430" s="246"/>
      <c r="IM430" s="246"/>
      <c r="IN430" s="246"/>
      <c r="IO430" s="246"/>
      <c r="IP430" s="246"/>
      <c r="IQ430" s="246"/>
      <c r="IR430" s="246"/>
      <c r="IS430" s="246"/>
      <c r="IT430" s="246"/>
      <c r="IU430" s="246"/>
      <c r="IV430" s="246"/>
      <c r="IW430" s="246"/>
    </row>
    <row r="431" customFormat="false" ht="12.75" hidden="false" customHeight="false" outlineLevel="0" collapsed="false">
      <c r="A431" s="263"/>
      <c r="B431" s="264"/>
      <c r="C431" s="251"/>
      <c r="D431" s="251"/>
      <c r="E431" s="251"/>
      <c r="F431" s="261"/>
      <c r="G431" s="261"/>
      <c r="H431" s="261"/>
      <c r="I431" s="261"/>
      <c r="J431" s="261"/>
      <c r="K431" s="261"/>
      <c r="L431" s="261"/>
      <c r="M431" s="261"/>
      <c r="N431" s="261"/>
      <c r="O431" s="261"/>
      <c r="P431" s="261"/>
      <c r="Q431" s="261"/>
      <c r="R431" s="261"/>
      <c r="S431" s="261"/>
      <c r="T431" s="261"/>
      <c r="U431" s="261"/>
      <c r="V431" s="261"/>
      <c r="W431" s="261"/>
      <c r="X431" s="261"/>
      <c r="Y431" s="261"/>
      <c r="Z431" s="261"/>
      <c r="AA431" s="261"/>
      <c r="AB431" s="261"/>
      <c r="AC431" s="261"/>
      <c r="AD431" s="261"/>
      <c r="AE431" s="261"/>
      <c r="AF431" s="261"/>
      <c r="AG431" s="261"/>
      <c r="AH431" s="261"/>
      <c r="AI431" s="261"/>
      <c r="AJ431" s="261"/>
      <c r="AK431" s="261"/>
      <c r="AL431" s="261"/>
      <c r="AM431" s="261"/>
      <c r="AN431" s="261"/>
      <c r="AO431" s="261"/>
      <c r="AP431" s="261"/>
      <c r="AQ431" s="261"/>
      <c r="AR431" s="261"/>
      <c r="AS431" s="261"/>
      <c r="AT431" s="261"/>
      <c r="AU431" s="261"/>
      <c r="AV431" s="261"/>
      <c r="AW431" s="261"/>
      <c r="AX431" s="261"/>
      <c r="AY431" s="261"/>
      <c r="AZ431" s="261"/>
      <c r="BA431" s="261"/>
      <c r="BB431" s="261"/>
      <c r="BC431" s="261"/>
      <c r="BD431" s="261"/>
      <c r="BE431" s="261"/>
      <c r="BF431" s="261"/>
      <c r="BG431" s="261"/>
      <c r="BH431" s="261"/>
      <c r="BI431" s="261"/>
      <c r="BJ431" s="261"/>
      <c r="BK431" s="261"/>
      <c r="BL431" s="261"/>
      <c r="BM431" s="261"/>
      <c r="BN431" s="261"/>
      <c r="BO431" s="261"/>
      <c r="BP431" s="261"/>
      <c r="BQ431" s="261"/>
      <c r="BR431" s="261"/>
      <c r="BS431" s="261"/>
      <c r="BT431" s="261"/>
      <c r="BU431" s="261"/>
      <c r="BV431" s="261"/>
      <c r="BW431" s="261"/>
      <c r="BX431" s="261"/>
      <c r="BY431" s="261"/>
      <c r="BZ431" s="261"/>
      <c r="CA431" s="261"/>
      <c r="CB431" s="261"/>
      <c r="CC431" s="261"/>
      <c r="CD431" s="261"/>
      <c r="CE431" s="261"/>
      <c r="CF431" s="261"/>
      <c r="CG431" s="261"/>
      <c r="CH431" s="261"/>
      <c r="CI431" s="261"/>
      <c r="CJ431" s="261"/>
      <c r="CK431" s="261"/>
      <c r="CL431" s="261"/>
      <c r="CM431" s="261"/>
      <c r="CN431" s="261"/>
      <c r="CO431" s="261"/>
      <c r="CP431" s="261"/>
      <c r="CQ431" s="261"/>
      <c r="CR431" s="261"/>
      <c r="CS431" s="261"/>
      <c r="CT431" s="261"/>
      <c r="CU431" s="261"/>
      <c r="CV431" s="261"/>
      <c r="CW431" s="261"/>
      <c r="CX431" s="261"/>
      <c r="CY431" s="261"/>
      <c r="CZ431" s="261"/>
      <c r="DA431" s="261"/>
      <c r="DB431" s="261"/>
      <c r="DC431" s="261"/>
      <c r="DD431" s="261"/>
      <c r="DE431" s="261"/>
      <c r="DF431" s="261"/>
      <c r="DG431" s="261"/>
      <c r="DH431" s="261"/>
      <c r="DI431" s="261"/>
      <c r="DJ431" s="261"/>
      <c r="DK431" s="261"/>
      <c r="DL431" s="261"/>
      <c r="DM431" s="261"/>
      <c r="DN431" s="261"/>
      <c r="DO431" s="261"/>
      <c r="DP431" s="261"/>
      <c r="DQ431" s="261"/>
      <c r="DR431" s="261"/>
      <c r="DS431" s="261"/>
      <c r="DT431" s="261"/>
      <c r="DU431" s="261"/>
      <c r="DV431" s="261"/>
      <c r="DW431" s="261"/>
      <c r="DX431" s="261"/>
      <c r="DY431" s="261"/>
      <c r="DZ431" s="261"/>
      <c r="EA431" s="261"/>
      <c r="EB431" s="261"/>
      <c r="EC431" s="261"/>
      <c r="ED431" s="261"/>
      <c r="EE431" s="261"/>
      <c r="EF431" s="261"/>
      <c r="EG431" s="261"/>
      <c r="EH431" s="261"/>
      <c r="EI431" s="261"/>
      <c r="EJ431" s="261"/>
      <c r="EK431" s="261"/>
      <c r="EL431" s="261"/>
      <c r="EM431" s="261"/>
      <c r="EN431" s="261"/>
      <c r="EO431" s="261"/>
      <c r="EP431" s="261"/>
      <c r="EQ431" s="261"/>
      <c r="ER431" s="261"/>
      <c r="ES431" s="261"/>
      <c r="ET431" s="261"/>
      <c r="EU431" s="261"/>
      <c r="EV431" s="261"/>
      <c r="EW431" s="261"/>
      <c r="EX431" s="261"/>
      <c r="EY431" s="261"/>
      <c r="EZ431" s="261"/>
      <c r="FA431" s="261"/>
      <c r="FB431" s="261"/>
      <c r="FC431" s="261"/>
      <c r="FD431" s="261"/>
      <c r="FE431" s="261"/>
      <c r="FF431" s="261"/>
      <c r="FG431" s="261"/>
      <c r="FH431" s="261"/>
      <c r="FI431" s="261"/>
      <c r="FJ431" s="261"/>
      <c r="FK431" s="261"/>
      <c r="FL431" s="261"/>
      <c r="FM431" s="261"/>
      <c r="FN431" s="261"/>
      <c r="FO431" s="261"/>
      <c r="FP431" s="261"/>
      <c r="FQ431" s="261"/>
      <c r="FR431" s="261"/>
      <c r="FS431" s="261"/>
      <c r="FT431" s="261"/>
      <c r="FU431" s="261"/>
      <c r="FV431" s="261"/>
      <c r="FW431" s="261"/>
      <c r="FX431" s="261"/>
      <c r="FY431" s="261"/>
      <c r="FZ431" s="261"/>
      <c r="GA431" s="261"/>
      <c r="GB431" s="261"/>
      <c r="GC431" s="261"/>
      <c r="GD431" s="261"/>
      <c r="GE431" s="261"/>
      <c r="GF431" s="261"/>
      <c r="GG431" s="261"/>
      <c r="GH431" s="261"/>
      <c r="GI431" s="261"/>
      <c r="GJ431" s="261"/>
      <c r="GK431" s="261"/>
      <c r="GL431" s="261"/>
      <c r="GM431" s="261"/>
      <c r="GN431" s="261"/>
      <c r="GO431" s="261"/>
      <c r="GP431" s="261"/>
      <c r="GQ431" s="261"/>
      <c r="GR431" s="261"/>
      <c r="GS431" s="261"/>
      <c r="GT431" s="261"/>
      <c r="GU431" s="261"/>
      <c r="GV431" s="261"/>
      <c r="GW431" s="261"/>
      <c r="GX431" s="261"/>
      <c r="GY431" s="261"/>
      <c r="GZ431" s="261"/>
      <c r="HA431" s="261"/>
      <c r="HB431" s="261"/>
      <c r="HC431" s="261"/>
      <c r="HD431" s="261"/>
      <c r="HE431" s="261"/>
      <c r="HF431" s="261"/>
      <c r="HG431" s="261"/>
      <c r="HH431" s="261"/>
      <c r="HI431" s="261"/>
      <c r="HJ431" s="261"/>
      <c r="HK431" s="261"/>
      <c r="HL431" s="261"/>
      <c r="HM431" s="261"/>
      <c r="HN431" s="261"/>
      <c r="HO431" s="261"/>
      <c r="HP431" s="261"/>
      <c r="HQ431" s="261"/>
      <c r="HR431" s="261"/>
      <c r="HS431" s="261"/>
      <c r="HT431" s="261"/>
      <c r="HU431" s="261"/>
      <c r="HV431" s="261"/>
      <c r="HW431" s="261"/>
      <c r="HX431" s="261"/>
      <c r="HY431" s="261"/>
      <c r="HZ431" s="261"/>
      <c r="IA431" s="261"/>
      <c r="IB431" s="261"/>
      <c r="IC431" s="261"/>
      <c r="ID431" s="261"/>
      <c r="IE431" s="261"/>
      <c r="IF431" s="261"/>
      <c r="IG431" s="261"/>
      <c r="IH431" s="261"/>
      <c r="II431" s="261"/>
      <c r="IJ431" s="261"/>
      <c r="IK431" s="261"/>
      <c r="IL431" s="261"/>
      <c r="IM431" s="261"/>
      <c r="IN431" s="261"/>
      <c r="IO431" s="261"/>
      <c r="IP431" s="261"/>
      <c r="IQ431" s="261"/>
      <c r="IR431" s="261"/>
      <c r="IS431" s="261"/>
      <c r="IT431" s="261"/>
      <c r="IU431" s="261"/>
      <c r="IV431" s="261"/>
      <c r="IW431" s="261"/>
    </row>
    <row r="432" customFormat="false" ht="12.75" hidden="false" customHeight="false" outlineLevel="0" collapsed="false">
      <c r="A432" s="223"/>
      <c r="B432" s="245"/>
      <c r="C432" s="251"/>
      <c r="D432" s="251"/>
      <c r="E432" s="251"/>
      <c r="F432" s="246"/>
      <c r="G432" s="246"/>
      <c r="H432" s="246"/>
      <c r="I432" s="246"/>
      <c r="J432" s="246"/>
      <c r="K432" s="246"/>
      <c r="L432" s="246"/>
      <c r="M432" s="246"/>
      <c r="N432" s="246"/>
      <c r="O432" s="246"/>
      <c r="P432" s="246"/>
      <c r="Q432" s="246"/>
      <c r="R432" s="246"/>
      <c r="S432" s="246"/>
      <c r="T432" s="246"/>
      <c r="U432" s="246"/>
      <c r="V432" s="246"/>
      <c r="W432" s="246"/>
      <c r="X432" s="246"/>
      <c r="Y432" s="246"/>
      <c r="Z432" s="246"/>
      <c r="AA432" s="246"/>
      <c r="AB432" s="246"/>
      <c r="AC432" s="246"/>
      <c r="AD432" s="246"/>
      <c r="AE432" s="246"/>
      <c r="AF432" s="246"/>
      <c r="AG432" s="246"/>
      <c r="AH432" s="246"/>
      <c r="AI432" s="246"/>
      <c r="AJ432" s="246"/>
      <c r="AK432" s="246"/>
      <c r="AL432" s="246"/>
      <c r="AM432" s="246"/>
      <c r="AN432" s="246"/>
      <c r="AO432" s="246"/>
      <c r="AP432" s="246"/>
      <c r="AQ432" s="246"/>
      <c r="AR432" s="246"/>
      <c r="AS432" s="246"/>
      <c r="AT432" s="246"/>
      <c r="AU432" s="246"/>
      <c r="AV432" s="246"/>
      <c r="AW432" s="246"/>
      <c r="AX432" s="246"/>
      <c r="AY432" s="246"/>
      <c r="AZ432" s="246"/>
      <c r="BA432" s="246"/>
      <c r="BB432" s="246"/>
      <c r="BC432" s="246"/>
      <c r="BD432" s="246"/>
      <c r="BE432" s="246"/>
      <c r="BF432" s="246"/>
      <c r="BG432" s="246"/>
      <c r="BH432" s="246"/>
      <c r="BI432" s="246"/>
      <c r="BJ432" s="246"/>
      <c r="BK432" s="246"/>
      <c r="BL432" s="246"/>
      <c r="BM432" s="246"/>
      <c r="BN432" s="246"/>
      <c r="BO432" s="246"/>
      <c r="BP432" s="246"/>
      <c r="BQ432" s="246"/>
      <c r="BR432" s="246"/>
      <c r="BS432" s="246"/>
      <c r="BT432" s="246"/>
      <c r="BU432" s="246"/>
      <c r="BV432" s="246"/>
      <c r="BW432" s="246"/>
      <c r="BX432" s="246"/>
      <c r="BY432" s="246"/>
      <c r="BZ432" s="246"/>
      <c r="CA432" s="246"/>
      <c r="CB432" s="246"/>
      <c r="CC432" s="246"/>
      <c r="CD432" s="246"/>
      <c r="CE432" s="246"/>
      <c r="CF432" s="246"/>
      <c r="CG432" s="246"/>
      <c r="CH432" s="246"/>
      <c r="CI432" s="246"/>
      <c r="CJ432" s="246"/>
      <c r="CK432" s="246"/>
      <c r="CL432" s="246"/>
      <c r="CM432" s="246"/>
      <c r="CN432" s="246"/>
      <c r="CO432" s="246"/>
      <c r="CP432" s="246"/>
      <c r="CQ432" s="246"/>
      <c r="CR432" s="246"/>
      <c r="CS432" s="246"/>
      <c r="CT432" s="246"/>
      <c r="CU432" s="246"/>
      <c r="CV432" s="246"/>
      <c r="CW432" s="246"/>
      <c r="CX432" s="246"/>
      <c r="CY432" s="246"/>
      <c r="CZ432" s="246"/>
      <c r="DA432" s="246"/>
      <c r="DB432" s="246"/>
      <c r="DC432" s="246"/>
      <c r="DD432" s="246"/>
      <c r="DE432" s="246"/>
      <c r="DF432" s="246"/>
      <c r="DG432" s="246"/>
      <c r="DH432" s="246"/>
      <c r="DI432" s="246"/>
      <c r="DJ432" s="246"/>
      <c r="DK432" s="246"/>
      <c r="DL432" s="246"/>
      <c r="DM432" s="246"/>
      <c r="DN432" s="246"/>
      <c r="DO432" s="246"/>
      <c r="DP432" s="246"/>
      <c r="DQ432" s="246"/>
      <c r="DR432" s="246"/>
      <c r="DS432" s="246"/>
      <c r="DT432" s="246"/>
      <c r="DU432" s="246"/>
      <c r="DV432" s="246"/>
      <c r="DW432" s="246"/>
      <c r="DX432" s="246"/>
      <c r="DY432" s="246"/>
      <c r="DZ432" s="246"/>
      <c r="EA432" s="246"/>
      <c r="EB432" s="246"/>
      <c r="EC432" s="246"/>
      <c r="ED432" s="246"/>
      <c r="EE432" s="246"/>
      <c r="EF432" s="246"/>
      <c r="EG432" s="246"/>
      <c r="EH432" s="246"/>
      <c r="EI432" s="246"/>
      <c r="EJ432" s="246"/>
      <c r="EK432" s="246"/>
      <c r="EL432" s="246"/>
      <c r="EM432" s="246"/>
      <c r="EN432" s="246"/>
      <c r="EO432" s="246"/>
      <c r="EP432" s="246"/>
      <c r="EQ432" s="246"/>
      <c r="ER432" s="246"/>
      <c r="ES432" s="246"/>
      <c r="ET432" s="246"/>
      <c r="EU432" s="246"/>
      <c r="EV432" s="246"/>
      <c r="EW432" s="246"/>
      <c r="EX432" s="246"/>
      <c r="EY432" s="246"/>
      <c r="EZ432" s="246"/>
      <c r="FA432" s="246"/>
      <c r="FB432" s="246"/>
      <c r="FC432" s="246"/>
      <c r="FD432" s="246"/>
      <c r="FE432" s="246"/>
      <c r="FF432" s="246"/>
      <c r="FG432" s="246"/>
      <c r="FH432" s="246"/>
      <c r="FI432" s="246"/>
      <c r="FJ432" s="246"/>
      <c r="FK432" s="246"/>
      <c r="FL432" s="246"/>
      <c r="FM432" s="246"/>
      <c r="FN432" s="246"/>
      <c r="FO432" s="246"/>
      <c r="FP432" s="246"/>
      <c r="FQ432" s="246"/>
      <c r="FR432" s="246"/>
      <c r="FS432" s="246"/>
      <c r="FT432" s="246"/>
      <c r="FU432" s="246"/>
      <c r="FV432" s="246"/>
      <c r="FW432" s="246"/>
      <c r="FX432" s="246"/>
      <c r="FY432" s="246"/>
      <c r="FZ432" s="246"/>
      <c r="GA432" s="246"/>
      <c r="GB432" s="246"/>
      <c r="GC432" s="246"/>
      <c r="GD432" s="246"/>
      <c r="GE432" s="246"/>
      <c r="GF432" s="246"/>
      <c r="GG432" s="246"/>
      <c r="GH432" s="246"/>
      <c r="GI432" s="246"/>
      <c r="GJ432" s="246"/>
      <c r="GK432" s="246"/>
      <c r="GL432" s="246"/>
      <c r="GM432" s="246"/>
      <c r="GN432" s="246"/>
      <c r="GO432" s="246"/>
      <c r="GP432" s="246"/>
      <c r="GQ432" s="246"/>
      <c r="GR432" s="246"/>
      <c r="GS432" s="246"/>
      <c r="GT432" s="246"/>
      <c r="GU432" s="246"/>
      <c r="GV432" s="246"/>
      <c r="GW432" s="246"/>
      <c r="GX432" s="246"/>
      <c r="GY432" s="246"/>
      <c r="GZ432" s="246"/>
      <c r="HA432" s="246"/>
      <c r="HB432" s="246"/>
      <c r="HC432" s="246"/>
      <c r="HD432" s="246"/>
      <c r="HE432" s="246"/>
      <c r="HF432" s="246"/>
      <c r="HG432" s="246"/>
      <c r="HH432" s="246"/>
      <c r="HI432" s="246"/>
      <c r="HJ432" s="246"/>
      <c r="HK432" s="246"/>
      <c r="HL432" s="246"/>
      <c r="HM432" s="246"/>
      <c r="HN432" s="246"/>
      <c r="HO432" s="246"/>
      <c r="HP432" s="246"/>
      <c r="HQ432" s="246"/>
      <c r="HR432" s="246"/>
      <c r="HS432" s="246"/>
      <c r="HT432" s="246"/>
      <c r="HU432" s="246"/>
      <c r="HV432" s="246"/>
      <c r="HW432" s="246"/>
      <c r="HX432" s="246"/>
      <c r="HY432" s="246"/>
      <c r="HZ432" s="246"/>
      <c r="IA432" s="246"/>
      <c r="IB432" s="246"/>
      <c r="IC432" s="246"/>
      <c r="ID432" s="246"/>
      <c r="IE432" s="246"/>
      <c r="IF432" s="246"/>
      <c r="IG432" s="246"/>
      <c r="IH432" s="246"/>
      <c r="II432" s="246"/>
      <c r="IJ432" s="246"/>
      <c r="IK432" s="246"/>
      <c r="IL432" s="246"/>
      <c r="IM432" s="246"/>
      <c r="IN432" s="246"/>
      <c r="IO432" s="246"/>
      <c r="IP432" s="246"/>
      <c r="IQ432" s="246"/>
      <c r="IR432" s="246"/>
      <c r="IS432" s="246"/>
      <c r="IT432" s="246"/>
      <c r="IU432" s="246"/>
      <c r="IV432" s="246"/>
      <c r="IW432" s="246"/>
    </row>
    <row r="433" customFormat="false" ht="12.75" hidden="false" customHeight="false" outlineLevel="0" collapsed="false">
      <c r="A433" s="225"/>
      <c r="B433" s="245"/>
      <c r="C433" s="251"/>
      <c r="D433" s="251"/>
      <c r="E433" s="251"/>
      <c r="F433" s="246"/>
      <c r="G433" s="246"/>
      <c r="H433" s="246"/>
      <c r="I433" s="246"/>
      <c r="J433" s="246"/>
      <c r="K433" s="246"/>
      <c r="L433" s="246"/>
      <c r="M433" s="246"/>
      <c r="N433" s="246"/>
      <c r="O433" s="246"/>
      <c r="P433" s="246"/>
      <c r="Q433" s="246"/>
      <c r="R433" s="246"/>
      <c r="S433" s="246"/>
      <c r="T433" s="246"/>
      <c r="U433" s="246"/>
      <c r="V433" s="246"/>
      <c r="W433" s="246"/>
      <c r="X433" s="246"/>
      <c r="Y433" s="246"/>
      <c r="Z433" s="246"/>
      <c r="AA433" s="246"/>
      <c r="AB433" s="246"/>
      <c r="AC433" s="246"/>
      <c r="AD433" s="246"/>
      <c r="AE433" s="246"/>
      <c r="AF433" s="246"/>
      <c r="AG433" s="246"/>
      <c r="AH433" s="246"/>
      <c r="AI433" s="246"/>
      <c r="AJ433" s="246"/>
      <c r="AK433" s="246"/>
      <c r="AL433" s="246"/>
      <c r="AM433" s="246"/>
      <c r="AN433" s="246"/>
      <c r="AO433" s="246"/>
      <c r="AP433" s="246"/>
      <c r="AQ433" s="246"/>
      <c r="AR433" s="246"/>
      <c r="AS433" s="246"/>
      <c r="AT433" s="246"/>
      <c r="AU433" s="246"/>
      <c r="AV433" s="246"/>
      <c r="AW433" s="246"/>
      <c r="AX433" s="246"/>
      <c r="AY433" s="246"/>
      <c r="AZ433" s="246"/>
      <c r="BA433" s="246"/>
      <c r="BB433" s="246"/>
      <c r="BC433" s="246"/>
      <c r="BD433" s="246"/>
      <c r="BE433" s="246"/>
      <c r="BF433" s="246"/>
      <c r="BG433" s="246"/>
      <c r="BH433" s="246"/>
      <c r="BI433" s="246"/>
      <c r="BJ433" s="246"/>
      <c r="BK433" s="246"/>
      <c r="BL433" s="246"/>
      <c r="BM433" s="246"/>
      <c r="BN433" s="246"/>
      <c r="BO433" s="246"/>
      <c r="BP433" s="246"/>
      <c r="BQ433" s="246"/>
      <c r="BR433" s="246"/>
      <c r="BS433" s="246"/>
      <c r="BT433" s="246"/>
      <c r="BU433" s="246"/>
      <c r="BV433" s="246"/>
      <c r="BW433" s="246"/>
      <c r="BX433" s="246"/>
      <c r="BY433" s="246"/>
      <c r="BZ433" s="246"/>
      <c r="CA433" s="246"/>
      <c r="CB433" s="246"/>
      <c r="CC433" s="246"/>
      <c r="CD433" s="246"/>
      <c r="CE433" s="246"/>
      <c r="CF433" s="246"/>
      <c r="CG433" s="246"/>
      <c r="CH433" s="246"/>
      <c r="CI433" s="246"/>
      <c r="CJ433" s="246"/>
      <c r="CK433" s="246"/>
      <c r="CL433" s="246"/>
      <c r="CM433" s="246"/>
      <c r="CN433" s="246"/>
      <c r="CO433" s="246"/>
      <c r="CP433" s="246"/>
      <c r="CQ433" s="246"/>
      <c r="CR433" s="246"/>
      <c r="CS433" s="246"/>
      <c r="CT433" s="246"/>
      <c r="CU433" s="246"/>
      <c r="CV433" s="246"/>
      <c r="CW433" s="246"/>
      <c r="CX433" s="246"/>
      <c r="CY433" s="246"/>
      <c r="CZ433" s="246"/>
      <c r="DA433" s="246"/>
      <c r="DB433" s="246"/>
      <c r="DC433" s="246"/>
      <c r="DD433" s="246"/>
      <c r="DE433" s="246"/>
      <c r="DF433" s="246"/>
      <c r="DG433" s="246"/>
      <c r="DH433" s="246"/>
      <c r="DI433" s="246"/>
      <c r="DJ433" s="246"/>
      <c r="DK433" s="246"/>
      <c r="DL433" s="246"/>
      <c r="DM433" s="246"/>
      <c r="DN433" s="246"/>
      <c r="DO433" s="246"/>
      <c r="DP433" s="246"/>
      <c r="DQ433" s="246"/>
      <c r="DR433" s="246"/>
      <c r="DS433" s="246"/>
      <c r="DT433" s="246"/>
      <c r="DU433" s="246"/>
      <c r="DV433" s="246"/>
      <c r="DW433" s="246"/>
      <c r="DX433" s="246"/>
      <c r="DY433" s="246"/>
      <c r="DZ433" s="246"/>
      <c r="EA433" s="246"/>
      <c r="EB433" s="246"/>
      <c r="EC433" s="246"/>
      <c r="ED433" s="246"/>
      <c r="EE433" s="246"/>
      <c r="EF433" s="246"/>
      <c r="EG433" s="246"/>
      <c r="EH433" s="246"/>
      <c r="EI433" s="246"/>
      <c r="EJ433" s="246"/>
      <c r="EK433" s="246"/>
      <c r="EL433" s="246"/>
      <c r="EM433" s="246"/>
      <c r="EN433" s="246"/>
      <c r="EO433" s="246"/>
      <c r="EP433" s="246"/>
      <c r="EQ433" s="246"/>
      <c r="ER433" s="246"/>
      <c r="ES433" s="246"/>
      <c r="ET433" s="246"/>
      <c r="EU433" s="246"/>
      <c r="EV433" s="246"/>
      <c r="EW433" s="246"/>
      <c r="EX433" s="246"/>
      <c r="EY433" s="246"/>
      <c r="EZ433" s="246"/>
      <c r="FA433" s="246"/>
      <c r="FB433" s="246"/>
      <c r="FC433" s="246"/>
      <c r="FD433" s="246"/>
      <c r="FE433" s="246"/>
      <c r="FF433" s="246"/>
      <c r="FG433" s="246"/>
      <c r="FH433" s="246"/>
      <c r="FI433" s="246"/>
      <c r="FJ433" s="246"/>
      <c r="FK433" s="246"/>
      <c r="FL433" s="246"/>
      <c r="FM433" s="246"/>
      <c r="FN433" s="246"/>
      <c r="FO433" s="246"/>
      <c r="FP433" s="246"/>
      <c r="FQ433" s="246"/>
      <c r="FR433" s="246"/>
      <c r="FS433" s="246"/>
      <c r="FT433" s="246"/>
      <c r="FU433" s="246"/>
      <c r="FV433" s="246"/>
      <c r="FW433" s="246"/>
      <c r="FX433" s="246"/>
      <c r="FY433" s="246"/>
      <c r="FZ433" s="246"/>
      <c r="GA433" s="246"/>
      <c r="GB433" s="246"/>
      <c r="GC433" s="246"/>
      <c r="GD433" s="246"/>
      <c r="GE433" s="246"/>
      <c r="GF433" s="246"/>
      <c r="GG433" s="246"/>
      <c r="GH433" s="246"/>
      <c r="GI433" s="246"/>
      <c r="GJ433" s="246"/>
      <c r="GK433" s="246"/>
      <c r="GL433" s="246"/>
      <c r="GM433" s="246"/>
      <c r="GN433" s="246"/>
      <c r="GO433" s="246"/>
      <c r="GP433" s="246"/>
      <c r="GQ433" s="246"/>
      <c r="GR433" s="246"/>
      <c r="GS433" s="246"/>
      <c r="GT433" s="246"/>
      <c r="GU433" s="246"/>
      <c r="GV433" s="246"/>
      <c r="GW433" s="246"/>
      <c r="GX433" s="246"/>
      <c r="GY433" s="246"/>
      <c r="GZ433" s="246"/>
      <c r="HA433" s="246"/>
      <c r="HB433" s="246"/>
      <c r="HC433" s="246"/>
      <c r="HD433" s="246"/>
      <c r="HE433" s="246"/>
      <c r="HF433" s="246"/>
      <c r="HG433" s="246"/>
      <c r="HH433" s="246"/>
      <c r="HI433" s="246"/>
      <c r="HJ433" s="246"/>
      <c r="HK433" s="246"/>
      <c r="HL433" s="246"/>
      <c r="HM433" s="246"/>
      <c r="HN433" s="246"/>
      <c r="HO433" s="246"/>
      <c r="HP433" s="246"/>
      <c r="HQ433" s="246"/>
      <c r="HR433" s="246"/>
      <c r="HS433" s="246"/>
      <c r="HT433" s="246"/>
      <c r="HU433" s="246"/>
      <c r="HV433" s="246"/>
      <c r="HW433" s="246"/>
      <c r="HX433" s="246"/>
      <c r="HY433" s="246"/>
      <c r="HZ433" s="246"/>
      <c r="IA433" s="246"/>
      <c r="IB433" s="246"/>
      <c r="IC433" s="246"/>
      <c r="ID433" s="246"/>
      <c r="IE433" s="246"/>
      <c r="IF433" s="246"/>
      <c r="IG433" s="246"/>
      <c r="IH433" s="246"/>
      <c r="II433" s="246"/>
      <c r="IJ433" s="246"/>
      <c r="IK433" s="246"/>
      <c r="IL433" s="246"/>
      <c r="IM433" s="246"/>
      <c r="IN433" s="246"/>
      <c r="IO433" s="246"/>
      <c r="IP433" s="246"/>
      <c r="IQ433" s="246"/>
      <c r="IR433" s="246"/>
      <c r="IS433" s="246"/>
      <c r="IT433" s="246"/>
      <c r="IU433" s="246"/>
      <c r="IV433" s="246"/>
      <c r="IW433" s="246"/>
    </row>
    <row r="434" customFormat="false" ht="12.75" hidden="false" customHeight="false" outlineLevel="0" collapsed="false">
      <c r="A434" s="225"/>
      <c r="B434" s="245"/>
      <c r="C434" s="251"/>
      <c r="D434" s="251"/>
      <c r="E434" s="251"/>
      <c r="F434" s="246"/>
      <c r="G434" s="246"/>
      <c r="H434" s="246"/>
      <c r="I434" s="246"/>
      <c r="J434" s="246"/>
      <c r="K434" s="246"/>
      <c r="L434" s="246"/>
      <c r="M434" s="246"/>
      <c r="N434" s="246"/>
      <c r="O434" s="246"/>
      <c r="P434" s="246"/>
      <c r="Q434" s="246"/>
      <c r="R434" s="246"/>
      <c r="S434" s="246"/>
      <c r="T434" s="246"/>
      <c r="U434" s="246"/>
      <c r="V434" s="246"/>
      <c r="W434" s="246"/>
      <c r="X434" s="246"/>
      <c r="Y434" s="246"/>
      <c r="Z434" s="246"/>
      <c r="AA434" s="246"/>
      <c r="AB434" s="246"/>
      <c r="AC434" s="246"/>
      <c r="AD434" s="246"/>
      <c r="AE434" s="246"/>
      <c r="AF434" s="246"/>
      <c r="AG434" s="246"/>
      <c r="AH434" s="246"/>
      <c r="AI434" s="246"/>
      <c r="AJ434" s="246"/>
      <c r="AK434" s="246"/>
      <c r="AL434" s="246"/>
      <c r="AM434" s="246"/>
      <c r="AN434" s="246"/>
      <c r="AO434" s="246"/>
      <c r="AP434" s="246"/>
      <c r="AQ434" s="246"/>
      <c r="AR434" s="246"/>
      <c r="AS434" s="246"/>
      <c r="AT434" s="246"/>
      <c r="AU434" s="246"/>
      <c r="AV434" s="246"/>
      <c r="AW434" s="246"/>
      <c r="AX434" s="246"/>
      <c r="AY434" s="246"/>
      <c r="AZ434" s="246"/>
      <c r="BA434" s="246"/>
      <c r="BB434" s="246"/>
      <c r="BC434" s="246"/>
      <c r="BD434" s="246"/>
      <c r="BE434" s="246"/>
      <c r="BF434" s="246"/>
      <c r="BG434" s="246"/>
      <c r="BH434" s="246"/>
      <c r="BI434" s="246"/>
      <c r="BJ434" s="246"/>
      <c r="BK434" s="246"/>
      <c r="BL434" s="246"/>
      <c r="BM434" s="246"/>
      <c r="BN434" s="246"/>
      <c r="BO434" s="246"/>
      <c r="BP434" s="246"/>
      <c r="BQ434" s="246"/>
      <c r="BR434" s="246"/>
      <c r="BS434" s="246"/>
      <c r="BT434" s="246"/>
      <c r="BU434" s="246"/>
      <c r="BV434" s="246"/>
      <c r="BW434" s="246"/>
      <c r="BX434" s="246"/>
      <c r="BY434" s="246"/>
      <c r="BZ434" s="246"/>
      <c r="CA434" s="246"/>
      <c r="CB434" s="246"/>
      <c r="CC434" s="246"/>
      <c r="CD434" s="246"/>
      <c r="CE434" s="246"/>
      <c r="CF434" s="246"/>
      <c r="CG434" s="246"/>
      <c r="CH434" s="246"/>
      <c r="CI434" s="246"/>
      <c r="CJ434" s="246"/>
      <c r="CK434" s="246"/>
      <c r="CL434" s="246"/>
      <c r="CM434" s="246"/>
      <c r="CN434" s="246"/>
      <c r="CO434" s="246"/>
      <c r="CP434" s="246"/>
      <c r="CQ434" s="246"/>
      <c r="CR434" s="246"/>
      <c r="CS434" s="246"/>
      <c r="CT434" s="246"/>
      <c r="CU434" s="246"/>
      <c r="CV434" s="246"/>
      <c r="CW434" s="246"/>
      <c r="CX434" s="246"/>
      <c r="CY434" s="246"/>
      <c r="CZ434" s="246"/>
      <c r="DA434" s="246"/>
      <c r="DB434" s="246"/>
      <c r="DC434" s="246"/>
      <c r="DD434" s="246"/>
      <c r="DE434" s="246"/>
      <c r="DF434" s="246"/>
      <c r="DG434" s="246"/>
      <c r="DH434" s="246"/>
      <c r="DI434" s="246"/>
      <c r="DJ434" s="246"/>
      <c r="DK434" s="246"/>
      <c r="DL434" s="246"/>
      <c r="DM434" s="246"/>
      <c r="DN434" s="246"/>
      <c r="DO434" s="246"/>
      <c r="DP434" s="246"/>
      <c r="DQ434" s="246"/>
      <c r="DR434" s="246"/>
      <c r="DS434" s="246"/>
      <c r="DT434" s="246"/>
      <c r="DU434" s="246"/>
      <c r="DV434" s="246"/>
      <c r="DW434" s="246"/>
      <c r="DX434" s="246"/>
      <c r="DY434" s="246"/>
      <c r="DZ434" s="246"/>
      <c r="EA434" s="246"/>
      <c r="EB434" s="246"/>
      <c r="EC434" s="246"/>
      <c r="ED434" s="246"/>
      <c r="EE434" s="246"/>
      <c r="EF434" s="246"/>
      <c r="EG434" s="246"/>
      <c r="EH434" s="246"/>
      <c r="EI434" s="246"/>
      <c r="EJ434" s="246"/>
      <c r="EK434" s="246"/>
      <c r="EL434" s="246"/>
      <c r="EM434" s="246"/>
      <c r="EN434" s="246"/>
      <c r="EO434" s="246"/>
      <c r="EP434" s="246"/>
      <c r="EQ434" s="246"/>
      <c r="ER434" s="246"/>
      <c r="ES434" s="246"/>
      <c r="ET434" s="246"/>
      <c r="EU434" s="246"/>
      <c r="EV434" s="246"/>
      <c r="EW434" s="246"/>
      <c r="EX434" s="246"/>
      <c r="EY434" s="246"/>
      <c r="EZ434" s="246"/>
      <c r="FA434" s="246"/>
      <c r="FB434" s="246"/>
      <c r="FC434" s="246"/>
      <c r="FD434" s="246"/>
      <c r="FE434" s="246"/>
      <c r="FF434" s="246"/>
      <c r="FG434" s="246"/>
      <c r="FH434" s="246"/>
      <c r="FI434" s="246"/>
      <c r="FJ434" s="246"/>
      <c r="FK434" s="246"/>
      <c r="FL434" s="246"/>
      <c r="FM434" s="246"/>
      <c r="FN434" s="246"/>
      <c r="FO434" s="246"/>
      <c r="FP434" s="246"/>
      <c r="FQ434" s="246"/>
      <c r="FR434" s="246"/>
      <c r="FS434" s="246"/>
      <c r="FT434" s="246"/>
      <c r="FU434" s="246"/>
      <c r="FV434" s="246"/>
      <c r="FW434" s="246"/>
      <c r="FX434" s="246"/>
      <c r="FY434" s="246"/>
      <c r="FZ434" s="246"/>
      <c r="GA434" s="246"/>
      <c r="GB434" s="246"/>
      <c r="GC434" s="246"/>
      <c r="GD434" s="246"/>
      <c r="GE434" s="246"/>
      <c r="GF434" s="246"/>
      <c r="GG434" s="246"/>
      <c r="GH434" s="246"/>
      <c r="GI434" s="246"/>
      <c r="GJ434" s="246"/>
      <c r="GK434" s="246"/>
      <c r="GL434" s="246"/>
      <c r="GM434" s="246"/>
      <c r="GN434" s="246"/>
      <c r="GO434" s="246"/>
      <c r="GP434" s="246"/>
      <c r="GQ434" s="246"/>
      <c r="GR434" s="246"/>
      <c r="GS434" s="246"/>
      <c r="GT434" s="246"/>
      <c r="GU434" s="246"/>
      <c r="GV434" s="246"/>
      <c r="GW434" s="246"/>
      <c r="GX434" s="246"/>
      <c r="GY434" s="246"/>
      <c r="GZ434" s="246"/>
      <c r="HA434" s="246"/>
      <c r="HB434" s="246"/>
      <c r="HC434" s="246"/>
      <c r="HD434" s="246"/>
      <c r="HE434" s="246"/>
      <c r="HF434" s="246"/>
      <c r="HG434" s="246"/>
      <c r="HH434" s="246"/>
      <c r="HI434" s="246"/>
      <c r="HJ434" s="246"/>
      <c r="HK434" s="246"/>
      <c r="HL434" s="246"/>
      <c r="HM434" s="246"/>
      <c r="HN434" s="246"/>
      <c r="HO434" s="246"/>
      <c r="HP434" s="246"/>
      <c r="HQ434" s="246"/>
      <c r="HR434" s="246"/>
      <c r="HS434" s="246"/>
      <c r="HT434" s="246"/>
      <c r="HU434" s="246"/>
      <c r="HV434" s="246"/>
      <c r="HW434" s="246"/>
      <c r="HX434" s="246"/>
      <c r="HY434" s="246"/>
      <c r="HZ434" s="246"/>
      <c r="IA434" s="246"/>
      <c r="IB434" s="246"/>
      <c r="IC434" s="246"/>
      <c r="ID434" s="246"/>
      <c r="IE434" s="246"/>
      <c r="IF434" s="246"/>
      <c r="IG434" s="246"/>
      <c r="IH434" s="246"/>
      <c r="II434" s="246"/>
      <c r="IJ434" s="246"/>
      <c r="IK434" s="246"/>
      <c r="IL434" s="246"/>
      <c r="IM434" s="246"/>
      <c r="IN434" s="246"/>
      <c r="IO434" s="246"/>
      <c r="IP434" s="246"/>
      <c r="IQ434" s="246"/>
      <c r="IR434" s="246"/>
      <c r="IS434" s="246"/>
      <c r="IT434" s="246"/>
      <c r="IU434" s="246"/>
      <c r="IV434" s="246"/>
      <c r="IW434" s="246"/>
    </row>
    <row r="435" customFormat="false" ht="12.75" hidden="false" customHeight="false" outlineLevel="0" collapsed="false">
      <c r="A435" s="225"/>
      <c r="B435" s="245"/>
      <c r="C435" s="251"/>
      <c r="D435" s="251"/>
      <c r="E435" s="251"/>
      <c r="F435" s="246"/>
      <c r="G435" s="246"/>
      <c r="H435" s="246"/>
      <c r="I435" s="246"/>
      <c r="J435" s="246"/>
      <c r="K435" s="246"/>
      <c r="L435" s="246"/>
      <c r="M435" s="246"/>
      <c r="N435" s="246"/>
      <c r="O435" s="246"/>
      <c r="P435" s="246"/>
      <c r="Q435" s="246"/>
      <c r="R435" s="246"/>
      <c r="S435" s="246"/>
      <c r="T435" s="246"/>
      <c r="U435" s="246"/>
      <c r="V435" s="246"/>
      <c r="W435" s="246"/>
      <c r="X435" s="246"/>
      <c r="Y435" s="246"/>
      <c r="Z435" s="246"/>
      <c r="AA435" s="246"/>
      <c r="AB435" s="246"/>
      <c r="AC435" s="246"/>
      <c r="AD435" s="246"/>
      <c r="AE435" s="246"/>
      <c r="AF435" s="246"/>
      <c r="AG435" s="246"/>
      <c r="AH435" s="246"/>
      <c r="AI435" s="246"/>
      <c r="AJ435" s="246"/>
      <c r="AK435" s="246"/>
      <c r="AL435" s="246"/>
      <c r="AM435" s="246"/>
      <c r="AN435" s="246"/>
      <c r="AO435" s="246"/>
      <c r="AP435" s="246"/>
      <c r="AQ435" s="246"/>
      <c r="AR435" s="246"/>
      <c r="AS435" s="246"/>
      <c r="AT435" s="246"/>
      <c r="AU435" s="246"/>
      <c r="AV435" s="246"/>
      <c r="AW435" s="246"/>
      <c r="AX435" s="246"/>
      <c r="AY435" s="246"/>
      <c r="AZ435" s="246"/>
      <c r="BA435" s="246"/>
      <c r="BB435" s="246"/>
      <c r="BC435" s="246"/>
      <c r="BD435" s="246"/>
      <c r="BE435" s="246"/>
      <c r="BF435" s="246"/>
      <c r="BG435" s="246"/>
      <c r="BH435" s="246"/>
      <c r="BI435" s="246"/>
      <c r="BJ435" s="246"/>
      <c r="BK435" s="246"/>
      <c r="BL435" s="246"/>
      <c r="BM435" s="246"/>
      <c r="BN435" s="246"/>
      <c r="BO435" s="246"/>
      <c r="BP435" s="246"/>
      <c r="BQ435" s="246"/>
      <c r="BR435" s="246"/>
      <c r="BS435" s="246"/>
      <c r="BT435" s="246"/>
      <c r="BU435" s="246"/>
      <c r="BV435" s="246"/>
      <c r="BW435" s="246"/>
      <c r="BX435" s="246"/>
      <c r="BY435" s="246"/>
      <c r="BZ435" s="246"/>
      <c r="CA435" s="246"/>
      <c r="CB435" s="246"/>
      <c r="CC435" s="246"/>
      <c r="CD435" s="246"/>
      <c r="CE435" s="246"/>
      <c r="CF435" s="246"/>
      <c r="CG435" s="246"/>
      <c r="CH435" s="246"/>
      <c r="CI435" s="246"/>
      <c r="CJ435" s="246"/>
      <c r="CK435" s="246"/>
      <c r="CL435" s="246"/>
      <c r="CM435" s="246"/>
      <c r="CN435" s="246"/>
      <c r="CO435" s="246"/>
      <c r="CP435" s="246"/>
      <c r="CQ435" s="246"/>
      <c r="CR435" s="246"/>
      <c r="CS435" s="246"/>
      <c r="CT435" s="246"/>
      <c r="CU435" s="246"/>
      <c r="CV435" s="246"/>
      <c r="CW435" s="246"/>
      <c r="CX435" s="246"/>
      <c r="CY435" s="246"/>
      <c r="CZ435" s="246"/>
      <c r="DA435" s="246"/>
      <c r="DB435" s="246"/>
      <c r="DC435" s="246"/>
      <c r="DD435" s="246"/>
      <c r="DE435" s="246"/>
      <c r="DF435" s="246"/>
      <c r="DG435" s="246"/>
      <c r="DH435" s="246"/>
      <c r="DI435" s="246"/>
      <c r="DJ435" s="246"/>
      <c r="DK435" s="246"/>
      <c r="DL435" s="246"/>
      <c r="DM435" s="246"/>
      <c r="DN435" s="246"/>
      <c r="DO435" s="246"/>
      <c r="DP435" s="246"/>
      <c r="DQ435" s="246"/>
      <c r="DR435" s="246"/>
      <c r="DS435" s="246"/>
      <c r="DT435" s="246"/>
      <c r="DU435" s="246"/>
      <c r="DV435" s="246"/>
      <c r="DW435" s="246"/>
      <c r="DX435" s="246"/>
      <c r="DY435" s="246"/>
      <c r="DZ435" s="246"/>
      <c r="EA435" s="246"/>
      <c r="EB435" s="246"/>
      <c r="EC435" s="246"/>
      <c r="ED435" s="246"/>
      <c r="EE435" s="246"/>
      <c r="EF435" s="246"/>
      <c r="EG435" s="246"/>
      <c r="EH435" s="246"/>
      <c r="EI435" s="246"/>
      <c r="EJ435" s="246"/>
      <c r="EK435" s="246"/>
      <c r="EL435" s="246"/>
      <c r="EM435" s="246"/>
      <c r="EN435" s="246"/>
      <c r="EO435" s="246"/>
      <c r="EP435" s="246"/>
      <c r="EQ435" s="246"/>
      <c r="ER435" s="246"/>
      <c r="ES435" s="246"/>
      <c r="ET435" s="246"/>
      <c r="EU435" s="246"/>
      <c r="EV435" s="246"/>
      <c r="EW435" s="246"/>
      <c r="EX435" s="246"/>
      <c r="EY435" s="246"/>
      <c r="EZ435" s="246"/>
      <c r="FA435" s="246"/>
      <c r="FB435" s="246"/>
      <c r="FC435" s="246"/>
      <c r="FD435" s="246"/>
      <c r="FE435" s="246"/>
      <c r="FF435" s="246"/>
      <c r="FG435" s="246"/>
      <c r="FH435" s="246"/>
      <c r="FI435" s="246"/>
      <c r="FJ435" s="246"/>
      <c r="FK435" s="246"/>
      <c r="FL435" s="246"/>
      <c r="FM435" s="246"/>
      <c r="FN435" s="246"/>
      <c r="FO435" s="246"/>
      <c r="FP435" s="246"/>
      <c r="FQ435" s="246"/>
      <c r="FR435" s="246"/>
      <c r="FS435" s="246"/>
      <c r="FT435" s="246"/>
      <c r="FU435" s="246"/>
      <c r="FV435" s="246"/>
      <c r="FW435" s="246"/>
      <c r="FX435" s="246"/>
      <c r="FY435" s="246"/>
      <c r="FZ435" s="246"/>
      <c r="GA435" s="246"/>
      <c r="GB435" s="246"/>
      <c r="GC435" s="246"/>
      <c r="GD435" s="246"/>
      <c r="GE435" s="246"/>
      <c r="GF435" s="246"/>
      <c r="GG435" s="246"/>
      <c r="GH435" s="246"/>
      <c r="GI435" s="246"/>
      <c r="GJ435" s="246"/>
      <c r="GK435" s="246"/>
      <c r="GL435" s="246"/>
      <c r="GM435" s="246"/>
      <c r="GN435" s="246"/>
      <c r="GO435" s="246"/>
      <c r="GP435" s="246"/>
      <c r="GQ435" s="246"/>
      <c r="GR435" s="246"/>
      <c r="GS435" s="246"/>
      <c r="GT435" s="246"/>
      <c r="GU435" s="246"/>
      <c r="GV435" s="246"/>
      <c r="GW435" s="246"/>
      <c r="GX435" s="246"/>
      <c r="GY435" s="246"/>
      <c r="GZ435" s="246"/>
      <c r="HA435" s="246"/>
      <c r="HB435" s="246"/>
      <c r="HC435" s="246"/>
      <c r="HD435" s="246"/>
      <c r="HE435" s="246"/>
      <c r="HF435" s="246"/>
      <c r="HG435" s="246"/>
      <c r="HH435" s="246"/>
      <c r="HI435" s="246"/>
      <c r="HJ435" s="246"/>
      <c r="HK435" s="246"/>
      <c r="HL435" s="246"/>
      <c r="HM435" s="246"/>
      <c r="HN435" s="246"/>
      <c r="HO435" s="246"/>
      <c r="HP435" s="246"/>
      <c r="HQ435" s="246"/>
      <c r="HR435" s="246"/>
      <c r="HS435" s="246"/>
      <c r="HT435" s="246"/>
      <c r="HU435" s="246"/>
      <c r="HV435" s="246"/>
      <c r="HW435" s="246"/>
      <c r="HX435" s="246"/>
      <c r="HY435" s="246"/>
      <c r="HZ435" s="246"/>
      <c r="IA435" s="246"/>
      <c r="IB435" s="246"/>
      <c r="IC435" s="246"/>
      <c r="ID435" s="246"/>
      <c r="IE435" s="246"/>
      <c r="IF435" s="246"/>
      <c r="IG435" s="246"/>
      <c r="IH435" s="246"/>
      <c r="II435" s="246"/>
      <c r="IJ435" s="246"/>
      <c r="IK435" s="246"/>
      <c r="IL435" s="246"/>
      <c r="IM435" s="246"/>
      <c r="IN435" s="246"/>
      <c r="IO435" s="246"/>
      <c r="IP435" s="246"/>
      <c r="IQ435" s="246"/>
      <c r="IR435" s="246"/>
      <c r="IS435" s="246"/>
      <c r="IT435" s="246"/>
      <c r="IU435" s="246"/>
      <c r="IV435" s="246"/>
      <c r="IW435" s="246"/>
    </row>
    <row r="436" customFormat="false" ht="12.75" hidden="false" customHeight="false" outlineLevel="0" collapsed="false">
      <c r="A436" s="223"/>
      <c r="B436" s="245"/>
      <c r="C436" s="251"/>
      <c r="D436" s="251"/>
      <c r="E436" s="251"/>
      <c r="F436" s="246"/>
      <c r="G436" s="246"/>
      <c r="H436" s="246"/>
      <c r="I436" s="246"/>
      <c r="J436" s="246"/>
      <c r="K436" s="246"/>
      <c r="L436" s="246"/>
      <c r="M436" s="246"/>
      <c r="N436" s="246"/>
      <c r="O436" s="246"/>
      <c r="P436" s="246"/>
      <c r="Q436" s="246"/>
      <c r="R436" s="246"/>
      <c r="S436" s="246"/>
      <c r="T436" s="246"/>
      <c r="U436" s="246"/>
      <c r="V436" s="246"/>
      <c r="W436" s="246"/>
      <c r="X436" s="246"/>
      <c r="Y436" s="246"/>
      <c r="Z436" s="246"/>
      <c r="AA436" s="246"/>
      <c r="AB436" s="246"/>
      <c r="AC436" s="246"/>
      <c r="AD436" s="246"/>
      <c r="AE436" s="246"/>
      <c r="AF436" s="246"/>
      <c r="AG436" s="246"/>
      <c r="AH436" s="246"/>
      <c r="AI436" s="246"/>
      <c r="AJ436" s="246"/>
      <c r="AK436" s="246"/>
      <c r="AL436" s="246"/>
      <c r="AM436" s="246"/>
      <c r="AN436" s="246"/>
      <c r="AO436" s="246"/>
      <c r="AP436" s="246"/>
      <c r="AQ436" s="246"/>
      <c r="AR436" s="246"/>
      <c r="AS436" s="246"/>
      <c r="AT436" s="246"/>
      <c r="AU436" s="246"/>
      <c r="AV436" s="246"/>
      <c r="AW436" s="246"/>
      <c r="AX436" s="246"/>
      <c r="AY436" s="246"/>
      <c r="AZ436" s="246"/>
      <c r="BA436" s="246"/>
      <c r="BB436" s="246"/>
      <c r="BC436" s="246"/>
      <c r="BD436" s="246"/>
      <c r="BE436" s="246"/>
      <c r="BF436" s="246"/>
      <c r="BG436" s="246"/>
      <c r="BH436" s="246"/>
      <c r="BI436" s="246"/>
      <c r="BJ436" s="246"/>
      <c r="BK436" s="246"/>
      <c r="BL436" s="246"/>
      <c r="BM436" s="246"/>
      <c r="BN436" s="246"/>
      <c r="BO436" s="246"/>
      <c r="BP436" s="246"/>
      <c r="BQ436" s="246"/>
      <c r="BR436" s="246"/>
      <c r="BS436" s="246"/>
      <c r="BT436" s="246"/>
      <c r="BU436" s="246"/>
      <c r="BV436" s="246"/>
      <c r="BW436" s="246"/>
      <c r="BX436" s="246"/>
      <c r="BY436" s="246"/>
      <c r="BZ436" s="246"/>
      <c r="CA436" s="246"/>
      <c r="CB436" s="246"/>
      <c r="CC436" s="246"/>
      <c r="CD436" s="246"/>
      <c r="CE436" s="246"/>
      <c r="CF436" s="246"/>
      <c r="CG436" s="246"/>
      <c r="CH436" s="246"/>
      <c r="CI436" s="246"/>
      <c r="CJ436" s="246"/>
      <c r="CK436" s="246"/>
      <c r="CL436" s="246"/>
      <c r="CM436" s="246"/>
      <c r="CN436" s="246"/>
      <c r="CO436" s="246"/>
      <c r="CP436" s="246"/>
      <c r="CQ436" s="246"/>
      <c r="CR436" s="246"/>
      <c r="CS436" s="246"/>
      <c r="CT436" s="246"/>
      <c r="CU436" s="246"/>
      <c r="CV436" s="246"/>
      <c r="CW436" s="246"/>
      <c r="CX436" s="246"/>
      <c r="CY436" s="246"/>
      <c r="CZ436" s="246"/>
      <c r="DA436" s="246"/>
      <c r="DB436" s="246"/>
      <c r="DC436" s="246"/>
      <c r="DD436" s="246"/>
      <c r="DE436" s="246"/>
      <c r="DF436" s="246"/>
      <c r="DG436" s="246"/>
      <c r="DH436" s="246"/>
      <c r="DI436" s="246"/>
      <c r="DJ436" s="246"/>
      <c r="DK436" s="246"/>
      <c r="DL436" s="246"/>
      <c r="DM436" s="246"/>
      <c r="DN436" s="246"/>
      <c r="DO436" s="246"/>
      <c r="DP436" s="246"/>
      <c r="DQ436" s="246"/>
      <c r="DR436" s="246"/>
      <c r="DS436" s="246"/>
      <c r="DT436" s="246"/>
      <c r="DU436" s="246"/>
      <c r="DV436" s="246"/>
      <c r="DW436" s="246"/>
      <c r="DX436" s="246"/>
      <c r="DY436" s="246"/>
      <c r="DZ436" s="246"/>
      <c r="EA436" s="246"/>
      <c r="EB436" s="246"/>
      <c r="EC436" s="246"/>
      <c r="ED436" s="246"/>
      <c r="EE436" s="246"/>
      <c r="EF436" s="246"/>
      <c r="EG436" s="246"/>
      <c r="EH436" s="246"/>
      <c r="EI436" s="246"/>
      <c r="EJ436" s="246"/>
      <c r="EK436" s="246"/>
      <c r="EL436" s="246"/>
      <c r="EM436" s="246"/>
      <c r="EN436" s="246"/>
      <c r="EO436" s="246"/>
      <c r="EP436" s="246"/>
      <c r="EQ436" s="246"/>
      <c r="ER436" s="246"/>
      <c r="ES436" s="246"/>
      <c r="ET436" s="246"/>
      <c r="EU436" s="246"/>
      <c r="EV436" s="246"/>
      <c r="EW436" s="246"/>
      <c r="EX436" s="246"/>
      <c r="EY436" s="246"/>
      <c r="EZ436" s="246"/>
      <c r="FA436" s="246"/>
      <c r="FB436" s="246"/>
      <c r="FC436" s="246"/>
      <c r="FD436" s="246"/>
      <c r="FE436" s="246"/>
      <c r="FF436" s="246"/>
      <c r="FG436" s="246"/>
      <c r="FH436" s="246"/>
      <c r="FI436" s="246"/>
      <c r="FJ436" s="246"/>
      <c r="FK436" s="246"/>
      <c r="FL436" s="246"/>
      <c r="FM436" s="246"/>
      <c r="FN436" s="246"/>
      <c r="FO436" s="246"/>
      <c r="FP436" s="246"/>
      <c r="FQ436" s="246"/>
      <c r="FR436" s="246"/>
      <c r="FS436" s="246"/>
      <c r="FT436" s="246"/>
      <c r="FU436" s="246"/>
      <c r="FV436" s="246"/>
      <c r="FW436" s="246"/>
      <c r="FX436" s="246"/>
      <c r="FY436" s="246"/>
      <c r="FZ436" s="246"/>
      <c r="GA436" s="246"/>
      <c r="GB436" s="246"/>
      <c r="GC436" s="246"/>
      <c r="GD436" s="246"/>
      <c r="GE436" s="246"/>
      <c r="GF436" s="246"/>
      <c r="GG436" s="246"/>
      <c r="GH436" s="246"/>
      <c r="GI436" s="246"/>
      <c r="GJ436" s="246"/>
      <c r="GK436" s="246"/>
      <c r="GL436" s="246"/>
      <c r="GM436" s="246"/>
      <c r="GN436" s="246"/>
      <c r="GO436" s="246"/>
      <c r="GP436" s="246"/>
      <c r="GQ436" s="246"/>
      <c r="GR436" s="246"/>
      <c r="GS436" s="246"/>
      <c r="GT436" s="246"/>
      <c r="GU436" s="246"/>
      <c r="GV436" s="246"/>
      <c r="GW436" s="246"/>
      <c r="GX436" s="246"/>
      <c r="GY436" s="246"/>
      <c r="GZ436" s="246"/>
      <c r="HA436" s="246"/>
      <c r="HB436" s="246"/>
      <c r="HC436" s="246"/>
      <c r="HD436" s="246"/>
      <c r="HE436" s="246"/>
      <c r="HF436" s="246"/>
      <c r="HG436" s="246"/>
      <c r="HH436" s="246"/>
      <c r="HI436" s="246"/>
      <c r="HJ436" s="246"/>
      <c r="HK436" s="246"/>
      <c r="HL436" s="246"/>
      <c r="HM436" s="246"/>
      <c r="HN436" s="246"/>
      <c r="HO436" s="246"/>
      <c r="HP436" s="246"/>
      <c r="HQ436" s="246"/>
      <c r="HR436" s="246"/>
      <c r="HS436" s="246"/>
      <c r="HT436" s="246"/>
      <c r="HU436" s="246"/>
      <c r="HV436" s="246"/>
      <c r="HW436" s="246"/>
      <c r="HX436" s="246"/>
      <c r="HY436" s="246"/>
      <c r="HZ436" s="246"/>
      <c r="IA436" s="246"/>
      <c r="IB436" s="246"/>
      <c r="IC436" s="246"/>
      <c r="ID436" s="246"/>
      <c r="IE436" s="246"/>
      <c r="IF436" s="246"/>
      <c r="IG436" s="246"/>
      <c r="IH436" s="246"/>
      <c r="II436" s="246"/>
      <c r="IJ436" s="246"/>
      <c r="IK436" s="246"/>
      <c r="IL436" s="246"/>
      <c r="IM436" s="246"/>
      <c r="IN436" s="246"/>
      <c r="IO436" s="246"/>
      <c r="IP436" s="246"/>
      <c r="IQ436" s="246"/>
      <c r="IR436" s="246"/>
      <c r="IS436" s="246"/>
      <c r="IT436" s="246"/>
      <c r="IU436" s="246"/>
      <c r="IV436" s="246"/>
      <c r="IW436" s="246"/>
    </row>
    <row r="437" customFormat="false" ht="12.75" hidden="false" customHeight="false" outlineLevel="0" collapsed="false">
      <c r="A437" s="259"/>
      <c r="B437" s="264"/>
      <c r="C437" s="251"/>
      <c r="D437" s="251"/>
      <c r="E437" s="251"/>
      <c r="F437" s="261"/>
      <c r="G437" s="261"/>
      <c r="H437" s="261"/>
      <c r="I437" s="261"/>
      <c r="J437" s="261"/>
      <c r="K437" s="261"/>
      <c r="L437" s="261"/>
      <c r="M437" s="261"/>
      <c r="N437" s="261"/>
      <c r="O437" s="261"/>
      <c r="P437" s="261"/>
      <c r="Q437" s="261"/>
      <c r="R437" s="261"/>
      <c r="S437" s="261"/>
      <c r="T437" s="261"/>
      <c r="U437" s="261"/>
      <c r="V437" s="261"/>
      <c r="W437" s="261"/>
      <c r="X437" s="261"/>
      <c r="Y437" s="261"/>
      <c r="Z437" s="261"/>
      <c r="AA437" s="261"/>
      <c r="AB437" s="261"/>
      <c r="AC437" s="261"/>
      <c r="AD437" s="261"/>
      <c r="AE437" s="261"/>
      <c r="AF437" s="261"/>
      <c r="AG437" s="261"/>
      <c r="AH437" s="261"/>
      <c r="AI437" s="261"/>
      <c r="AJ437" s="261"/>
      <c r="AK437" s="261"/>
      <c r="AL437" s="261"/>
      <c r="AM437" s="261"/>
      <c r="AN437" s="261"/>
      <c r="AO437" s="261"/>
      <c r="AP437" s="261"/>
      <c r="AQ437" s="261"/>
      <c r="AR437" s="261"/>
      <c r="AS437" s="261"/>
      <c r="AT437" s="261"/>
      <c r="AU437" s="261"/>
      <c r="AV437" s="261"/>
      <c r="AW437" s="261"/>
      <c r="AX437" s="261"/>
      <c r="AY437" s="261"/>
      <c r="AZ437" s="261"/>
      <c r="BA437" s="261"/>
      <c r="BB437" s="261"/>
      <c r="BC437" s="261"/>
      <c r="BD437" s="261"/>
      <c r="BE437" s="261"/>
      <c r="BF437" s="261"/>
      <c r="BG437" s="261"/>
      <c r="BH437" s="261"/>
      <c r="BI437" s="261"/>
      <c r="BJ437" s="261"/>
      <c r="BK437" s="261"/>
      <c r="BL437" s="261"/>
      <c r="BM437" s="261"/>
      <c r="BN437" s="261"/>
      <c r="BO437" s="261"/>
      <c r="BP437" s="261"/>
      <c r="BQ437" s="261"/>
      <c r="BR437" s="261"/>
      <c r="BS437" s="261"/>
      <c r="BT437" s="261"/>
      <c r="BU437" s="261"/>
      <c r="BV437" s="261"/>
      <c r="BW437" s="261"/>
      <c r="BX437" s="261"/>
      <c r="BY437" s="261"/>
      <c r="BZ437" s="261"/>
      <c r="CA437" s="261"/>
      <c r="CB437" s="261"/>
      <c r="CC437" s="261"/>
      <c r="CD437" s="261"/>
      <c r="CE437" s="261"/>
      <c r="CF437" s="261"/>
      <c r="CG437" s="261"/>
      <c r="CH437" s="261"/>
      <c r="CI437" s="261"/>
      <c r="CJ437" s="261"/>
      <c r="CK437" s="261"/>
      <c r="CL437" s="261"/>
      <c r="CM437" s="261"/>
      <c r="CN437" s="261"/>
      <c r="CO437" s="261"/>
      <c r="CP437" s="261"/>
      <c r="CQ437" s="261"/>
      <c r="CR437" s="261"/>
      <c r="CS437" s="261"/>
      <c r="CT437" s="261"/>
      <c r="CU437" s="261"/>
      <c r="CV437" s="261"/>
      <c r="CW437" s="261"/>
      <c r="CX437" s="261"/>
      <c r="CY437" s="261"/>
      <c r="CZ437" s="261"/>
      <c r="DA437" s="261"/>
      <c r="DB437" s="261"/>
      <c r="DC437" s="261"/>
      <c r="DD437" s="261"/>
      <c r="DE437" s="261"/>
      <c r="DF437" s="261"/>
      <c r="DG437" s="261"/>
      <c r="DH437" s="261"/>
      <c r="DI437" s="261"/>
      <c r="DJ437" s="261"/>
      <c r="DK437" s="261"/>
      <c r="DL437" s="261"/>
      <c r="DM437" s="261"/>
      <c r="DN437" s="261"/>
      <c r="DO437" s="261"/>
      <c r="DP437" s="261"/>
      <c r="DQ437" s="261"/>
      <c r="DR437" s="261"/>
      <c r="DS437" s="261"/>
      <c r="DT437" s="261"/>
      <c r="DU437" s="261"/>
      <c r="DV437" s="261"/>
      <c r="DW437" s="261"/>
      <c r="DX437" s="261"/>
      <c r="DY437" s="261"/>
      <c r="DZ437" s="261"/>
      <c r="EA437" s="261"/>
      <c r="EB437" s="261"/>
      <c r="EC437" s="261"/>
      <c r="ED437" s="261"/>
      <c r="EE437" s="261"/>
      <c r="EF437" s="261"/>
      <c r="EG437" s="261"/>
      <c r="EH437" s="261"/>
      <c r="EI437" s="261"/>
      <c r="EJ437" s="261"/>
      <c r="EK437" s="261"/>
      <c r="EL437" s="261"/>
      <c r="EM437" s="261"/>
      <c r="EN437" s="261"/>
      <c r="EO437" s="261"/>
      <c r="EP437" s="261"/>
      <c r="EQ437" s="261"/>
      <c r="ER437" s="261"/>
      <c r="ES437" s="261"/>
      <c r="ET437" s="261"/>
      <c r="EU437" s="261"/>
      <c r="EV437" s="261"/>
      <c r="EW437" s="261"/>
      <c r="EX437" s="261"/>
      <c r="EY437" s="261"/>
      <c r="EZ437" s="261"/>
      <c r="FA437" s="261"/>
      <c r="FB437" s="261"/>
      <c r="FC437" s="261"/>
      <c r="FD437" s="261"/>
      <c r="FE437" s="261"/>
      <c r="FF437" s="261"/>
      <c r="FG437" s="261"/>
      <c r="FH437" s="261"/>
      <c r="FI437" s="261"/>
      <c r="FJ437" s="261"/>
      <c r="FK437" s="261"/>
      <c r="FL437" s="261"/>
      <c r="FM437" s="261"/>
      <c r="FN437" s="261"/>
      <c r="FO437" s="261"/>
      <c r="FP437" s="261"/>
      <c r="FQ437" s="261"/>
      <c r="FR437" s="261"/>
      <c r="FS437" s="261"/>
      <c r="FT437" s="261"/>
      <c r="FU437" s="261"/>
      <c r="FV437" s="261"/>
      <c r="FW437" s="261"/>
      <c r="FX437" s="261"/>
      <c r="FY437" s="261"/>
      <c r="FZ437" s="261"/>
      <c r="GA437" s="261"/>
      <c r="GB437" s="261"/>
      <c r="GC437" s="261"/>
      <c r="GD437" s="261"/>
      <c r="GE437" s="261"/>
      <c r="GF437" s="261"/>
      <c r="GG437" s="261"/>
      <c r="GH437" s="261"/>
      <c r="GI437" s="261"/>
      <c r="GJ437" s="261"/>
      <c r="GK437" s="261"/>
      <c r="GL437" s="261"/>
      <c r="GM437" s="261"/>
      <c r="GN437" s="261"/>
      <c r="GO437" s="261"/>
      <c r="GP437" s="261"/>
      <c r="GQ437" s="261"/>
      <c r="GR437" s="261"/>
      <c r="GS437" s="261"/>
      <c r="GT437" s="261"/>
      <c r="GU437" s="261"/>
      <c r="GV437" s="261"/>
      <c r="GW437" s="261"/>
      <c r="GX437" s="261"/>
      <c r="GY437" s="261"/>
      <c r="GZ437" s="261"/>
      <c r="HA437" s="261"/>
      <c r="HB437" s="261"/>
      <c r="HC437" s="261"/>
      <c r="HD437" s="261"/>
      <c r="HE437" s="261"/>
      <c r="HF437" s="261"/>
      <c r="HG437" s="261"/>
      <c r="HH437" s="261"/>
      <c r="HI437" s="261"/>
      <c r="HJ437" s="261"/>
      <c r="HK437" s="261"/>
      <c r="HL437" s="261"/>
      <c r="HM437" s="261"/>
      <c r="HN437" s="261"/>
      <c r="HO437" s="261"/>
      <c r="HP437" s="261"/>
      <c r="HQ437" s="261"/>
      <c r="HR437" s="261"/>
      <c r="HS437" s="261"/>
      <c r="HT437" s="261"/>
      <c r="HU437" s="261"/>
      <c r="HV437" s="261"/>
      <c r="HW437" s="261"/>
      <c r="HX437" s="261"/>
      <c r="HY437" s="261"/>
      <c r="HZ437" s="261"/>
      <c r="IA437" s="261"/>
      <c r="IB437" s="261"/>
      <c r="IC437" s="261"/>
      <c r="ID437" s="261"/>
      <c r="IE437" s="261"/>
      <c r="IF437" s="261"/>
      <c r="IG437" s="261"/>
      <c r="IH437" s="261"/>
      <c r="II437" s="261"/>
      <c r="IJ437" s="261"/>
      <c r="IK437" s="261"/>
      <c r="IL437" s="261"/>
      <c r="IM437" s="261"/>
      <c r="IN437" s="261"/>
      <c r="IO437" s="261"/>
      <c r="IP437" s="261"/>
      <c r="IQ437" s="261"/>
      <c r="IR437" s="261"/>
      <c r="IS437" s="261"/>
      <c r="IT437" s="261"/>
      <c r="IU437" s="261"/>
      <c r="IV437" s="261"/>
      <c r="IW437" s="261"/>
    </row>
    <row r="438" customFormat="false" ht="12.75" hidden="false" customHeight="false" outlineLevel="0" collapsed="false">
      <c r="A438" s="223"/>
      <c r="B438" s="265"/>
      <c r="C438" s="251"/>
      <c r="D438" s="251"/>
      <c r="E438" s="251"/>
      <c r="F438" s="246"/>
      <c r="G438" s="246"/>
      <c r="H438" s="246"/>
      <c r="I438" s="246"/>
      <c r="J438" s="246"/>
      <c r="K438" s="246"/>
      <c r="L438" s="246"/>
      <c r="M438" s="246"/>
      <c r="N438" s="246"/>
      <c r="O438" s="246"/>
      <c r="P438" s="246"/>
      <c r="Q438" s="246"/>
      <c r="R438" s="246"/>
      <c r="S438" s="246"/>
      <c r="T438" s="246"/>
      <c r="U438" s="246"/>
      <c r="V438" s="246"/>
      <c r="W438" s="246"/>
      <c r="X438" s="246"/>
      <c r="Y438" s="246"/>
      <c r="Z438" s="246"/>
      <c r="AA438" s="246"/>
      <c r="AB438" s="246"/>
      <c r="AC438" s="246"/>
      <c r="AD438" s="246"/>
      <c r="AE438" s="246"/>
      <c r="AF438" s="246"/>
      <c r="AG438" s="246"/>
      <c r="AH438" s="246"/>
      <c r="AI438" s="246"/>
      <c r="AJ438" s="246"/>
      <c r="AK438" s="246"/>
      <c r="AL438" s="246"/>
      <c r="AM438" s="246"/>
      <c r="AN438" s="246"/>
      <c r="AO438" s="246"/>
      <c r="AP438" s="246"/>
      <c r="AQ438" s="246"/>
      <c r="AR438" s="246"/>
      <c r="AS438" s="246"/>
      <c r="AT438" s="246"/>
      <c r="AU438" s="246"/>
      <c r="AV438" s="246"/>
      <c r="AW438" s="246"/>
      <c r="AX438" s="246"/>
      <c r="AY438" s="246"/>
      <c r="AZ438" s="246"/>
      <c r="BA438" s="246"/>
      <c r="BB438" s="246"/>
      <c r="BC438" s="246"/>
      <c r="BD438" s="246"/>
      <c r="BE438" s="246"/>
      <c r="BF438" s="246"/>
      <c r="BG438" s="246"/>
      <c r="BH438" s="246"/>
      <c r="BI438" s="246"/>
      <c r="BJ438" s="246"/>
      <c r="BK438" s="246"/>
      <c r="BL438" s="246"/>
      <c r="BM438" s="246"/>
      <c r="BN438" s="246"/>
      <c r="BO438" s="246"/>
      <c r="BP438" s="246"/>
      <c r="BQ438" s="246"/>
      <c r="BR438" s="246"/>
      <c r="BS438" s="246"/>
      <c r="BT438" s="246"/>
      <c r="BU438" s="246"/>
      <c r="BV438" s="246"/>
      <c r="BW438" s="246"/>
      <c r="BX438" s="246"/>
      <c r="BY438" s="246"/>
      <c r="BZ438" s="246"/>
      <c r="CA438" s="246"/>
      <c r="CB438" s="246"/>
      <c r="CC438" s="246"/>
      <c r="CD438" s="246"/>
      <c r="CE438" s="246"/>
      <c r="CF438" s="246"/>
      <c r="CG438" s="246"/>
      <c r="CH438" s="246"/>
      <c r="CI438" s="246"/>
      <c r="CJ438" s="246"/>
      <c r="CK438" s="246"/>
      <c r="CL438" s="246"/>
      <c r="CM438" s="246"/>
      <c r="CN438" s="246"/>
      <c r="CO438" s="246"/>
      <c r="CP438" s="246"/>
      <c r="CQ438" s="246"/>
      <c r="CR438" s="246"/>
      <c r="CS438" s="246"/>
      <c r="CT438" s="246"/>
      <c r="CU438" s="246"/>
      <c r="CV438" s="246"/>
      <c r="CW438" s="246"/>
      <c r="CX438" s="246"/>
      <c r="CY438" s="246"/>
      <c r="CZ438" s="246"/>
      <c r="DA438" s="246"/>
      <c r="DB438" s="246"/>
      <c r="DC438" s="246"/>
      <c r="DD438" s="246"/>
      <c r="DE438" s="246"/>
      <c r="DF438" s="246"/>
      <c r="DG438" s="246"/>
      <c r="DH438" s="246"/>
      <c r="DI438" s="246"/>
      <c r="DJ438" s="246"/>
      <c r="DK438" s="246"/>
      <c r="DL438" s="246"/>
      <c r="DM438" s="246"/>
      <c r="DN438" s="246"/>
      <c r="DO438" s="246"/>
      <c r="DP438" s="246"/>
      <c r="DQ438" s="246"/>
      <c r="DR438" s="246"/>
      <c r="DS438" s="246"/>
      <c r="DT438" s="246"/>
      <c r="DU438" s="246"/>
      <c r="DV438" s="246"/>
      <c r="DW438" s="246"/>
      <c r="DX438" s="246"/>
      <c r="DY438" s="246"/>
      <c r="DZ438" s="246"/>
      <c r="EA438" s="246"/>
      <c r="EB438" s="246"/>
      <c r="EC438" s="246"/>
      <c r="ED438" s="246"/>
      <c r="EE438" s="246"/>
      <c r="EF438" s="246"/>
      <c r="EG438" s="246"/>
      <c r="EH438" s="246"/>
      <c r="EI438" s="246"/>
      <c r="EJ438" s="246"/>
      <c r="EK438" s="246"/>
      <c r="EL438" s="246"/>
      <c r="EM438" s="246"/>
      <c r="EN438" s="246"/>
      <c r="EO438" s="246"/>
      <c r="EP438" s="246"/>
      <c r="EQ438" s="246"/>
      <c r="ER438" s="246"/>
      <c r="ES438" s="246"/>
      <c r="ET438" s="246"/>
      <c r="EU438" s="246"/>
      <c r="EV438" s="246"/>
      <c r="EW438" s="246"/>
      <c r="EX438" s="246"/>
      <c r="EY438" s="246"/>
      <c r="EZ438" s="246"/>
      <c r="FA438" s="246"/>
      <c r="FB438" s="246"/>
      <c r="FC438" s="246"/>
      <c r="FD438" s="246"/>
      <c r="FE438" s="246"/>
      <c r="FF438" s="246"/>
      <c r="FG438" s="246"/>
      <c r="FH438" s="246"/>
      <c r="FI438" s="246"/>
      <c r="FJ438" s="246"/>
      <c r="FK438" s="246"/>
      <c r="FL438" s="246"/>
      <c r="FM438" s="246"/>
      <c r="FN438" s="246"/>
      <c r="FO438" s="246"/>
      <c r="FP438" s="246"/>
      <c r="FQ438" s="246"/>
      <c r="FR438" s="246"/>
      <c r="FS438" s="246"/>
      <c r="FT438" s="246"/>
      <c r="FU438" s="246"/>
      <c r="FV438" s="246"/>
      <c r="FW438" s="246"/>
      <c r="FX438" s="246"/>
      <c r="FY438" s="246"/>
      <c r="FZ438" s="246"/>
      <c r="GA438" s="246"/>
      <c r="GB438" s="246"/>
      <c r="GC438" s="246"/>
      <c r="GD438" s="246"/>
      <c r="GE438" s="246"/>
      <c r="GF438" s="246"/>
      <c r="GG438" s="246"/>
      <c r="GH438" s="246"/>
      <c r="GI438" s="246"/>
      <c r="GJ438" s="246"/>
      <c r="GK438" s="246"/>
      <c r="GL438" s="246"/>
      <c r="GM438" s="246"/>
      <c r="GN438" s="246"/>
      <c r="GO438" s="246"/>
      <c r="GP438" s="246"/>
      <c r="GQ438" s="246"/>
      <c r="GR438" s="246"/>
      <c r="GS438" s="246"/>
      <c r="GT438" s="246"/>
      <c r="GU438" s="246"/>
      <c r="GV438" s="246"/>
      <c r="GW438" s="246"/>
      <c r="GX438" s="246"/>
      <c r="GY438" s="246"/>
      <c r="GZ438" s="246"/>
      <c r="HA438" s="246"/>
      <c r="HB438" s="246"/>
      <c r="HC438" s="246"/>
      <c r="HD438" s="246"/>
      <c r="HE438" s="246"/>
      <c r="HF438" s="246"/>
      <c r="HG438" s="246"/>
      <c r="HH438" s="246"/>
      <c r="HI438" s="246"/>
      <c r="HJ438" s="246"/>
      <c r="HK438" s="246"/>
      <c r="HL438" s="246"/>
      <c r="HM438" s="246"/>
      <c r="HN438" s="246"/>
      <c r="HO438" s="246"/>
      <c r="HP438" s="246"/>
      <c r="HQ438" s="246"/>
      <c r="HR438" s="246"/>
      <c r="HS438" s="246"/>
      <c r="HT438" s="246"/>
      <c r="HU438" s="246"/>
      <c r="HV438" s="246"/>
      <c r="HW438" s="246"/>
      <c r="HX438" s="246"/>
      <c r="HY438" s="246"/>
      <c r="HZ438" s="246"/>
      <c r="IA438" s="246"/>
      <c r="IB438" s="246"/>
      <c r="IC438" s="246"/>
      <c r="ID438" s="246"/>
      <c r="IE438" s="246"/>
      <c r="IF438" s="246"/>
      <c r="IG438" s="246"/>
      <c r="IH438" s="246"/>
      <c r="II438" s="246"/>
      <c r="IJ438" s="246"/>
      <c r="IK438" s="246"/>
      <c r="IL438" s="246"/>
      <c r="IM438" s="246"/>
      <c r="IN438" s="246"/>
      <c r="IO438" s="246"/>
      <c r="IP438" s="246"/>
      <c r="IQ438" s="246"/>
      <c r="IR438" s="246"/>
      <c r="IS438" s="246"/>
      <c r="IT438" s="246"/>
      <c r="IU438" s="246"/>
      <c r="IV438" s="246"/>
      <c r="IW438" s="246"/>
    </row>
    <row r="439" customFormat="false" ht="12.75" hidden="false" customHeight="false" outlineLevel="0" collapsed="false">
      <c r="A439" s="225"/>
      <c r="B439" s="265"/>
      <c r="C439" s="251"/>
      <c r="D439" s="251"/>
      <c r="E439" s="251"/>
      <c r="F439" s="246"/>
      <c r="G439" s="246"/>
      <c r="H439" s="246"/>
      <c r="I439" s="246"/>
      <c r="J439" s="246"/>
      <c r="K439" s="246"/>
      <c r="L439" s="246"/>
      <c r="M439" s="246"/>
      <c r="N439" s="246"/>
      <c r="O439" s="246"/>
      <c r="P439" s="246"/>
      <c r="Q439" s="246"/>
      <c r="R439" s="246"/>
      <c r="S439" s="246"/>
      <c r="T439" s="246"/>
      <c r="U439" s="246"/>
      <c r="V439" s="246"/>
      <c r="W439" s="246"/>
      <c r="X439" s="246"/>
      <c r="Y439" s="246"/>
      <c r="Z439" s="246"/>
      <c r="AA439" s="246"/>
      <c r="AB439" s="246"/>
      <c r="AC439" s="246"/>
      <c r="AD439" s="246"/>
      <c r="AE439" s="246"/>
      <c r="AF439" s="246"/>
      <c r="AG439" s="246"/>
      <c r="AH439" s="246"/>
      <c r="AI439" s="246"/>
      <c r="AJ439" s="246"/>
      <c r="AK439" s="246"/>
      <c r="AL439" s="246"/>
      <c r="AM439" s="246"/>
      <c r="AN439" s="246"/>
      <c r="AO439" s="246"/>
      <c r="AP439" s="246"/>
      <c r="AQ439" s="246"/>
      <c r="AR439" s="246"/>
      <c r="AS439" s="246"/>
      <c r="AT439" s="246"/>
      <c r="AU439" s="246"/>
      <c r="AV439" s="246"/>
      <c r="AW439" s="246"/>
      <c r="AX439" s="246"/>
      <c r="AY439" s="246"/>
      <c r="AZ439" s="246"/>
      <c r="BA439" s="246"/>
      <c r="BB439" s="246"/>
      <c r="BC439" s="246"/>
      <c r="BD439" s="246"/>
      <c r="BE439" s="246"/>
      <c r="BF439" s="246"/>
      <c r="BG439" s="246"/>
      <c r="BH439" s="246"/>
      <c r="BI439" s="246"/>
      <c r="BJ439" s="246"/>
      <c r="BK439" s="246"/>
      <c r="BL439" s="246"/>
      <c r="BM439" s="246"/>
      <c r="BN439" s="246"/>
      <c r="BO439" s="246"/>
      <c r="BP439" s="246"/>
      <c r="BQ439" s="246"/>
      <c r="BR439" s="246"/>
      <c r="BS439" s="246"/>
      <c r="BT439" s="246"/>
      <c r="BU439" s="246"/>
      <c r="BV439" s="246"/>
      <c r="BW439" s="246"/>
      <c r="BX439" s="246"/>
      <c r="BY439" s="246"/>
      <c r="BZ439" s="246"/>
      <c r="CA439" s="246"/>
      <c r="CB439" s="246"/>
      <c r="CC439" s="246"/>
      <c r="CD439" s="246"/>
      <c r="CE439" s="246"/>
      <c r="CF439" s="246"/>
      <c r="CG439" s="246"/>
      <c r="CH439" s="246"/>
      <c r="CI439" s="246"/>
      <c r="CJ439" s="246"/>
      <c r="CK439" s="246"/>
      <c r="CL439" s="246"/>
      <c r="CM439" s="246"/>
      <c r="CN439" s="246"/>
      <c r="CO439" s="246"/>
      <c r="CP439" s="246"/>
      <c r="CQ439" s="246"/>
      <c r="CR439" s="246"/>
      <c r="CS439" s="246"/>
      <c r="CT439" s="246"/>
      <c r="CU439" s="246"/>
      <c r="CV439" s="246"/>
      <c r="CW439" s="246"/>
      <c r="CX439" s="246"/>
      <c r="CY439" s="246"/>
      <c r="CZ439" s="246"/>
      <c r="DA439" s="246"/>
      <c r="DB439" s="246"/>
      <c r="DC439" s="246"/>
      <c r="DD439" s="246"/>
      <c r="DE439" s="246"/>
      <c r="DF439" s="246"/>
      <c r="DG439" s="246"/>
      <c r="DH439" s="246"/>
      <c r="DI439" s="246"/>
      <c r="DJ439" s="246"/>
      <c r="DK439" s="246"/>
      <c r="DL439" s="246"/>
      <c r="DM439" s="246"/>
      <c r="DN439" s="246"/>
      <c r="DO439" s="246"/>
      <c r="DP439" s="246"/>
      <c r="DQ439" s="246"/>
      <c r="DR439" s="246"/>
      <c r="DS439" s="246"/>
      <c r="DT439" s="246"/>
      <c r="DU439" s="246"/>
      <c r="DV439" s="246"/>
      <c r="DW439" s="246"/>
      <c r="DX439" s="246"/>
      <c r="DY439" s="246"/>
      <c r="DZ439" s="246"/>
      <c r="EA439" s="246"/>
      <c r="EB439" s="246"/>
      <c r="EC439" s="246"/>
      <c r="ED439" s="246"/>
      <c r="EE439" s="246"/>
      <c r="EF439" s="246"/>
      <c r="EG439" s="246"/>
      <c r="EH439" s="246"/>
      <c r="EI439" s="246"/>
      <c r="EJ439" s="246"/>
      <c r="EK439" s="246"/>
      <c r="EL439" s="246"/>
      <c r="EM439" s="246"/>
      <c r="EN439" s="246"/>
      <c r="EO439" s="246"/>
      <c r="EP439" s="246"/>
      <c r="EQ439" s="246"/>
      <c r="ER439" s="246"/>
      <c r="ES439" s="246"/>
      <c r="ET439" s="246"/>
      <c r="EU439" s="246"/>
      <c r="EV439" s="246"/>
      <c r="EW439" s="246"/>
      <c r="EX439" s="246"/>
      <c r="EY439" s="246"/>
      <c r="EZ439" s="246"/>
      <c r="FA439" s="246"/>
      <c r="FB439" s="246"/>
      <c r="FC439" s="246"/>
      <c r="FD439" s="246"/>
      <c r="FE439" s="246"/>
      <c r="FF439" s="246"/>
      <c r="FG439" s="246"/>
      <c r="FH439" s="246"/>
      <c r="FI439" s="246"/>
      <c r="FJ439" s="246"/>
      <c r="FK439" s="246"/>
      <c r="FL439" s="246"/>
      <c r="FM439" s="246"/>
      <c r="FN439" s="246"/>
      <c r="FO439" s="246"/>
      <c r="FP439" s="246"/>
      <c r="FQ439" s="246"/>
      <c r="FR439" s="246"/>
      <c r="FS439" s="246"/>
      <c r="FT439" s="246"/>
      <c r="FU439" s="246"/>
      <c r="FV439" s="246"/>
      <c r="FW439" s="246"/>
      <c r="FX439" s="246"/>
      <c r="FY439" s="246"/>
      <c r="FZ439" s="246"/>
      <c r="GA439" s="246"/>
      <c r="GB439" s="246"/>
      <c r="GC439" s="246"/>
      <c r="GD439" s="246"/>
      <c r="GE439" s="246"/>
      <c r="GF439" s="246"/>
      <c r="GG439" s="246"/>
      <c r="GH439" s="246"/>
      <c r="GI439" s="246"/>
      <c r="GJ439" s="246"/>
      <c r="GK439" s="246"/>
      <c r="GL439" s="246"/>
      <c r="GM439" s="246"/>
      <c r="GN439" s="246"/>
      <c r="GO439" s="246"/>
      <c r="GP439" s="246"/>
      <c r="GQ439" s="246"/>
      <c r="GR439" s="246"/>
      <c r="GS439" s="246"/>
      <c r="GT439" s="246"/>
      <c r="GU439" s="246"/>
      <c r="GV439" s="246"/>
      <c r="GW439" s="246"/>
      <c r="GX439" s="246"/>
      <c r="GY439" s="246"/>
      <c r="GZ439" s="246"/>
      <c r="HA439" s="246"/>
      <c r="HB439" s="246"/>
      <c r="HC439" s="246"/>
      <c r="HD439" s="246"/>
      <c r="HE439" s="246"/>
      <c r="HF439" s="246"/>
      <c r="HG439" s="246"/>
      <c r="HH439" s="246"/>
      <c r="HI439" s="246"/>
      <c r="HJ439" s="246"/>
      <c r="HK439" s="246"/>
      <c r="HL439" s="246"/>
      <c r="HM439" s="246"/>
      <c r="HN439" s="246"/>
      <c r="HO439" s="246"/>
      <c r="HP439" s="246"/>
      <c r="HQ439" s="246"/>
      <c r="HR439" s="246"/>
      <c r="HS439" s="246"/>
      <c r="HT439" s="246"/>
      <c r="HU439" s="246"/>
      <c r="HV439" s="246"/>
      <c r="HW439" s="246"/>
      <c r="HX439" s="246"/>
      <c r="HY439" s="246"/>
      <c r="HZ439" s="246"/>
      <c r="IA439" s="246"/>
      <c r="IB439" s="246"/>
      <c r="IC439" s="246"/>
      <c r="ID439" s="246"/>
      <c r="IE439" s="246"/>
      <c r="IF439" s="246"/>
      <c r="IG439" s="246"/>
      <c r="IH439" s="246"/>
      <c r="II439" s="246"/>
      <c r="IJ439" s="246"/>
      <c r="IK439" s="246"/>
      <c r="IL439" s="246"/>
      <c r="IM439" s="246"/>
      <c r="IN439" s="246"/>
      <c r="IO439" s="246"/>
      <c r="IP439" s="246"/>
      <c r="IQ439" s="246"/>
      <c r="IR439" s="246"/>
      <c r="IS439" s="246"/>
      <c r="IT439" s="246"/>
      <c r="IU439" s="246"/>
      <c r="IV439" s="246"/>
      <c r="IW439" s="246"/>
    </row>
    <row r="440" customFormat="false" ht="12.75" hidden="false" customHeight="false" outlineLevel="0" collapsed="false">
      <c r="A440" s="224"/>
      <c r="B440" s="258"/>
      <c r="C440" s="251"/>
      <c r="D440" s="251"/>
      <c r="E440" s="251"/>
      <c r="F440" s="246"/>
      <c r="G440" s="246"/>
      <c r="H440" s="246"/>
      <c r="I440" s="246"/>
      <c r="J440" s="246"/>
      <c r="K440" s="246"/>
      <c r="L440" s="246"/>
      <c r="M440" s="246"/>
      <c r="N440" s="246"/>
      <c r="O440" s="246"/>
      <c r="P440" s="246"/>
      <c r="Q440" s="246"/>
      <c r="R440" s="246"/>
      <c r="S440" s="246"/>
      <c r="T440" s="246"/>
      <c r="U440" s="246"/>
      <c r="V440" s="246"/>
      <c r="W440" s="246"/>
      <c r="X440" s="246"/>
      <c r="Y440" s="246"/>
      <c r="Z440" s="246"/>
      <c r="AA440" s="246"/>
      <c r="AB440" s="246"/>
      <c r="AC440" s="246"/>
      <c r="AD440" s="246"/>
      <c r="AE440" s="246"/>
      <c r="AF440" s="246"/>
      <c r="AG440" s="246"/>
      <c r="AH440" s="246"/>
      <c r="AI440" s="246"/>
      <c r="AJ440" s="246"/>
      <c r="AK440" s="246"/>
      <c r="AL440" s="246"/>
      <c r="AM440" s="246"/>
      <c r="AN440" s="246"/>
      <c r="AO440" s="246"/>
      <c r="AP440" s="246"/>
      <c r="AQ440" s="246"/>
      <c r="AR440" s="246"/>
      <c r="AS440" s="246"/>
      <c r="AT440" s="246"/>
      <c r="AU440" s="246"/>
      <c r="AV440" s="246"/>
      <c r="AW440" s="246"/>
      <c r="AX440" s="246"/>
      <c r="AY440" s="246"/>
      <c r="AZ440" s="246"/>
      <c r="BA440" s="246"/>
      <c r="BB440" s="246"/>
      <c r="BC440" s="246"/>
      <c r="BD440" s="246"/>
      <c r="BE440" s="246"/>
      <c r="BF440" s="246"/>
      <c r="BG440" s="246"/>
      <c r="BH440" s="246"/>
      <c r="BI440" s="246"/>
      <c r="BJ440" s="246"/>
      <c r="BK440" s="246"/>
      <c r="BL440" s="246"/>
      <c r="BM440" s="246"/>
      <c r="BN440" s="246"/>
      <c r="BO440" s="246"/>
      <c r="BP440" s="246"/>
      <c r="BQ440" s="246"/>
      <c r="BR440" s="246"/>
      <c r="BS440" s="246"/>
      <c r="BT440" s="246"/>
      <c r="BU440" s="246"/>
      <c r="BV440" s="246"/>
      <c r="BW440" s="246"/>
      <c r="BX440" s="246"/>
      <c r="BY440" s="246"/>
      <c r="BZ440" s="246"/>
      <c r="CA440" s="246"/>
      <c r="CB440" s="246"/>
      <c r="CC440" s="246"/>
      <c r="CD440" s="246"/>
      <c r="CE440" s="246"/>
      <c r="CF440" s="246"/>
      <c r="CG440" s="246"/>
      <c r="CH440" s="246"/>
      <c r="CI440" s="246"/>
      <c r="CJ440" s="246"/>
      <c r="CK440" s="246"/>
      <c r="CL440" s="246"/>
      <c r="CM440" s="246"/>
      <c r="CN440" s="246"/>
      <c r="CO440" s="246"/>
      <c r="CP440" s="246"/>
      <c r="CQ440" s="246"/>
      <c r="CR440" s="246"/>
      <c r="CS440" s="246"/>
      <c r="CT440" s="246"/>
      <c r="CU440" s="246"/>
      <c r="CV440" s="246"/>
      <c r="CW440" s="246"/>
      <c r="CX440" s="246"/>
      <c r="CY440" s="246"/>
      <c r="CZ440" s="246"/>
      <c r="DA440" s="246"/>
      <c r="DB440" s="246"/>
      <c r="DC440" s="246"/>
      <c r="DD440" s="246"/>
      <c r="DE440" s="246"/>
      <c r="DF440" s="246"/>
      <c r="DG440" s="246"/>
      <c r="DH440" s="246"/>
      <c r="DI440" s="246"/>
      <c r="DJ440" s="246"/>
      <c r="DK440" s="246"/>
      <c r="DL440" s="246"/>
      <c r="DM440" s="246"/>
      <c r="DN440" s="246"/>
      <c r="DO440" s="246"/>
      <c r="DP440" s="246"/>
      <c r="DQ440" s="246"/>
      <c r="DR440" s="246"/>
      <c r="DS440" s="246"/>
      <c r="DT440" s="246"/>
      <c r="DU440" s="246"/>
      <c r="DV440" s="246"/>
      <c r="DW440" s="246"/>
      <c r="DX440" s="246"/>
      <c r="DY440" s="246"/>
      <c r="DZ440" s="246"/>
      <c r="EA440" s="246"/>
      <c r="EB440" s="246"/>
      <c r="EC440" s="246"/>
      <c r="ED440" s="246"/>
      <c r="EE440" s="246"/>
      <c r="EF440" s="246"/>
      <c r="EG440" s="246"/>
      <c r="EH440" s="246"/>
      <c r="EI440" s="246"/>
      <c r="EJ440" s="246"/>
      <c r="EK440" s="246"/>
      <c r="EL440" s="246"/>
      <c r="EM440" s="246"/>
      <c r="EN440" s="246"/>
      <c r="EO440" s="246"/>
      <c r="EP440" s="246"/>
      <c r="EQ440" s="246"/>
      <c r="ER440" s="246"/>
      <c r="ES440" s="246"/>
      <c r="ET440" s="246"/>
      <c r="EU440" s="246"/>
      <c r="EV440" s="246"/>
      <c r="EW440" s="246"/>
      <c r="EX440" s="246"/>
      <c r="EY440" s="246"/>
      <c r="EZ440" s="246"/>
      <c r="FA440" s="246"/>
      <c r="FB440" s="246"/>
      <c r="FC440" s="246"/>
      <c r="FD440" s="246"/>
      <c r="FE440" s="246"/>
      <c r="FF440" s="246"/>
      <c r="FG440" s="246"/>
      <c r="FH440" s="246"/>
      <c r="FI440" s="246"/>
      <c r="FJ440" s="246"/>
      <c r="FK440" s="246"/>
      <c r="FL440" s="246"/>
      <c r="FM440" s="246"/>
      <c r="FN440" s="246"/>
      <c r="FO440" s="246"/>
      <c r="FP440" s="246"/>
      <c r="FQ440" s="246"/>
      <c r="FR440" s="246"/>
      <c r="FS440" s="246"/>
      <c r="FT440" s="246"/>
      <c r="FU440" s="246"/>
      <c r="FV440" s="246"/>
      <c r="FW440" s="246"/>
      <c r="FX440" s="246"/>
      <c r="FY440" s="246"/>
      <c r="FZ440" s="246"/>
      <c r="GA440" s="246"/>
      <c r="GB440" s="246"/>
      <c r="GC440" s="246"/>
      <c r="GD440" s="246"/>
      <c r="GE440" s="246"/>
      <c r="GF440" s="246"/>
      <c r="GG440" s="246"/>
      <c r="GH440" s="246"/>
      <c r="GI440" s="246"/>
      <c r="GJ440" s="246"/>
      <c r="GK440" s="246"/>
      <c r="GL440" s="246"/>
      <c r="GM440" s="246"/>
      <c r="GN440" s="246"/>
      <c r="GO440" s="246"/>
      <c r="GP440" s="246"/>
      <c r="GQ440" s="246"/>
      <c r="GR440" s="246"/>
      <c r="GS440" s="246"/>
      <c r="GT440" s="246"/>
      <c r="GU440" s="246"/>
      <c r="GV440" s="246"/>
      <c r="GW440" s="246"/>
      <c r="GX440" s="246"/>
      <c r="GY440" s="246"/>
      <c r="GZ440" s="246"/>
      <c r="HA440" s="246"/>
      <c r="HB440" s="246"/>
      <c r="HC440" s="246"/>
      <c r="HD440" s="246"/>
      <c r="HE440" s="246"/>
      <c r="HF440" s="246"/>
      <c r="HG440" s="246"/>
      <c r="HH440" s="246"/>
      <c r="HI440" s="246"/>
      <c r="HJ440" s="246"/>
      <c r="HK440" s="246"/>
      <c r="HL440" s="246"/>
      <c r="HM440" s="246"/>
      <c r="HN440" s="246"/>
      <c r="HO440" s="246"/>
      <c r="HP440" s="246"/>
      <c r="HQ440" s="246"/>
      <c r="HR440" s="246"/>
      <c r="HS440" s="246"/>
      <c r="HT440" s="246"/>
      <c r="HU440" s="246"/>
      <c r="HV440" s="246"/>
      <c r="HW440" s="246"/>
      <c r="HX440" s="246"/>
      <c r="HY440" s="246"/>
      <c r="HZ440" s="246"/>
      <c r="IA440" s="246"/>
      <c r="IB440" s="246"/>
      <c r="IC440" s="246"/>
      <c r="ID440" s="246"/>
      <c r="IE440" s="246"/>
      <c r="IF440" s="246"/>
      <c r="IG440" s="246"/>
      <c r="IH440" s="246"/>
      <c r="II440" s="246"/>
      <c r="IJ440" s="246"/>
      <c r="IK440" s="246"/>
      <c r="IL440" s="246"/>
      <c r="IM440" s="246"/>
      <c r="IN440" s="246"/>
      <c r="IO440" s="246"/>
      <c r="IP440" s="246"/>
      <c r="IQ440" s="246"/>
      <c r="IR440" s="246"/>
      <c r="IS440" s="246"/>
      <c r="IT440" s="246"/>
      <c r="IU440" s="246"/>
      <c r="IV440" s="246"/>
      <c r="IW440" s="246"/>
    </row>
    <row r="441" customFormat="false" ht="12.75" hidden="false" customHeight="false" outlineLevel="0" collapsed="false">
      <c r="A441" s="263"/>
      <c r="B441" s="264"/>
      <c r="C441" s="251"/>
      <c r="D441" s="251"/>
      <c r="E441" s="251"/>
      <c r="F441" s="261"/>
      <c r="G441" s="261"/>
      <c r="H441" s="261"/>
      <c r="I441" s="261"/>
      <c r="J441" s="261"/>
      <c r="K441" s="261"/>
      <c r="L441" s="261"/>
      <c r="M441" s="261"/>
      <c r="N441" s="261"/>
      <c r="O441" s="261"/>
      <c r="P441" s="261"/>
      <c r="Q441" s="261"/>
      <c r="R441" s="261"/>
      <c r="S441" s="261"/>
      <c r="T441" s="261"/>
      <c r="U441" s="261"/>
      <c r="V441" s="261"/>
      <c r="W441" s="261"/>
      <c r="X441" s="261"/>
      <c r="Y441" s="261"/>
      <c r="Z441" s="261"/>
      <c r="AA441" s="261"/>
      <c r="AB441" s="261"/>
      <c r="AC441" s="261"/>
      <c r="AD441" s="261"/>
      <c r="AE441" s="261"/>
      <c r="AF441" s="261"/>
      <c r="AG441" s="261"/>
      <c r="AH441" s="261"/>
      <c r="AI441" s="261"/>
      <c r="AJ441" s="261"/>
      <c r="AK441" s="261"/>
      <c r="AL441" s="261"/>
      <c r="AM441" s="261"/>
      <c r="AN441" s="261"/>
      <c r="AO441" s="261"/>
      <c r="AP441" s="261"/>
      <c r="AQ441" s="261"/>
      <c r="AR441" s="261"/>
      <c r="AS441" s="261"/>
      <c r="AT441" s="261"/>
      <c r="AU441" s="261"/>
      <c r="AV441" s="261"/>
      <c r="AW441" s="261"/>
      <c r="AX441" s="261"/>
      <c r="AY441" s="261"/>
      <c r="AZ441" s="261"/>
      <c r="BA441" s="261"/>
      <c r="BB441" s="261"/>
      <c r="BC441" s="261"/>
      <c r="BD441" s="261"/>
      <c r="BE441" s="261"/>
      <c r="BF441" s="261"/>
      <c r="BG441" s="261"/>
      <c r="BH441" s="261"/>
      <c r="BI441" s="261"/>
      <c r="BJ441" s="261"/>
      <c r="BK441" s="261"/>
      <c r="BL441" s="261"/>
      <c r="BM441" s="261"/>
      <c r="BN441" s="261"/>
      <c r="BO441" s="261"/>
      <c r="BP441" s="261"/>
      <c r="BQ441" s="261"/>
      <c r="BR441" s="261"/>
      <c r="BS441" s="261"/>
      <c r="BT441" s="261"/>
      <c r="BU441" s="261"/>
      <c r="BV441" s="261"/>
      <c r="BW441" s="261"/>
      <c r="BX441" s="261"/>
      <c r="BY441" s="261"/>
      <c r="BZ441" s="261"/>
      <c r="CA441" s="261"/>
      <c r="CB441" s="261"/>
      <c r="CC441" s="261"/>
      <c r="CD441" s="261"/>
      <c r="CE441" s="261"/>
      <c r="CF441" s="261"/>
      <c r="CG441" s="261"/>
      <c r="CH441" s="261"/>
      <c r="CI441" s="261"/>
      <c r="CJ441" s="261"/>
      <c r="CK441" s="261"/>
      <c r="CL441" s="261"/>
      <c r="CM441" s="261"/>
      <c r="CN441" s="261"/>
      <c r="CO441" s="261"/>
      <c r="CP441" s="261"/>
      <c r="CQ441" s="261"/>
      <c r="CR441" s="261"/>
      <c r="CS441" s="261"/>
      <c r="CT441" s="261"/>
      <c r="CU441" s="261"/>
      <c r="CV441" s="261"/>
      <c r="CW441" s="261"/>
      <c r="CX441" s="261"/>
      <c r="CY441" s="261"/>
      <c r="CZ441" s="261"/>
      <c r="DA441" s="261"/>
      <c r="DB441" s="261"/>
      <c r="DC441" s="261"/>
      <c r="DD441" s="261"/>
      <c r="DE441" s="261"/>
      <c r="DF441" s="261"/>
      <c r="DG441" s="261"/>
      <c r="DH441" s="261"/>
      <c r="DI441" s="261"/>
      <c r="DJ441" s="261"/>
      <c r="DK441" s="261"/>
      <c r="DL441" s="261"/>
      <c r="DM441" s="261"/>
      <c r="DN441" s="261"/>
      <c r="DO441" s="261"/>
      <c r="DP441" s="261"/>
      <c r="DQ441" s="261"/>
      <c r="DR441" s="261"/>
      <c r="DS441" s="261"/>
      <c r="DT441" s="261"/>
      <c r="DU441" s="261"/>
      <c r="DV441" s="261"/>
      <c r="DW441" s="261"/>
      <c r="DX441" s="261"/>
      <c r="DY441" s="261"/>
      <c r="DZ441" s="261"/>
      <c r="EA441" s="261"/>
      <c r="EB441" s="261"/>
      <c r="EC441" s="261"/>
      <c r="ED441" s="261"/>
      <c r="EE441" s="261"/>
      <c r="EF441" s="261"/>
      <c r="EG441" s="261"/>
      <c r="EH441" s="261"/>
      <c r="EI441" s="261"/>
      <c r="EJ441" s="261"/>
      <c r="EK441" s="261"/>
      <c r="EL441" s="261"/>
      <c r="EM441" s="261"/>
      <c r="EN441" s="261"/>
      <c r="EO441" s="261"/>
      <c r="EP441" s="261"/>
      <c r="EQ441" s="261"/>
      <c r="ER441" s="261"/>
      <c r="ES441" s="261"/>
      <c r="ET441" s="261"/>
      <c r="EU441" s="261"/>
      <c r="EV441" s="261"/>
      <c r="EW441" s="261"/>
      <c r="EX441" s="261"/>
      <c r="EY441" s="261"/>
      <c r="EZ441" s="261"/>
      <c r="FA441" s="261"/>
      <c r="FB441" s="261"/>
      <c r="FC441" s="261"/>
      <c r="FD441" s="261"/>
      <c r="FE441" s="261"/>
      <c r="FF441" s="261"/>
      <c r="FG441" s="261"/>
      <c r="FH441" s="261"/>
      <c r="FI441" s="261"/>
      <c r="FJ441" s="261"/>
      <c r="FK441" s="261"/>
      <c r="FL441" s="261"/>
      <c r="FM441" s="261"/>
      <c r="FN441" s="261"/>
      <c r="FO441" s="261"/>
      <c r="FP441" s="261"/>
      <c r="FQ441" s="261"/>
      <c r="FR441" s="261"/>
      <c r="FS441" s="261"/>
      <c r="FT441" s="261"/>
      <c r="FU441" s="261"/>
      <c r="FV441" s="261"/>
      <c r="FW441" s="261"/>
      <c r="FX441" s="261"/>
      <c r="FY441" s="261"/>
      <c r="FZ441" s="261"/>
      <c r="GA441" s="261"/>
      <c r="GB441" s="261"/>
      <c r="GC441" s="261"/>
      <c r="GD441" s="261"/>
      <c r="GE441" s="261"/>
      <c r="GF441" s="261"/>
      <c r="GG441" s="261"/>
      <c r="GH441" s="261"/>
      <c r="GI441" s="261"/>
      <c r="GJ441" s="261"/>
      <c r="GK441" s="261"/>
      <c r="GL441" s="261"/>
      <c r="GM441" s="261"/>
      <c r="GN441" s="261"/>
      <c r="GO441" s="261"/>
      <c r="GP441" s="261"/>
      <c r="GQ441" s="261"/>
      <c r="GR441" s="261"/>
      <c r="GS441" s="261"/>
      <c r="GT441" s="261"/>
      <c r="GU441" s="261"/>
      <c r="GV441" s="261"/>
      <c r="GW441" s="261"/>
      <c r="GX441" s="261"/>
      <c r="GY441" s="261"/>
      <c r="GZ441" s="261"/>
      <c r="HA441" s="261"/>
      <c r="HB441" s="261"/>
      <c r="HC441" s="261"/>
      <c r="HD441" s="261"/>
      <c r="HE441" s="261"/>
      <c r="HF441" s="261"/>
      <c r="HG441" s="261"/>
      <c r="HH441" s="261"/>
      <c r="HI441" s="261"/>
      <c r="HJ441" s="261"/>
      <c r="HK441" s="261"/>
      <c r="HL441" s="261"/>
      <c r="HM441" s="261"/>
      <c r="HN441" s="261"/>
      <c r="HO441" s="261"/>
      <c r="HP441" s="261"/>
      <c r="HQ441" s="261"/>
      <c r="HR441" s="261"/>
      <c r="HS441" s="261"/>
      <c r="HT441" s="261"/>
      <c r="HU441" s="261"/>
      <c r="HV441" s="261"/>
      <c r="HW441" s="261"/>
      <c r="HX441" s="261"/>
      <c r="HY441" s="261"/>
      <c r="HZ441" s="261"/>
      <c r="IA441" s="261"/>
      <c r="IB441" s="261"/>
      <c r="IC441" s="261"/>
      <c r="ID441" s="261"/>
      <c r="IE441" s="261"/>
      <c r="IF441" s="261"/>
      <c r="IG441" s="261"/>
      <c r="IH441" s="261"/>
      <c r="II441" s="261"/>
      <c r="IJ441" s="261"/>
      <c r="IK441" s="261"/>
      <c r="IL441" s="261"/>
      <c r="IM441" s="261"/>
      <c r="IN441" s="261"/>
      <c r="IO441" s="261"/>
      <c r="IP441" s="261"/>
      <c r="IQ441" s="261"/>
      <c r="IR441" s="261"/>
      <c r="IS441" s="261"/>
      <c r="IT441" s="261"/>
      <c r="IU441" s="261"/>
      <c r="IV441" s="261"/>
      <c r="IW441" s="261"/>
    </row>
    <row r="442" customFormat="false" ht="12.75" hidden="false" customHeight="false" outlineLevel="0" collapsed="false">
      <c r="A442" s="217"/>
      <c r="B442" s="245"/>
      <c r="C442" s="251"/>
      <c r="D442" s="251"/>
      <c r="E442" s="251"/>
      <c r="F442" s="246"/>
      <c r="G442" s="246"/>
      <c r="H442" s="246"/>
      <c r="I442" s="246"/>
      <c r="J442" s="246"/>
      <c r="K442" s="246"/>
      <c r="L442" s="246"/>
      <c r="M442" s="246"/>
      <c r="N442" s="246"/>
      <c r="O442" s="246"/>
      <c r="P442" s="246"/>
      <c r="Q442" s="246"/>
      <c r="R442" s="246"/>
      <c r="S442" s="246"/>
      <c r="T442" s="246"/>
      <c r="U442" s="246"/>
      <c r="V442" s="246"/>
      <c r="W442" s="246"/>
      <c r="X442" s="246"/>
      <c r="Y442" s="246"/>
      <c r="Z442" s="246"/>
      <c r="AA442" s="246"/>
      <c r="AB442" s="246"/>
      <c r="AC442" s="246"/>
      <c r="AD442" s="246"/>
      <c r="AE442" s="246"/>
      <c r="AF442" s="246"/>
      <c r="AG442" s="246"/>
      <c r="AH442" s="246"/>
      <c r="AI442" s="246"/>
      <c r="AJ442" s="246"/>
      <c r="AK442" s="246"/>
      <c r="AL442" s="246"/>
      <c r="AM442" s="246"/>
      <c r="AN442" s="246"/>
      <c r="AO442" s="246"/>
      <c r="AP442" s="246"/>
      <c r="AQ442" s="246"/>
      <c r="AR442" s="246"/>
      <c r="AS442" s="246"/>
      <c r="AT442" s="246"/>
      <c r="AU442" s="246"/>
      <c r="AV442" s="246"/>
      <c r="AW442" s="246"/>
      <c r="AX442" s="246"/>
      <c r="AY442" s="246"/>
      <c r="AZ442" s="246"/>
      <c r="BA442" s="246"/>
      <c r="BB442" s="246"/>
      <c r="BC442" s="246"/>
      <c r="BD442" s="246"/>
      <c r="BE442" s="246"/>
      <c r="BF442" s="246"/>
      <c r="BG442" s="246"/>
      <c r="BH442" s="246"/>
      <c r="BI442" s="246"/>
      <c r="BJ442" s="246"/>
      <c r="BK442" s="246"/>
      <c r="BL442" s="246"/>
      <c r="BM442" s="246"/>
      <c r="BN442" s="246"/>
      <c r="BO442" s="246"/>
      <c r="BP442" s="246"/>
      <c r="BQ442" s="246"/>
      <c r="BR442" s="246"/>
      <c r="BS442" s="246"/>
      <c r="BT442" s="246"/>
      <c r="BU442" s="246"/>
      <c r="BV442" s="246"/>
      <c r="BW442" s="246"/>
      <c r="BX442" s="246"/>
      <c r="BY442" s="246"/>
      <c r="BZ442" s="246"/>
      <c r="CA442" s="246"/>
      <c r="CB442" s="246"/>
      <c r="CC442" s="246"/>
      <c r="CD442" s="246"/>
      <c r="CE442" s="246"/>
      <c r="CF442" s="246"/>
      <c r="CG442" s="246"/>
      <c r="CH442" s="246"/>
      <c r="CI442" s="246"/>
      <c r="CJ442" s="246"/>
      <c r="CK442" s="246"/>
      <c r="CL442" s="246"/>
      <c r="CM442" s="246"/>
      <c r="CN442" s="246"/>
      <c r="CO442" s="246"/>
      <c r="CP442" s="246"/>
      <c r="CQ442" s="246"/>
      <c r="CR442" s="246"/>
      <c r="CS442" s="246"/>
      <c r="CT442" s="246"/>
      <c r="CU442" s="246"/>
      <c r="CV442" s="246"/>
      <c r="CW442" s="246"/>
      <c r="CX442" s="246"/>
      <c r="CY442" s="246"/>
      <c r="CZ442" s="246"/>
      <c r="DA442" s="246"/>
      <c r="DB442" s="246"/>
      <c r="DC442" s="246"/>
      <c r="DD442" s="246"/>
      <c r="DE442" s="246"/>
      <c r="DF442" s="246"/>
      <c r="DG442" s="246"/>
      <c r="DH442" s="246"/>
      <c r="DI442" s="246"/>
      <c r="DJ442" s="246"/>
      <c r="DK442" s="246"/>
      <c r="DL442" s="246"/>
      <c r="DM442" s="246"/>
      <c r="DN442" s="246"/>
      <c r="DO442" s="246"/>
      <c r="DP442" s="246"/>
      <c r="DQ442" s="246"/>
      <c r="DR442" s="246"/>
      <c r="DS442" s="246"/>
      <c r="DT442" s="246"/>
      <c r="DU442" s="246"/>
      <c r="DV442" s="246"/>
      <c r="DW442" s="246"/>
      <c r="DX442" s="246"/>
      <c r="DY442" s="246"/>
      <c r="DZ442" s="246"/>
      <c r="EA442" s="246"/>
      <c r="EB442" s="246"/>
      <c r="EC442" s="246"/>
      <c r="ED442" s="246"/>
      <c r="EE442" s="246"/>
      <c r="EF442" s="246"/>
      <c r="EG442" s="246"/>
      <c r="EH442" s="246"/>
      <c r="EI442" s="246"/>
      <c r="EJ442" s="246"/>
      <c r="EK442" s="246"/>
      <c r="EL442" s="246"/>
      <c r="EM442" s="246"/>
      <c r="EN442" s="246"/>
      <c r="EO442" s="246"/>
      <c r="EP442" s="246"/>
      <c r="EQ442" s="246"/>
      <c r="ER442" s="246"/>
      <c r="ES442" s="246"/>
      <c r="ET442" s="246"/>
      <c r="EU442" s="246"/>
      <c r="EV442" s="246"/>
      <c r="EW442" s="246"/>
      <c r="EX442" s="246"/>
      <c r="EY442" s="246"/>
      <c r="EZ442" s="246"/>
      <c r="FA442" s="246"/>
      <c r="FB442" s="246"/>
      <c r="FC442" s="246"/>
      <c r="FD442" s="246"/>
      <c r="FE442" s="246"/>
      <c r="FF442" s="246"/>
      <c r="FG442" s="246"/>
      <c r="FH442" s="246"/>
      <c r="FI442" s="246"/>
      <c r="FJ442" s="246"/>
      <c r="FK442" s="246"/>
      <c r="FL442" s="246"/>
      <c r="FM442" s="246"/>
      <c r="FN442" s="246"/>
      <c r="FO442" s="246"/>
      <c r="FP442" s="246"/>
      <c r="FQ442" s="246"/>
      <c r="FR442" s="246"/>
      <c r="FS442" s="246"/>
      <c r="FT442" s="246"/>
      <c r="FU442" s="246"/>
      <c r="FV442" s="246"/>
      <c r="FW442" s="246"/>
      <c r="FX442" s="246"/>
      <c r="FY442" s="246"/>
      <c r="FZ442" s="246"/>
      <c r="GA442" s="246"/>
      <c r="GB442" s="246"/>
      <c r="GC442" s="246"/>
      <c r="GD442" s="246"/>
      <c r="GE442" s="246"/>
      <c r="GF442" s="246"/>
      <c r="GG442" s="246"/>
      <c r="GH442" s="246"/>
      <c r="GI442" s="246"/>
      <c r="GJ442" s="246"/>
      <c r="GK442" s="246"/>
      <c r="GL442" s="246"/>
      <c r="GM442" s="246"/>
      <c r="GN442" s="246"/>
      <c r="GO442" s="246"/>
      <c r="GP442" s="246"/>
      <c r="GQ442" s="246"/>
      <c r="GR442" s="246"/>
      <c r="GS442" s="246"/>
      <c r="GT442" s="246"/>
      <c r="GU442" s="246"/>
      <c r="GV442" s="246"/>
      <c r="GW442" s="246"/>
      <c r="GX442" s="246"/>
      <c r="GY442" s="246"/>
      <c r="GZ442" s="246"/>
      <c r="HA442" s="246"/>
      <c r="HB442" s="246"/>
      <c r="HC442" s="246"/>
      <c r="HD442" s="246"/>
      <c r="HE442" s="246"/>
      <c r="HF442" s="246"/>
      <c r="HG442" s="246"/>
      <c r="HH442" s="246"/>
      <c r="HI442" s="246"/>
      <c r="HJ442" s="246"/>
      <c r="HK442" s="246"/>
      <c r="HL442" s="246"/>
      <c r="HM442" s="246"/>
      <c r="HN442" s="246"/>
      <c r="HO442" s="246"/>
      <c r="HP442" s="246"/>
      <c r="HQ442" s="246"/>
      <c r="HR442" s="246"/>
      <c r="HS442" s="246"/>
      <c r="HT442" s="246"/>
      <c r="HU442" s="246"/>
      <c r="HV442" s="246"/>
      <c r="HW442" s="246"/>
      <c r="HX442" s="246"/>
      <c r="HY442" s="246"/>
      <c r="HZ442" s="246"/>
      <c r="IA442" s="246"/>
      <c r="IB442" s="246"/>
      <c r="IC442" s="246"/>
      <c r="ID442" s="246"/>
      <c r="IE442" s="246"/>
      <c r="IF442" s="246"/>
      <c r="IG442" s="246"/>
      <c r="IH442" s="246"/>
      <c r="II442" s="246"/>
      <c r="IJ442" s="246"/>
      <c r="IK442" s="246"/>
      <c r="IL442" s="246"/>
      <c r="IM442" s="246"/>
      <c r="IN442" s="246"/>
      <c r="IO442" s="246"/>
      <c r="IP442" s="246"/>
      <c r="IQ442" s="246"/>
      <c r="IR442" s="246"/>
      <c r="IS442" s="246"/>
      <c r="IT442" s="246"/>
      <c r="IU442" s="246"/>
      <c r="IV442" s="246"/>
      <c r="IW442" s="246"/>
    </row>
    <row r="443" customFormat="false" ht="12.75" hidden="false" customHeight="false" outlineLevel="0" collapsed="false">
      <c r="A443" s="263"/>
      <c r="B443" s="264"/>
      <c r="C443" s="251"/>
      <c r="D443" s="251"/>
      <c r="E443" s="251"/>
      <c r="F443" s="261"/>
      <c r="G443" s="261"/>
      <c r="H443" s="261"/>
      <c r="I443" s="261"/>
      <c r="J443" s="261"/>
      <c r="K443" s="261"/>
      <c r="L443" s="261"/>
      <c r="M443" s="261"/>
      <c r="N443" s="261"/>
      <c r="O443" s="261"/>
      <c r="P443" s="261"/>
      <c r="Q443" s="261"/>
      <c r="R443" s="261"/>
      <c r="S443" s="261"/>
      <c r="T443" s="261"/>
      <c r="U443" s="261"/>
      <c r="V443" s="261"/>
      <c r="W443" s="261"/>
      <c r="X443" s="261"/>
      <c r="Y443" s="261"/>
      <c r="Z443" s="261"/>
      <c r="AA443" s="261"/>
      <c r="AB443" s="261"/>
      <c r="AC443" s="261"/>
      <c r="AD443" s="261"/>
      <c r="AE443" s="261"/>
      <c r="AF443" s="261"/>
      <c r="AG443" s="261"/>
      <c r="AH443" s="261"/>
      <c r="AI443" s="261"/>
      <c r="AJ443" s="261"/>
      <c r="AK443" s="261"/>
      <c r="AL443" s="261"/>
      <c r="AM443" s="261"/>
      <c r="AN443" s="261"/>
      <c r="AO443" s="261"/>
      <c r="AP443" s="261"/>
      <c r="AQ443" s="261"/>
      <c r="AR443" s="261"/>
      <c r="AS443" s="261"/>
      <c r="AT443" s="261"/>
      <c r="AU443" s="261"/>
      <c r="AV443" s="261"/>
      <c r="AW443" s="261"/>
      <c r="AX443" s="261"/>
      <c r="AY443" s="261"/>
      <c r="AZ443" s="261"/>
      <c r="BA443" s="261"/>
      <c r="BB443" s="261"/>
      <c r="BC443" s="261"/>
      <c r="BD443" s="261"/>
      <c r="BE443" s="261"/>
      <c r="BF443" s="261"/>
      <c r="BG443" s="261"/>
      <c r="BH443" s="261"/>
      <c r="BI443" s="261"/>
      <c r="BJ443" s="261"/>
      <c r="BK443" s="261"/>
      <c r="BL443" s="261"/>
      <c r="BM443" s="261"/>
      <c r="BN443" s="261"/>
      <c r="BO443" s="261"/>
      <c r="BP443" s="261"/>
      <c r="BQ443" s="261"/>
      <c r="BR443" s="261"/>
      <c r="BS443" s="261"/>
      <c r="BT443" s="261"/>
      <c r="BU443" s="261"/>
      <c r="BV443" s="261"/>
      <c r="BW443" s="261"/>
      <c r="BX443" s="261"/>
      <c r="BY443" s="261"/>
      <c r="BZ443" s="261"/>
      <c r="CA443" s="261"/>
      <c r="CB443" s="261"/>
      <c r="CC443" s="261"/>
      <c r="CD443" s="261"/>
      <c r="CE443" s="261"/>
      <c r="CF443" s="261"/>
      <c r="CG443" s="261"/>
      <c r="CH443" s="261"/>
      <c r="CI443" s="261"/>
      <c r="CJ443" s="261"/>
      <c r="CK443" s="261"/>
      <c r="CL443" s="261"/>
      <c r="CM443" s="261"/>
      <c r="CN443" s="261"/>
      <c r="CO443" s="261"/>
      <c r="CP443" s="261"/>
      <c r="CQ443" s="261"/>
      <c r="CR443" s="261"/>
      <c r="CS443" s="261"/>
      <c r="CT443" s="261"/>
      <c r="CU443" s="261"/>
      <c r="CV443" s="261"/>
      <c r="CW443" s="261"/>
      <c r="CX443" s="261"/>
      <c r="CY443" s="261"/>
      <c r="CZ443" s="261"/>
      <c r="DA443" s="261"/>
      <c r="DB443" s="261"/>
      <c r="DC443" s="261"/>
      <c r="DD443" s="261"/>
      <c r="DE443" s="261"/>
      <c r="DF443" s="261"/>
      <c r="DG443" s="261"/>
      <c r="DH443" s="261"/>
      <c r="DI443" s="261"/>
      <c r="DJ443" s="261"/>
      <c r="DK443" s="261"/>
      <c r="DL443" s="261"/>
      <c r="DM443" s="261"/>
      <c r="DN443" s="261"/>
      <c r="DO443" s="261"/>
      <c r="DP443" s="261"/>
      <c r="DQ443" s="261"/>
      <c r="DR443" s="261"/>
      <c r="DS443" s="261"/>
      <c r="DT443" s="261"/>
      <c r="DU443" s="261"/>
      <c r="DV443" s="261"/>
      <c r="DW443" s="261"/>
      <c r="DX443" s="261"/>
      <c r="DY443" s="261"/>
      <c r="DZ443" s="261"/>
      <c r="EA443" s="261"/>
      <c r="EB443" s="261"/>
      <c r="EC443" s="261"/>
      <c r="ED443" s="261"/>
      <c r="EE443" s="261"/>
      <c r="EF443" s="261"/>
      <c r="EG443" s="261"/>
      <c r="EH443" s="261"/>
      <c r="EI443" s="261"/>
      <c r="EJ443" s="261"/>
      <c r="EK443" s="261"/>
      <c r="EL443" s="261"/>
      <c r="EM443" s="261"/>
      <c r="EN443" s="261"/>
      <c r="EO443" s="261"/>
      <c r="EP443" s="261"/>
      <c r="EQ443" s="261"/>
      <c r="ER443" s="261"/>
      <c r="ES443" s="261"/>
      <c r="ET443" s="261"/>
      <c r="EU443" s="261"/>
      <c r="EV443" s="261"/>
      <c r="EW443" s="261"/>
      <c r="EX443" s="261"/>
      <c r="EY443" s="261"/>
      <c r="EZ443" s="261"/>
      <c r="FA443" s="261"/>
      <c r="FB443" s="261"/>
      <c r="FC443" s="261"/>
      <c r="FD443" s="261"/>
      <c r="FE443" s="261"/>
      <c r="FF443" s="261"/>
      <c r="FG443" s="261"/>
      <c r="FH443" s="261"/>
      <c r="FI443" s="261"/>
      <c r="FJ443" s="261"/>
      <c r="FK443" s="261"/>
      <c r="FL443" s="261"/>
      <c r="FM443" s="261"/>
      <c r="FN443" s="261"/>
      <c r="FO443" s="261"/>
      <c r="FP443" s="261"/>
      <c r="FQ443" s="261"/>
      <c r="FR443" s="261"/>
      <c r="FS443" s="261"/>
      <c r="FT443" s="261"/>
      <c r="FU443" s="261"/>
      <c r="FV443" s="261"/>
      <c r="FW443" s="261"/>
      <c r="FX443" s="261"/>
      <c r="FY443" s="261"/>
      <c r="FZ443" s="261"/>
      <c r="GA443" s="261"/>
      <c r="GB443" s="261"/>
      <c r="GC443" s="261"/>
      <c r="GD443" s="261"/>
      <c r="GE443" s="261"/>
      <c r="GF443" s="261"/>
      <c r="GG443" s="261"/>
      <c r="GH443" s="261"/>
      <c r="GI443" s="261"/>
      <c r="GJ443" s="261"/>
      <c r="GK443" s="261"/>
      <c r="GL443" s="261"/>
      <c r="GM443" s="261"/>
      <c r="GN443" s="261"/>
      <c r="GO443" s="261"/>
      <c r="GP443" s="261"/>
      <c r="GQ443" s="261"/>
      <c r="GR443" s="261"/>
      <c r="GS443" s="261"/>
      <c r="GT443" s="261"/>
      <c r="GU443" s="261"/>
      <c r="GV443" s="261"/>
      <c r="GW443" s="261"/>
      <c r="GX443" s="261"/>
      <c r="GY443" s="261"/>
      <c r="GZ443" s="261"/>
      <c r="HA443" s="261"/>
      <c r="HB443" s="261"/>
      <c r="HC443" s="261"/>
      <c r="HD443" s="261"/>
      <c r="HE443" s="261"/>
      <c r="HF443" s="261"/>
      <c r="HG443" s="261"/>
      <c r="HH443" s="261"/>
      <c r="HI443" s="261"/>
      <c r="HJ443" s="261"/>
      <c r="HK443" s="261"/>
      <c r="HL443" s="261"/>
      <c r="HM443" s="261"/>
      <c r="HN443" s="261"/>
      <c r="HO443" s="261"/>
      <c r="HP443" s="261"/>
      <c r="HQ443" s="261"/>
      <c r="HR443" s="261"/>
      <c r="HS443" s="261"/>
      <c r="HT443" s="261"/>
      <c r="HU443" s="261"/>
      <c r="HV443" s="261"/>
      <c r="HW443" s="261"/>
      <c r="HX443" s="261"/>
      <c r="HY443" s="261"/>
      <c r="HZ443" s="261"/>
      <c r="IA443" s="261"/>
      <c r="IB443" s="261"/>
      <c r="IC443" s="261"/>
      <c r="ID443" s="261"/>
      <c r="IE443" s="261"/>
      <c r="IF443" s="261"/>
      <c r="IG443" s="261"/>
      <c r="IH443" s="261"/>
      <c r="II443" s="261"/>
      <c r="IJ443" s="261"/>
      <c r="IK443" s="261"/>
      <c r="IL443" s="261"/>
      <c r="IM443" s="261"/>
      <c r="IN443" s="261"/>
      <c r="IO443" s="261"/>
      <c r="IP443" s="261"/>
      <c r="IQ443" s="261"/>
      <c r="IR443" s="261"/>
      <c r="IS443" s="261"/>
      <c r="IT443" s="261"/>
      <c r="IU443" s="261"/>
      <c r="IV443" s="261"/>
      <c r="IW443" s="261"/>
    </row>
    <row r="444" customFormat="false" ht="12.75" hidden="false" customHeight="false" outlineLevel="0" collapsed="false">
      <c r="A444" s="217"/>
      <c r="B444" s="258"/>
      <c r="C444" s="251"/>
      <c r="D444" s="251"/>
      <c r="E444" s="251"/>
      <c r="F444" s="246"/>
      <c r="G444" s="246"/>
      <c r="H444" s="246"/>
      <c r="I444" s="246"/>
      <c r="J444" s="246"/>
      <c r="K444" s="246"/>
      <c r="L444" s="246"/>
      <c r="M444" s="246"/>
      <c r="N444" s="246"/>
      <c r="O444" s="246"/>
      <c r="P444" s="246"/>
      <c r="Q444" s="246"/>
      <c r="R444" s="246"/>
      <c r="S444" s="246"/>
      <c r="T444" s="246"/>
      <c r="U444" s="246"/>
      <c r="V444" s="246"/>
      <c r="W444" s="246"/>
      <c r="X444" s="246"/>
      <c r="Y444" s="246"/>
      <c r="Z444" s="246"/>
      <c r="AA444" s="246"/>
      <c r="AB444" s="246"/>
      <c r="AC444" s="246"/>
      <c r="AD444" s="246"/>
      <c r="AE444" s="246"/>
      <c r="AF444" s="246"/>
      <c r="AG444" s="246"/>
      <c r="AH444" s="246"/>
      <c r="AI444" s="246"/>
      <c r="AJ444" s="246"/>
      <c r="AK444" s="246"/>
      <c r="AL444" s="246"/>
      <c r="AM444" s="246"/>
      <c r="AN444" s="246"/>
      <c r="AO444" s="246"/>
      <c r="AP444" s="246"/>
      <c r="AQ444" s="246"/>
      <c r="AR444" s="246"/>
      <c r="AS444" s="246"/>
      <c r="AT444" s="246"/>
      <c r="AU444" s="246"/>
      <c r="AV444" s="246"/>
      <c r="AW444" s="246"/>
      <c r="AX444" s="246"/>
      <c r="AY444" s="246"/>
      <c r="AZ444" s="246"/>
      <c r="BA444" s="246"/>
      <c r="BB444" s="246"/>
      <c r="BC444" s="246"/>
      <c r="BD444" s="246"/>
      <c r="BE444" s="246"/>
      <c r="BF444" s="246"/>
      <c r="BG444" s="246"/>
      <c r="BH444" s="246"/>
      <c r="BI444" s="246"/>
      <c r="BJ444" s="246"/>
      <c r="BK444" s="246"/>
      <c r="BL444" s="246"/>
      <c r="BM444" s="246"/>
      <c r="BN444" s="246"/>
      <c r="BO444" s="246"/>
      <c r="BP444" s="246"/>
      <c r="BQ444" s="246"/>
      <c r="BR444" s="246"/>
      <c r="BS444" s="246"/>
      <c r="BT444" s="246"/>
      <c r="BU444" s="246"/>
      <c r="BV444" s="246"/>
      <c r="BW444" s="246"/>
      <c r="BX444" s="246"/>
      <c r="BY444" s="246"/>
      <c r="BZ444" s="246"/>
      <c r="CA444" s="246"/>
      <c r="CB444" s="246"/>
      <c r="CC444" s="246"/>
      <c r="CD444" s="246"/>
      <c r="CE444" s="246"/>
      <c r="CF444" s="246"/>
      <c r="CG444" s="246"/>
      <c r="CH444" s="246"/>
      <c r="CI444" s="246"/>
      <c r="CJ444" s="246"/>
      <c r="CK444" s="246"/>
      <c r="CL444" s="246"/>
      <c r="CM444" s="246"/>
      <c r="CN444" s="246"/>
      <c r="CO444" s="246"/>
      <c r="CP444" s="246"/>
      <c r="CQ444" s="246"/>
      <c r="CR444" s="246"/>
      <c r="CS444" s="246"/>
      <c r="CT444" s="246"/>
      <c r="CU444" s="246"/>
      <c r="CV444" s="246"/>
      <c r="CW444" s="246"/>
      <c r="CX444" s="246"/>
      <c r="CY444" s="246"/>
      <c r="CZ444" s="246"/>
      <c r="DA444" s="246"/>
      <c r="DB444" s="246"/>
      <c r="DC444" s="246"/>
      <c r="DD444" s="246"/>
      <c r="DE444" s="246"/>
      <c r="DF444" s="246"/>
      <c r="DG444" s="246"/>
      <c r="DH444" s="246"/>
      <c r="DI444" s="246"/>
      <c r="DJ444" s="246"/>
      <c r="DK444" s="246"/>
      <c r="DL444" s="246"/>
      <c r="DM444" s="246"/>
      <c r="DN444" s="246"/>
      <c r="DO444" s="246"/>
      <c r="DP444" s="246"/>
      <c r="DQ444" s="246"/>
      <c r="DR444" s="246"/>
      <c r="DS444" s="246"/>
      <c r="DT444" s="246"/>
      <c r="DU444" s="246"/>
      <c r="DV444" s="246"/>
      <c r="DW444" s="246"/>
      <c r="DX444" s="246"/>
      <c r="DY444" s="246"/>
      <c r="DZ444" s="246"/>
      <c r="EA444" s="246"/>
      <c r="EB444" s="246"/>
      <c r="EC444" s="246"/>
      <c r="ED444" s="246"/>
      <c r="EE444" s="246"/>
      <c r="EF444" s="246"/>
      <c r="EG444" s="246"/>
      <c r="EH444" s="246"/>
      <c r="EI444" s="246"/>
      <c r="EJ444" s="246"/>
      <c r="EK444" s="246"/>
      <c r="EL444" s="246"/>
      <c r="EM444" s="246"/>
      <c r="EN444" s="246"/>
      <c r="EO444" s="246"/>
      <c r="EP444" s="246"/>
      <c r="EQ444" s="246"/>
      <c r="ER444" s="246"/>
      <c r="ES444" s="246"/>
      <c r="ET444" s="246"/>
      <c r="EU444" s="246"/>
      <c r="EV444" s="246"/>
      <c r="EW444" s="246"/>
      <c r="EX444" s="246"/>
      <c r="EY444" s="246"/>
      <c r="EZ444" s="246"/>
      <c r="FA444" s="246"/>
      <c r="FB444" s="246"/>
      <c r="FC444" s="246"/>
      <c r="FD444" s="246"/>
      <c r="FE444" s="246"/>
      <c r="FF444" s="246"/>
      <c r="FG444" s="246"/>
      <c r="FH444" s="246"/>
      <c r="FI444" s="246"/>
      <c r="FJ444" s="246"/>
      <c r="FK444" s="246"/>
      <c r="FL444" s="246"/>
      <c r="FM444" s="246"/>
      <c r="FN444" s="246"/>
      <c r="FO444" s="246"/>
      <c r="FP444" s="246"/>
      <c r="FQ444" s="246"/>
      <c r="FR444" s="246"/>
      <c r="FS444" s="246"/>
      <c r="FT444" s="246"/>
      <c r="FU444" s="246"/>
      <c r="FV444" s="246"/>
      <c r="FW444" s="246"/>
      <c r="FX444" s="246"/>
      <c r="FY444" s="246"/>
      <c r="FZ444" s="246"/>
      <c r="GA444" s="246"/>
      <c r="GB444" s="246"/>
      <c r="GC444" s="246"/>
      <c r="GD444" s="246"/>
      <c r="GE444" s="246"/>
      <c r="GF444" s="246"/>
      <c r="GG444" s="246"/>
      <c r="GH444" s="246"/>
      <c r="GI444" s="246"/>
      <c r="GJ444" s="246"/>
      <c r="GK444" s="246"/>
      <c r="GL444" s="246"/>
      <c r="GM444" s="246"/>
      <c r="GN444" s="246"/>
      <c r="GO444" s="246"/>
      <c r="GP444" s="246"/>
      <c r="GQ444" s="246"/>
      <c r="GR444" s="246"/>
      <c r="GS444" s="246"/>
      <c r="GT444" s="246"/>
      <c r="GU444" s="246"/>
      <c r="GV444" s="246"/>
      <c r="GW444" s="246"/>
      <c r="GX444" s="246"/>
      <c r="GY444" s="246"/>
      <c r="GZ444" s="246"/>
      <c r="HA444" s="246"/>
      <c r="HB444" s="246"/>
      <c r="HC444" s="246"/>
      <c r="HD444" s="246"/>
      <c r="HE444" s="246"/>
      <c r="HF444" s="246"/>
      <c r="HG444" s="246"/>
      <c r="HH444" s="246"/>
      <c r="HI444" s="246"/>
      <c r="HJ444" s="246"/>
      <c r="HK444" s="246"/>
      <c r="HL444" s="246"/>
      <c r="HM444" s="246"/>
      <c r="HN444" s="246"/>
      <c r="HO444" s="246"/>
      <c r="HP444" s="246"/>
      <c r="HQ444" s="246"/>
      <c r="HR444" s="246"/>
      <c r="HS444" s="246"/>
      <c r="HT444" s="246"/>
      <c r="HU444" s="246"/>
      <c r="HV444" s="246"/>
      <c r="HW444" s="246"/>
      <c r="HX444" s="246"/>
      <c r="HY444" s="246"/>
      <c r="HZ444" s="246"/>
      <c r="IA444" s="246"/>
      <c r="IB444" s="246"/>
      <c r="IC444" s="246"/>
      <c r="ID444" s="246"/>
      <c r="IE444" s="246"/>
      <c r="IF444" s="246"/>
      <c r="IG444" s="246"/>
      <c r="IH444" s="246"/>
      <c r="II444" s="246"/>
      <c r="IJ444" s="246"/>
      <c r="IK444" s="246"/>
      <c r="IL444" s="246"/>
      <c r="IM444" s="246"/>
      <c r="IN444" s="246"/>
      <c r="IO444" s="246"/>
      <c r="IP444" s="246"/>
      <c r="IQ444" s="246"/>
      <c r="IR444" s="246"/>
      <c r="IS444" s="246"/>
      <c r="IT444" s="246"/>
      <c r="IU444" s="246"/>
      <c r="IV444" s="246"/>
      <c r="IW444" s="246"/>
    </row>
    <row r="445" customFormat="false" ht="12.75" hidden="false" customHeight="false" outlineLevel="0" collapsed="false">
      <c r="A445" s="217"/>
      <c r="B445" s="258"/>
      <c r="C445" s="251"/>
      <c r="D445" s="251"/>
      <c r="E445" s="251"/>
      <c r="F445" s="246"/>
      <c r="G445" s="246"/>
      <c r="H445" s="246"/>
      <c r="I445" s="246"/>
      <c r="J445" s="246"/>
      <c r="K445" s="246"/>
      <c r="L445" s="246"/>
      <c r="M445" s="246"/>
      <c r="N445" s="246"/>
      <c r="O445" s="246"/>
      <c r="P445" s="246"/>
      <c r="Q445" s="246"/>
      <c r="R445" s="246"/>
      <c r="S445" s="246"/>
      <c r="T445" s="246"/>
      <c r="U445" s="246"/>
      <c r="V445" s="246"/>
      <c r="W445" s="246"/>
      <c r="X445" s="246"/>
      <c r="Y445" s="246"/>
      <c r="Z445" s="246"/>
      <c r="AA445" s="246"/>
      <c r="AB445" s="246"/>
      <c r="AC445" s="246"/>
      <c r="AD445" s="246"/>
      <c r="AE445" s="246"/>
      <c r="AF445" s="246"/>
      <c r="AG445" s="246"/>
      <c r="AH445" s="246"/>
      <c r="AI445" s="246"/>
      <c r="AJ445" s="246"/>
      <c r="AK445" s="246"/>
      <c r="AL445" s="246"/>
      <c r="AM445" s="246"/>
      <c r="AN445" s="246"/>
      <c r="AO445" s="246"/>
      <c r="AP445" s="246"/>
      <c r="AQ445" s="246"/>
      <c r="AR445" s="246"/>
      <c r="AS445" s="246"/>
      <c r="AT445" s="246"/>
      <c r="AU445" s="246"/>
      <c r="AV445" s="246"/>
      <c r="AW445" s="246"/>
      <c r="AX445" s="246"/>
      <c r="AY445" s="246"/>
      <c r="AZ445" s="246"/>
      <c r="BA445" s="246"/>
      <c r="BB445" s="246"/>
      <c r="BC445" s="246"/>
      <c r="BD445" s="246"/>
      <c r="BE445" s="246"/>
      <c r="BF445" s="246"/>
      <c r="BG445" s="246"/>
      <c r="BH445" s="246"/>
      <c r="BI445" s="246"/>
      <c r="BJ445" s="246"/>
      <c r="BK445" s="246"/>
      <c r="BL445" s="246"/>
      <c r="BM445" s="246"/>
      <c r="BN445" s="246"/>
      <c r="BO445" s="246"/>
      <c r="BP445" s="246"/>
      <c r="BQ445" s="246"/>
      <c r="BR445" s="246"/>
      <c r="BS445" s="246"/>
      <c r="BT445" s="246"/>
      <c r="BU445" s="246"/>
      <c r="BV445" s="246"/>
      <c r="BW445" s="246"/>
      <c r="BX445" s="246"/>
      <c r="BY445" s="246"/>
      <c r="BZ445" s="246"/>
      <c r="CA445" s="246"/>
      <c r="CB445" s="246"/>
      <c r="CC445" s="246"/>
      <c r="CD445" s="246"/>
      <c r="CE445" s="246"/>
      <c r="CF445" s="246"/>
      <c r="CG445" s="246"/>
      <c r="CH445" s="246"/>
      <c r="CI445" s="246"/>
      <c r="CJ445" s="246"/>
      <c r="CK445" s="246"/>
      <c r="CL445" s="246"/>
      <c r="CM445" s="246"/>
      <c r="CN445" s="246"/>
      <c r="CO445" s="246"/>
      <c r="CP445" s="246"/>
      <c r="CQ445" s="246"/>
      <c r="CR445" s="246"/>
      <c r="CS445" s="246"/>
      <c r="CT445" s="246"/>
      <c r="CU445" s="246"/>
      <c r="CV445" s="246"/>
      <c r="CW445" s="246"/>
      <c r="CX445" s="246"/>
      <c r="CY445" s="246"/>
      <c r="CZ445" s="246"/>
      <c r="DA445" s="246"/>
      <c r="DB445" s="246"/>
      <c r="DC445" s="246"/>
      <c r="DD445" s="246"/>
      <c r="DE445" s="246"/>
      <c r="DF445" s="246"/>
      <c r="DG445" s="246"/>
      <c r="DH445" s="246"/>
      <c r="DI445" s="246"/>
      <c r="DJ445" s="246"/>
      <c r="DK445" s="246"/>
      <c r="DL445" s="246"/>
      <c r="DM445" s="246"/>
      <c r="DN445" s="246"/>
      <c r="DO445" s="246"/>
      <c r="DP445" s="246"/>
      <c r="DQ445" s="246"/>
      <c r="DR445" s="246"/>
      <c r="DS445" s="246"/>
      <c r="DT445" s="246"/>
      <c r="DU445" s="246"/>
      <c r="DV445" s="246"/>
      <c r="DW445" s="246"/>
      <c r="DX445" s="246"/>
      <c r="DY445" s="246"/>
      <c r="DZ445" s="246"/>
      <c r="EA445" s="246"/>
      <c r="EB445" s="246"/>
      <c r="EC445" s="246"/>
      <c r="ED445" s="246"/>
      <c r="EE445" s="246"/>
      <c r="EF445" s="246"/>
      <c r="EG445" s="246"/>
      <c r="EH445" s="246"/>
      <c r="EI445" s="246"/>
      <c r="EJ445" s="246"/>
      <c r="EK445" s="246"/>
      <c r="EL445" s="246"/>
      <c r="EM445" s="246"/>
      <c r="EN445" s="246"/>
      <c r="EO445" s="246"/>
      <c r="EP445" s="246"/>
      <c r="EQ445" s="246"/>
      <c r="ER445" s="246"/>
      <c r="ES445" s="246"/>
      <c r="ET445" s="246"/>
      <c r="EU445" s="246"/>
      <c r="EV445" s="246"/>
      <c r="EW445" s="246"/>
      <c r="EX445" s="246"/>
      <c r="EY445" s="246"/>
      <c r="EZ445" s="246"/>
      <c r="FA445" s="246"/>
      <c r="FB445" s="246"/>
      <c r="FC445" s="246"/>
      <c r="FD445" s="246"/>
      <c r="FE445" s="246"/>
      <c r="FF445" s="246"/>
      <c r="FG445" s="246"/>
      <c r="FH445" s="246"/>
      <c r="FI445" s="246"/>
      <c r="FJ445" s="246"/>
      <c r="FK445" s="246"/>
      <c r="FL445" s="246"/>
      <c r="FM445" s="246"/>
      <c r="FN445" s="246"/>
      <c r="FO445" s="246"/>
      <c r="FP445" s="246"/>
      <c r="FQ445" s="246"/>
      <c r="FR445" s="246"/>
      <c r="FS445" s="246"/>
      <c r="FT445" s="246"/>
      <c r="FU445" s="246"/>
      <c r="FV445" s="246"/>
      <c r="FW445" s="246"/>
      <c r="FX445" s="246"/>
      <c r="FY445" s="246"/>
      <c r="FZ445" s="246"/>
      <c r="GA445" s="246"/>
      <c r="GB445" s="246"/>
      <c r="GC445" s="246"/>
      <c r="GD445" s="246"/>
      <c r="GE445" s="246"/>
      <c r="GF445" s="246"/>
      <c r="GG445" s="246"/>
      <c r="GH445" s="246"/>
      <c r="GI445" s="246"/>
      <c r="GJ445" s="246"/>
      <c r="GK445" s="246"/>
      <c r="GL445" s="246"/>
      <c r="GM445" s="246"/>
      <c r="GN445" s="246"/>
      <c r="GO445" s="246"/>
      <c r="GP445" s="246"/>
      <c r="GQ445" s="246"/>
      <c r="GR445" s="246"/>
      <c r="GS445" s="246"/>
      <c r="GT445" s="246"/>
      <c r="GU445" s="246"/>
      <c r="GV445" s="246"/>
      <c r="GW445" s="246"/>
      <c r="GX445" s="246"/>
      <c r="GY445" s="246"/>
      <c r="GZ445" s="246"/>
      <c r="HA445" s="246"/>
      <c r="HB445" s="246"/>
      <c r="HC445" s="246"/>
      <c r="HD445" s="246"/>
      <c r="HE445" s="246"/>
      <c r="HF445" s="246"/>
      <c r="HG445" s="246"/>
      <c r="HH445" s="246"/>
      <c r="HI445" s="246"/>
      <c r="HJ445" s="246"/>
      <c r="HK445" s="246"/>
      <c r="HL445" s="246"/>
      <c r="HM445" s="246"/>
      <c r="HN445" s="246"/>
      <c r="HO445" s="246"/>
      <c r="HP445" s="246"/>
      <c r="HQ445" s="246"/>
      <c r="HR445" s="246"/>
      <c r="HS445" s="246"/>
      <c r="HT445" s="246"/>
      <c r="HU445" s="246"/>
      <c r="HV445" s="246"/>
      <c r="HW445" s="246"/>
      <c r="HX445" s="246"/>
      <c r="HY445" s="246"/>
      <c r="HZ445" s="246"/>
      <c r="IA445" s="246"/>
      <c r="IB445" s="246"/>
      <c r="IC445" s="246"/>
      <c r="ID445" s="246"/>
      <c r="IE445" s="246"/>
      <c r="IF445" s="246"/>
      <c r="IG445" s="246"/>
      <c r="IH445" s="246"/>
      <c r="II445" s="246"/>
      <c r="IJ445" s="246"/>
      <c r="IK445" s="246"/>
      <c r="IL445" s="246"/>
      <c r="IM445" s="246"/>
      <c r="IN445" s="246"/>
      <c r="IO445" s="246"/>
      <c r="IP445" s="246"/>
      <c r="IQ445" s="246"/>
      <c r="IR445" s="246"/>
      <c r="IS445" s="246"/>
      <c r="IT445" s="246"/>
      <c r="IU445" s="246"/>
      <c r="IV445" s="246"/>
      <c r="IW445" s="246"/>
    </row>
    <row r="446" customFormat="false" ht="12.75" hidden="false" customHeight="false" outlineLevel="0" collapsed="false">
      <c r="A446" s="217"/>
      <c r="B446" s="258"/>
      <c r="C446" s="251"/>
      <c r="D446" s="251"/>
      <c r="E446" s="251"/>
      <c r="F446" s="246"/>
      <c r="G446" s="246"/>
      <c r="H446" s="246"/>
      <c r="I446" s="246"/>
      <c r="J446" s="246"/>
      <c r="K446" s="246"/>
      <c r="L446" s="246"/>
      <c r="M446" s="246"/>
      <c r="N446" s="246"/>
      <c r="O446" s="246"/>
      <c r="P446" s="246"/>
      <c r="Q446" s="246"/>
      <c r="R446" s="246"/>
      <c r="S446" s="246"/>
      <c r="T446" s="246"/>
      <c r="U446" s="246"/>
      <c r="V446" s="246"/>
      <c r="W446" s="246"/>
      <c r="X446" s="246"/>
      <c r="Y446" s="246"/>
      <c r="Z446" s="246"/>
      <c r="AA446" s="246"/>
      <c r="AB446" s="246"/>
      <c r="AC446" s="246"/>
      <c r="AD446" s="246"/>
      <c r="AE446" s="246"/>
      <c r="AF446" s="246"/>
      <c r="AG446" s="246"/>
      <c r="AH446" s="246"/>
      <c r="AI446" s="246"/>
      <c r="AJ446" s="246"/>
      <c r="AK446" s="246"/>
      <c r="AL446" s="246"/>
      <c r="AM446" s="246"/>
      <c r="AN446" s="246"/>
      <c r="AO446" s="246"/>
      <c r="AP446" s="246"/>
      <c r="AQ446" s="246"/>
      <c r="AR446" s="246"/>
      <c r="AS446" s="246"/>
      <c r="AT446" s="246"/>
      <c r="AU446" s="246"/>
      <c r="AV446" s="246"/>
      <c r="AW446" s="246"/>
      <c r="AX446" s="246"/>
      <c r="AY446" s="246"/>
      <c r="AZ446" s="246"/>
      <c r="BA446" s="246"/>
      <c r="BB446" s="246"/>
      <c r="BC446" s="246"/>
      <c r="BD446" s="246"/>
      <c r="BE446" s="246"/>
      <c r="BF446" s="246"/>
      <c r="BG446" s="246"/>
      <c r="BH446" s="246"/>
      <c r="BI446" s="246"/>
      <c r="BJ446" s="246"/>
      <c r="BK446" s="246"/>
      <c r="BL446" s="246"/>
      <c r="BM446" s="246"/>
      <c r="BN446" s="246"/>
      <c r="BO446" s="246"/>
      <c r="BP446" s="246"/>
      <c r="BQ446" s="246"/>
      <c r="BR446" s="246"/>
      <c r="BS446" s="246"/>
      <c r="BT446" s="246"/>
      <c r="BU446" s="246"/>
      <c r="BV446" s="246"/>
      <c r="BW446" s="246"/>
      <c r="BX446" s="246"/>
      <c r="BY446" s="246"/>
      <c r="BZ446" s="246"/>
      <c r="CA446" s="246"/>
      <c r="CB446" s="246"/>
      <c r="CC446" s="246"/>
      <c r="CD446" s="246"/>
      <c r="CE446" s="246"/>
      <c r="CF446" s="246"/>
      <c r="CG446" s="246"/>
      <c r="CH446" s="246"/>
      <c r="CI446" s="246"/>
      <c r="CJ446" s="246"/>
      <c r="CK446" s="246"/>
      <c r="CL446" s="246"/>
      <c r="CM446" s="246"/>
      <c r="CN446" s="246"/>
      <c r="CO446" s="246"/>
      <c r="CP446" s="246"/>
      <c r="CQ446" s="246"/>
      <c r="CR446" s="246"/>
      <c r="CS446" s="246"/>
      <c r="CT446" s="246"/>
      <c r="CU446" s="246"/>
      <c r="CV446" s="246"/>
      <c r="CW446" s="246"/>
      <c r="CX446" s="246"/>
      <c r="CY446" s="246"/>
      <c r="CZ446" s="246"/>
      <c r="DA446" s="246"/>
      <c r="DB446" s="246"/>
      <c r="DC446" s="246"/>
      <c r="DD446" s="246"/>
      <c r="DE446" s="246"/>
      <c r="DF446" s="246"/>
      <c r="DG446" s="246"/>
      <c r="DH446" s="246"/>
      <c r="DI446" s="246"/>
      <c r="DJ446" s="246"/>
      <c r="DK446" s="246"/>
      <c r="DL446" s="246"/>
      <c r="DM446" s="246"/>
      <c r="DN446" s="246"/>
      <c r="DO446" s="246"/>
      <c r="DP446" s="246"/>
      <c r="DQ446" s="246"/>
      <c r="DR446" s="246"/>
      <c r="DS446" s="246"/>
      <c r="DT446" s="246"/>
      <c r="DU446" s="246"/>
      <c r="DV446" s="246"/>
      <c r="DW446" s="246"/>
      <c r="DX446" s="246"/>
      <c r="DY446" s="246"/>
      <c r="DZ446" s="246"/>
      <c r="EA446" s="246"/>
      <c r="EB446" s="246"/>
      <c r="EC446" s="246"/>
      <c r="ED446" s="246"/>
      <c r="EE446" s="246"/>
      <c r="EF446" s="246"/>
      <c r="EG446" s="246"/>
      <c r="EH446" s="246"/>
      <c r="EI446" s="246"/>
      <c r="EJ446" s="246"/>
      <c r="EK446" s="246"/>
      <c r="EL446" s="246"/>
      <c r="EM446" s="246"/>
      <c r="EN446" s="246"/>
      <c r="EO446" s="246"/>
      <c r="EP446" s="246"/>
      <c r="EQ446" s="246"/>
      <c r="ER446" s="246"/>
      <c r="ES446" s="246"/>
      <c r="ET446" s="246"/>
      <c r="EU446" s="246"/>
      <c r="EV446" s="246"/>
      <c r="EW446" s="246"/>
      <c r="EX446" s="246"/>
      <c r="EY446" s="246"/>
      <c r="EZ446" s="246"/>
      <c r="FA446" s="246"/>
      <c r="FB446" s="246"/>
      <c r="FC446" s="246"/>
      <c r="FD446" s="246"/>
      <c r="FE446" s="246"/>
      <c r="FF446" s="246"/>
      <c r="FG446" s="246"/>
      <c r="FH446" s="246"/>
      <c r="FI446" s="246"/>
      <c r="FJ446" s="246"/>
      <c r="FK446" s="246"/>
      <c r="FL446" s="246"/>
      <c r="FM446" s="246"/>
      <c r="FN446" s="246"/>
      <c r="FO446" s="246"/>
      <c r="FP446" s="246"/>
      <c r="FQ446" s="246"/>
      <c r="FR446" s="246"/>
      <c r="FS446" s="246"/>
      <c r="FT446" s="246"/>
      <c r="FU446" s="246"/>
      <c r="FV446" s="246"/>
      <c r="FW446" s="246"/>
      <c r="FX446" s="246"/>
      <c r="FY446" s="246"/>
      <c r="FZ446" s="246"/>
      <c r="GA446" s="246"/>
      <c r="GB446" s="246"/>
      <c r="GC446" s="246"/>
      <c r="GD446" s="246"/>
      <c r="GE446" s="246"/>
      <c r="GF446" s="246"/>
      <c r="GG446" s="246"/>
      <c r="GH446" s="246"/>
      <c r="GI446" s="246"/>
      <c r="GJ446" s="246"/>
      <c r="GK446" s="246"/>
      <c r="GL446" s="246"/>
      <c r="GM446" s="246"/>
      <c r="GN446" s="246"/>
      <c r="GO446" s="246"/>
      <c r="GP446" s="246"/>
      <c r="GQ446" s="246"/>
      <c r="GR446" s="246"/>
      <c r="GS446" s="246"/>
      <c r="GT446" s="246"/>
      <c r="GU446" s="246"/>
      <c r="GV446" s="246"/>
      <c r="GW446" s="246"/>
      <c r="GX446" s="246"/>
      <c r="GY446" s="246"/>
      <c r="GZ446" s="246"/>
      <c r="HA446" s="246"/>
      <c r="HB446" s="246"/>
      <c r="HC446" s="246"/>
      <c r="HD446" s="246"/>
      <c r="HE446" s="246"/>
      <c r="HF446" s="246"/>
      <c r="HG446" s="246"/>
      <c r="HH446" s="246"/>
      <c r="HI446" s="246"/>
      <c r="HJ446" s="246"/>
      <c r="HK446" s="246"/>
      <c r="HL446" s="246"/>
      <c r="HM446" s="246"/>
      <c r="HN446" s="246"/>
      <c r="HO446" s="246"/>
      <c r="HP446" s="246"/>
      <c r="HQ446" s="246"/>
      <c r="HR446" s="246"/>
      <c r="HS446" s="246"/>
      <c r="HT446" s="246"/>
      <c r="HU446" s="246"/>
      <c r="HV446" s="246"/>
      <c r="HW446" s="246"/>
      <c r="HX446" s="246"/>
      <c r="HY446" s="246"/>
      <c r="HZ446" s="246"/>
      <c r="IA446" s="246"/>
      <c r="IB446" s="246"/>
      <c r="IC446" s="246"/>
      <c r="ID446" s="246"/>
      <c r="IE446" s="246"/>
      <c r="IF446" s="246"/>
      <c r="IG446" s="246"/>
      <c r="IH446" s="246"/>
      <c r="II446" s="246"/>
      <c r="IJ446" s="246"/>
      <c r="IK446" s="246"/>
      <c r="IL446" s="246"/>
      <c r="IM446" s="246"/>
      <c r="IN446" s="246"/>
      <c r="IO446" s="246"/>
      <c r="IP446" s="246"/>
      <c r="IQ446" s="246"/>
      <c r="IR446" s="246"/>
      <c r="IS446" s="246"/>
      <c r="IT446" s="246"/>
      <c r="IU446" s="246"/>
      <c r="IV446" s="246"/>
      <c r="IW446" s="246"/>
    </row>
    <row r="447" customFormat="false" ht="12.75" hidden="false" customHeight="false" outlineLevel="0" collapsed="false">
      <c r="A447" s="2"/>
      <c r="B447" s="2"/>
      <c r="C447" s="2"/>
      <c r="D447" s="2"/>
      <c r="E447" s="2"/>
    </row>
    <row r="448" customFormat="false" ht="12.75" hidden="false" customHeight="false" outlineLevel="0" collapsed="false">
      <c r="A448" s="2"/>
      <c r="B448" s="2"/>
      <c r="C448" s="2"/>
      <c r="D448" s="2"/>
      <c r="E448" s="2"/>
    </row>
    <row r="449" customFormat="false" ht="12.75" hidden="false" customHeight="false" outlineLevel="0" collapsed="false">
      <c r="A449" s="2"/>
      <c r="B449" s="2"/>
      <c r="C449" s="2"/>
      <c r="D449" s="2"/>
      <c r="E449" s="2"/>
    </row>
    <row r="450" customFormat="false" ht="18.75" hidden="false" customHeight="false" outlineLevel="0" collapsed="false">
      <c r="A450" s="227"/>
      <c r="B450" s="2"/>
      <c r="C450" s="2"/>
      <c r="D450" s="2"/>
      <c r="E450" s="2"/>
    </row>
    <row r="451" customFormat="false" ht="12.75" hidden="false" customHeight="false" outlineLevel="0" collapsed="false">
      <c r="A451" s="220"/>
      <c r="B451" s="2"/>
      <c r="C451" s="2"/>
      <c r="D451" s="2"/>
      <c r="E451" s="2"/>
    </row>
    <row r="452" customFormat="false" ht="12.75" hidden="false" customHeight="false" outlineLevel="0" collapsed="false">
      <c r="A452" s="266"/>
      <c r="B452" s="2"/>
      <c r="C452" s="2"/>
      <c r="D452" s="236"/>
      <c r="E452" s="236"/>
    </row>
    <row r="453" customFormat="false" ht="12.75" hidden="false" customHeight="false" outlineLevel="0" collapsed="false">
      <c r="A453" s="2"/>
      <c r="B453" s="2"/>
      <c r="C453" s="2"/>
      <c r="D453" s="2"/>
      <c r="E453" s="2"/>
    </row>
    <row r="454" customFormat="false" ht="12.75" hidden="false" customHeight="false" outlineLevel="0" collapsed="false">
      <c r="A454" s="221"/>
      <c r="B454" s="221"/>
      <c r="C454" s="222"/>
      <c r="D454" s="222"/>
      <c r="E454" s="222"/>
    </row>
    <row r="455" customFormat="false" ht="12.75" hidden="false" customHeight="false" outlineLevel="0" collapsed="false">
      <c r="A455" s="220"/>
      <c r="B455" s="2"/>
      <c r="C455" s="2"/>
      <c r="D455" s="2"/>
      <c r="E455" s="2"/>
    </row>
    <row r="456" customFormat="false" ht="12.75" hidden="false" customHeight="false" outlineLevel="0" collapsed="false">
      <c r="A456" s="229"/>
      <c r="B456" s="2"/>
      <c r="C456" s="2"/>
      <c r="D456" s="230"/>
      <c r="E456" s="230"/>
    </row>
    <row r="457" customFormat="false" ht="12.75" hidden="false" customHeight="false" outlineLevel="0" collapsed="false">
      <c r="A457" s="229"/>
      <c r="B457" s="2"/>
      <c r="C457" s="2"/>
      <c r="D457" s="230"/>
      <c r="E457" s="230"/>
    </row>
    <row r="458" customFormat="false" ht="12.75" hidden="false" customHeight="false" outlineLevel="0" collapsed="false">
      <c r="A458" s="267"/>
      <c r="B458" s="2"/>
      <c r="C458" s="2"/>
      <c r="D458" s="230"/>
      <c r="E458" s="230"/>
    </row>
    <row r="459" customFormat="false" ht="12.75" hidden="false" customHeight="false" outlineLevel="0" collapsed="false">
      <c r="A459" s="229"/>
      <c r="B459" s="2"/>
      <c r="C459" s="2"/>
      <c r="D459" s="230"/>
      <c r="E459" s="230"/>
    </row>
    <row r="460" customFormat="false" ht="12.75" hidden="false" customHeight="false" outlineLevel="0" collapsed="false">
      <c r="A460" s="2"/>
      <c r="B460" s="2"/>
      <c r="C460" s="2"/>
      <c r="D460" s="230"/>
      <c r="E460" s="230"/>
    </row>
    <row r="461" customFormat="false" ht="12.75" hidden="false" customHeight="false" outlineLevel="0" collapsed="false">
      <c r="A461" s="220"/>
      <c r="B461" s="2"/>
      <c r="C461" s="2"/>
      <c r="D461" s="230"/>
      <c r="E461" s="230"/>
    </row>
    <row r="462" customFormat="false" ht="12.75" hidden="false" customHeight="false" outlineLevel="0" collapsed="false">
      <c r="A462" s="229"/>
      <c r="B462" s="2"/>
      <c r="C462" s="2"/>
      <c r="D462" s="230"/>
      <c r="E462" s="230"/>
    </row>
    <row r="463" customFormat="false" ht="12.75" hidden="false" customHeight="false" outlineLevel="0" collapsed="false">
      <c r="A463" s="229"/>
      <c r="B463" s="2"/>
      <c r="C463" s="2"/>
      <c r="D463" s="230"/>
      <c r="E463" s="230"/>
    </row>
    <row r="464" customFormat="false" ht="12.75" hidden="false" customHeight="false" outlineLevel="0" collapsed="false">
      <c r="A464" s="229"/>
      <c r="B464" s="2"/>
      <c r="C464" s="2"/>
      <c r="D464" s="230"/>
      <c r="E464" s="230"/>
    </row>
    <row r="465" customFormat="false" ht="12.75" hidden="false" customHeight="false" outlineLevel="0" collapsed="false">
      <c r="A465" s="229"/>
      <c r="B465" s="2"/>
      <c r="C465" s="2"/>
      <c r="D465" s="230"/>
      <c r="E465" s="230"/>
    </row>
    <row r="466" customFormat="false" ht="12.75" hidden="false" customHeight="false" outlineLevel="0" collapsed="false">
      <c r="A466" s="229"/>
      <c r="B466" s="2"/>
      <c r="C466" s="2"/>
      <c r="D466" s="230"/>
      <c r="E466" s="230"/>
    </row>
    <row r="467" customFormat="false" ht="12.75" hidden="false" customHeight="false" outlineLevel="0" collapsed="false">
      <c r="A467" s="229"/>
      <c r="B467" s="2"/>
      <c r="C467" s="2"/>
      <c r="D467" s="230"/>
      <c r="E467" s="230"/>
    </row>
    <row r="468" customFormat="false" ht="12.75" hidden="false" customHeight="false" outlineLevel="0" collapsed="false">
      <c r="A468" s="229"/>
      <c r="B468" s="2"/>
      <c r="C468" s="2"/>
      <c r="D468" s="230"/>
      <c r="E468" s="230"/>
    </row>
    <row r="469" customFormat="false" ht="12.75" hidden="false" customHeight="false" outlineLevel="0" collapsed="false">
      <c r="A469" s="229"/>
      <c r="B469" s="2"/>
      <c r="C469" s="2"/>
      <c r="D469" s="230"/>
      <c r="E469" s="230"/>
    </row>
    <row r="470" customFormat="false" ht="12.75" hidden="false" customHeight="false" outlineLevel="0" collapsed="false">
      <c r="A470" s="229"/>
      <c r="B470" s="2"/>
      <c r="C470" s="2"/>
      <c r="D470" s="230"/>
      <c r="E470" s="230"/>
    </row>
    <row r="471" customFormat="false" ht="12.75" hidden="false" customHeight="false" outlineLevel="0" collapsed="false">
      <c r="A471" s="229"/>
      <c r="B471" s="2"/>
      <c r="C471" s="2"/>
      <c r="D471" s="230"/>
      <c r="E471" s="230"/>
    </row>
    <row r="472" customFormat="false" ht="12.75" hidden="false" customHeight="false" outlineLevel="0" collapsed="false">
      <c r="A472" s="2"/>
      <c r="B472" s="2"/>
      <c r="C472" s="2"/>
      <c r="D472" s="230"/>
      <c r="E472" s="230"/>
    </row>
    <row r="473" customFormat="false" ht="12.75" hidden="false" customHeight="false" outlineLevel="0" collapsed="false">
      <c r="A473" s="2"/>
      <c r="B473" s="2"/>
      <c r="C473" s="2"/>
      <c r="D473" s="230"/>
      <c r="E473" s="230"/>
    </row>
    <row r="474" customFormat="false" ht="12.75" hidden="false" customHeight="false" outlineLevel="0" collapsed="false">
      <c r="A474" s="2"/>
      <c r="B474" s="2"/>
      <c r="C474" s="2"/>
      <c r="D474" s="230"/>
      <c r="E474" s="230"/>
    </row>
    <row r="475" customFormat="false" ht="12.75" hidden="false" customHeight="false" outlineLevel="0" collapsed="false">
      <c r="A475" s="229"/>
      <c r="B475" s="2"/>
      <c r="C475" s="2"/>
      <c r="D475" s="230"/>
      <c r="E475" s="230"/>
    </row>
    <row r="476" customFormat="false" ht="12.75" hidden="false" customHeight="false" outlineLevel="0" collapsed="false">
      <c r="A476" s="2"/>
      <c r="B476" s="2"/>
      <c r="C476" s="2"/>
      <c r="D476" s="230"/>
      <c r="E476" s="230"/>
    </row>
    <row r="477" customFormat="false" ht="12.75" hidden="false" customHeight="false" outlineLevel="0" collapsed="false">
      <c r="A477" s="2"/>
      <c r="B477" s="2"/>
      <c r="C477" s="2"/>
      <c r="D477" s="230"/>
      <c r="E477" s="230"/>
    </row>
    <row r="478" customFormat="false" ht="12.75" hidden="false" customHeight="false" outlineLevel="0" collapsed="false">
      <c r="A478" s="220"/>
      <c r="B478" s="2"/>
      <c r="C478" s="2"/>
      <c r="D478" s="230"/>
      <c r="E478" s="230"/>
    </row>
    <row r="479" customFormat="false" ht="12.75" hidden="false" customHeight="false" outlineLevel="0" collapsed="false">
      <c r="A479" s="229"/>
      <c r="B479" s="2"/>
      <c r="C479" s="2"/>
      <c r="D479" s="230"/>
      <c r="E479" s="230"/>
    </row>
    <row r="480" customFormat="false" ht="12.75" hidden="false" customHeight="false" outlineLevel="0" collapsed="false">
      <c r="A480" s="220"/>
      <c r="B480" s="2"/>
      <c r="C480" s="2"/>
      <c r="D480" s="230"/>
      <c r="E480" s="230"/>
    </row>
    <row r="481" customFormat="false" ht="12.75" hidden="false" customHeight="false" outlineLevel="0" collapsed="false">
      <c r="A481" s="220"/>
      <c r="B481" s="2"/>
      <c r="C481" s="2"/>
      <c r="D481" s="230"/>
      <c r="E481" s="230"/>
    </row>
    <row r="482" customFormat="false" ht="12.75" hidden="false" customHeight="false" outlineLevel="0" collapsed="false">
      <c r="A482" s="220"/>
      <c r="B482" s="2"/>
      <c r="C482" s="2"/>
      <c r="D482" s="230"/>
      <c r="E482" s="230"/>
    </row>
    <row r="483" customFormat="false" ht="12.75" hidden="false" customHeight="false" outlineLevel="0" collapsed="false">
      <c r="A483" s="2"/>
      <c r="B483" s="2"/>
      <c r="C483" s="2"/>
      <c r="D483" s="230"/>
      <c r="E483" s="230"/>
    </row>
    <row r="484" customFormat="false" ht="12.75" hidden="false" customHeight="false" outlineLevel="0" collapsed="false">
      <c r="A484" s="2"/>
      <c r="B484" s="2"/>
      <c r="C484" s="2"/>
      <c r="D484" s="230"/>
      <c r="E484" s="230"/>
    </row>
    <row r="485" customFormat="false" ht="12.75" hidden="false" customHeight="false" outlineLevel="0" collapsed="false">
      <c r="A485" s="220"/>
      <c r="B485" s="2"/>
      <c r="C485" s="2"/>
      <c r="D485" s="230"/>
      <c r="E485" s="230"/>
    </row>
    <row r="486" customFormat="false" ht="12.75" hidden="false" customHeight="false" outlineLevel="0" collapsed="false">
      <c r="A486" s="220"/>
      <c r="B486" s="2"/>
      <c r="C486" s="2"/>
      <c r="D486" s="230"/>
      <c r="E486" s="230"/>
    </row>
    <row r="487" customFormat="false" ht="12.75" hidden="false" customHeight="false" outlineLevel="0" collapsed="false">
      <c r="A487" s="220"/>
      <c r="B487" s="2"/>
      <c r="C487" s="2"/>
      <c r="D487" s="230"/>
      <c r="E487" s="230"/>
    </row>
    <row r="488" customFormat="false" ht="12.75" hidden="false" customHeight="false" outlineLevel="0" collapsed="false">
      <c r="A488" s="220"/>
      <c r="B488" s="2"/>
      <c r="C488" s="2"/>
      <c r="D488" s="230"/>
      <c r="E488" s="230"/>
    </row>
    <row r="489" customFormat="false" ht="12.75" hidden="false" customHeight="false" outlineLevel="0" collapsed="false">
      <c r="A489" s="2"/>
      <c r="B489" s="2"/>
      <c r="C489" s="2"/>
      <c r="D489" s="2"/>
      <c r="E489" s="2"/>
    </row>
    <row r="490" customFormat="false" ht="12.75" hidden="false" customHeight="false" outlineLevel="0" collapsed="false">
      <c r="A490" s="2"/>
      <c r="B490" s="2"/>
      <c r="C490" s="2"/>
      <c r="D490" s="2"/>
      <c r="E490" s="2"/>
    </row>
    <row r="491" customFormat="false" ht="12.75" hidden="false" customHeight="false" outlineLevel="0" collapsed="false">
      <c r="A491" s="2"/>
      <c r="B491" s="2"/>
      <c r="C491" s="2"/>
      <c r="D491" s="2"/>
      <c r="E491" s="2"/>
    </row>
    <row r="492" customFormat="false" ht="12.75" hidden="false" customHeight="false" outlineLevel="0" collapsed="false">
      <c r="A492" s="2"/>
      <c r="B492" s="2"/>
      <c r="C492" s="2"/>
      <c r="D492" s="2"/>
      <c r="E492" s="2"/>
    </row>
    <row r="493" customFormat="false" ht="12.75" hidden="false" customHeight="false" outlineLevel="0" collapsed="false">
      <c r="A493" s="2"/>
      <c r="B493" s="2"/>
      <c r="C493" s="2"/>
      <c r="D493" s="2"/>
      <c r="E493" s="2"/>
    </row>
    <row r="494" customFormat="false" ht="12.75" hidden="false" customHeight="false" outlineLevel="0" collapsed="false">
      <c r="A494" s="2"/>
      <c r="B494" s="2"/>
      <c r="C494" s="2"/>
      <c r="D494" s="2"/>
      <c r="E494" s="2"/>
    </row>
    <row r="495" customFormat="false" ht="12.75" hidden="false" customHeight="false" outlineLevel="0" collapsed="false">
      <c r="A495" s="2"/>
      <c r="B495" s="2"/>
      <c r="C495" s="2"/>
      <c r="D495" s="2"/>
      <c r="E495" s="2"/>
    </row>
    <row r="496" customFormat="false" ht="12.75" hidden="false" customHeight="false" outlineLevel="0" collapsed="false">
      <c r="A496" s="2"/>
      <c r="B496" s="2"/>
      <c r="C496" s="2"/>
      <c r="D496" s="2"/>
      <c r="E496" s="2"/>
    </row>
    <row r="497" customFormat="false" ht="12.75" hidden="false" customHeight="false" outlineLevel="0" collapsed="false">
      <c r="A497" s="2"/>
      <c r="B497" s="2"/>
      <c r="C497" s="2"/>
      <c r="D497" s="2"/>
      <c r="E497" s="2"/>
    </row>
    <row r="498" customFormat="false" ht="12.75" hidden="false" customHeight="false" outlineLevel="0" collapsed="false">
      <c r="A498" s="2"/>
      <c r="B498" s="2"/>
      <c r="C498" s="2"/>
      <c r="D498" s="2"/>
      <c r="E498" s="2"/>
    </row>
    <row r="499" customFormat="false" ht="12.75" hidden="false" customHeight="false" outlineLevel="0" collapsed="false">
      <c r="A499" s="2"/>
      <c r="B499" s="2"/>
      <c r="C499" s="2"/>
      <c r="D499" s="2"/>
      <c r="E499" s="2"/>
    </row>
    <row r="500" customFormat="false" ht="12.75" hidden="false" customHeight="false" outlineLevel="0" collapsed="false">
      <c r="A500" s="2"/>
      <c r="B500" s="2"/>
      <c r="C500" s="2"/>
      <c r="D500" s="2"/>
      <c r="E500" s="2"/>
    </row>
    <row r="501" customFormat="false" ht="12.75" hidden="false" customHeight="false" outlineLevel="0" collapsed="false">
      <c r="A501" s="2"/>
      <c r="B501" s="2"/>
      <c r="C501" s="2"/>
      <c r="D501" s="2"/>
      <c r="E501" s="2"/>
    </row>
    <row r="502" customFormat="false" ht="12.75" hidden="false" customHeight="false" outlineLevel="0" collapsed="false">
      <c r="A502" s="2"/>
      <c r="B502" s="2"/>
      <c r="C502" s="2"/>
      <c r="D502" s="2"/>
      <c r="E502" s="2"/>
    </row>
    <row r="503" customFormat="false" ht="12.75" hidden="false" customHeight="false" outlineLevel="0" collapsed="false">
      <c r="A503" s="2"/>
      <c r="B503" s="2"/>
      <c r="C503" s="2"/>
      <c r="D503" s="2"/>
      <c r="E503" s="2"/>
    </row>
    <row r="504" customFormat="false" ht="12.75" hidden="false" customHeight="false" outlineLevel="0" collapsed="false">
      <c r="A504" s="2"/>
      <c r="B504" s="2"/>
      <c r="C504" s="2"/>
      <c r="D504" s="2"/>
      <c r="E504" s="2"/>
    </row>
    <row r="505" customFormat="false" ht="12.75" hidden="false" customHeight="false" outlineLevel="0" collapsed="false">
      <c r="A505" s="2"/>
      <c r="B505" s="2"/>
      <c r="C505" s="2"/>
      <c r="D505" s="2"/>
      <c r="E505" s="2"/>
    </row>
    <row r="506" customFormat="false" ht="12.75" hidden="false" customHeight="false" outlineLevel="0" collapsed="false">
      <c r="A506" s="2"/>
      <c r="B506" s="2"/>
      <c r="C506" s="2"/>
      <c r="D506" s="2"/>
      <c r="E506" s="2"/>
    </row>
    <row r="507" customFormat="false" ht="12.75" hidden="false" customHeight="false" outlineLevel="0" collapsed="false">
      <c r="A507" s="2"/>
      <c r="B507" s="2"/>
      <c r="C507" s="2"/>
      <c r="D507" s="2"/>
      <c r="E507" s="2"/>
    </row>
    <row r="508" customFormat="false" ht="12.75" hidden="false" customHeight="false" outlineLevel="0" collapsed="false">
      <c r="A508" s="2"/>
      <c r="B508" s="2"/>
      <c r="C508" s="2"/>
      <c r="D508" s="2"/>
      <c r="E508" s="2"/>
    </row>
    <row r="509" customFormat="false" ht="12.75" hidden="false" customHeight="false" outlineLevel="0" collapsed="false">
      <c r="A509" s="2"/>
      <c r="B509" s="2"/>
      <c r="C509" s="2"/>
      <c r="D509" s="2"/>
      <c r="E509" s="2"/>
    </row>
    <row r="510" customFormat="false" ht="12.75" hidden="false" customHeight="false" outlineLevel="0" collapsed="false">
      <c r="A510" s="2"/>
      <c r="B510" s="2"/>
      <c r="C510" s="2"/>
      <c r="D510" s="2"/>
      <c r="E510" s="2"/>
    </row>
    <row r="511" customFormat="false" ht="12.75" hidden="false" customHeight="false" outlineLevel="0" collapsed="false">
      <c r="A511" s="2"/>
      <c r="B511" s="2"/>
      <c r="C511" s="2"/>
      <c r="D511" s="2"/>
      <c r="E511" s="2"/>
    </row>
    <row r="512" customFormat="false" ht="12.75" hidden="false" customHeight="false" outlineLevel="0" collapsed="false">
      <c r="A512" s="2"/>
      <c r="B512" s="2"/>
      <c r="C512" s="2"/>
      <c r="D512" s="2"/>
      <c r="E512" s="2"/>
    </row>
    <row r="513" customFormat="false" ht="12.75" hidden="false" customHeight="false" outlineLevel="0" collapsed="false">
      <c r="A513" s="2"/>
      <c r="B513" s="2"/>
      <c r="C513" s="2"/>
      <c r="D513" s="2"/>
      <c r="E513" s="2"/>
    </row>
    <row r="514" customFormat="false" ht="12.75" hidden="false" customHeight="false" outlineLevel="0" collapsed="false">
      <c r="A514" s="2"/>
      <c r="B514" s="2"/>
      <c r="C514" s="2"/>
      <c r="D514" s="2"/>
      <c r="E514" s="2"/>
    </row>
    <row r="515" customFormat="false" ht="12.75" hidden="false" customHeight="false" outlineLevel="0" collapsed="false">
      <c r="A515" s="2"/>
      <c r="B515" s="2"/>
      <c r="C515" s="2"/>
      <c r="D515" s="2"/>
      <c r="E515" s="2"/>
    </row>
    <row r="516" customFormat="false" ht="12.75" hidden="false" customHeight="false" outlineLevel="0" collapsed="false">
      <c r="A516" s="2"/>
      <c r="B516" s="2"/>
      <c r="C516" s="2"/>
      <c r="D516" s="2"/>
      <c r="E516" s="2"/>
    </row>
    <row r="517" customFormat="false" ht="12.75" hidden="false" customHeight="false" outlineLevel="0" collapsed="false">
      <c r="A517" s="2"/>
      <c r="B517" s="2"/>
      <c r="C517" s="2"/>
      <c r="D517" s="2"/>
      <c r="E517" s="2"/>
    </row>
    <row r="518" customFormat="false" ht="12.75" hidden="false" customHeight="false" outlineLevel="0" collapsed="false">
      <c r="A518" s="2"/>
      <c r="B518" s="2"/>
      <c r="C518" s="2"/>
      <c r="D518" s="2"/>
      <c r="E518" s="2"/>
    </row>
    <row r="519" customFormat="false" ht="12.75" hidden="false" customHeight="false" outlineLevel="0" collapsed="false">
      <c r="A519" s="2"/>
      <c r="B519" s="2"/>
      <c r="C519" s="2"/>
      <c r="D519" s="2"/>
      <c r="E519" s="2"/>
    </row>
    <row r="520" customFormat="false" ht="12.75" hidden="false" customHeight="false" outlineLevel="0" collapsed="false">
      <c r="A520" s="2"/>
      <c r="B520" s="2"/>
      <c r="C520" s="2"/>
      <c r="D520" s="2"/>
      <c r="E520" s="2"/>
    </row>
    <row r="521" customFormat="false" ht="12.75" hidden="false" customHeight="false" outlineLevel="0" collapsed="false">
      <c r="A521" s="2"/>
      <c r="B521" s="2"/>
      <c r="C521" s="2"/>
      <c r="D521" s="2"/>
      <c r="E521" s="2"/>
    </row>
    <row r="522" customFormat="false" ht="12.75" hidden="false" customHeight="false" outlineLevel="0" collapsed="false">
      <c r="A522" s="2"/>
      <c r="B522" s="2"/>
      <c r="C522" s="2"/>
      <c r="D522" s="2"/>
      <c r="E522" s="2"/>
    </row>
    <row r="523" customFormat="false" ht="12.75" hidden="false" customHeight="false" outlineLevel="0" collapsed="false">
      <c r="A523" s="2"/>
      <c r="B523" s="2"/>
      <c r="C523" s="2"/>
      <c r="D523" s="2"/>
      <c r="E523" s="2"/>
    </row>
    <row r="524" customFormat="false" ht="12.75" hidden="false" customHeight="false" outlineLevel="0" collapsed="false">
      <c r="A524" s="2"/>
      <c r="B524" s="2"/>
      <c r="C524" s="2"/>
      <c r="D524" s="2"/>
      <c r="E524" s="2"/>
    </row>
    <row r="525" customFormat="false" ht="12.75" hidden="false" customHeight="false" outlineLevel="0" collapsed="false">
      <c r="A525" s="2"/>
      <c r="B525" s="2"/>
      <c r="C525" s="2"/>
      <c r="D525" s="2"/>
      <c r="E525" s="2"/>
    </row>
    <row r="526" customFormat="false" ht="12.75" hidden="false" customHeight="false" outlineLevel="0" collapsed="false">
      <c r="A526" s="2"/>
      <c r="B526" s="2"/>
      <c r="C526" s="2"/>
      <c r="D526" s="2"/>
      <c r="E526" s="2"/>
    </row>
    <row r="527" customFormat="false" ht="12.75" hidden="false" customHeight="false" outlineLevel="0" collapsed="false">
      <c r="A527" s="2"/>
      <c r="B527" s="2"/>
      <c r="C527" s="2"/>
      <c r="D527" s="2"/>
      <c r="E527" s="2"/>
    </row>
    <row r="528" customFormat="false" ht="12.75" hidden="false" customHeight="false" outlineLevel="0" collapsed="false">
      <c r="A528" s="2"/>
      <c r="B528" s="2"/>
      <c r="C528" s="2"/>
      <c r="D528" s="2"/>
      <c r="E528" s="2"/>
    </row>
    <row r="529" customFormat="false" ht="12.75" hidden="false" customHeight="false" outlineLevel="0" collapsed="false">
      <c r="A529" s="2"/>
      <c r="B529" s="2"/>
      <c r="C529" s="2"/>
      <c r="D529" s="2"/>
      <c r="E529" s="2"/>
    </row>
    <row r="530" customFormat="false" ht="12.75" hidden="false" customHeight="false" outlineLevel="0" collapsed="false">
      <c r="A530" s="2"/>
      <c r="B530" s="2"/>
      <c r="C530" s="2"/>
      <c r="D530" s="2"/>
      <c r="E530" s="2"/>
    </row>
    <row r="531" customFormat="false" ht="12.75" hidden="false" customHeight="false" outlineLevel="0" collapsed="false">
      <c r="A531" s="2"/>
      <c r="B531" s="2"/>
      <c r="C531" s="2"/>
      <c r="D531" s="2"/>
      <c r="E531" s="2"/>
    </row>
    <row r="532" customFormat="false" ht="12.75" hidden="false" customHeight="false" outlineLevel="0" collapsed="false">
      <c r="A532" s="2"/>
      <c r="B532" s="2"/>
      <c r="C532" s="2"/>
      <c r="D532" s="2"/>
      <c r="E532" s="2"/>
    </row>
    <row r="533" customFormat="false" ht="12.75" hidden="false" customHeight="false" outlineLevel="0" collapsed="false">
      <c r="A533" s="2"/>
      <c r="B533" s="2"/>
      <c r="C533" s="2"/>
      <c r="D533" s="2"/>
      <c r="E533" s="2"/>
    </row>
    <row r="534" customFormat="false" ht="12.75" hidden="false" customHeight="false" outlineLevel="0" collapsed="false">
      <c r="A534" s="2"/>
      <c r="B534" s="2"/>
      <c r="C534" s="2"/>
      <c r="D534" s="2"/>
      <c r="E534" s="2"/>
    </row>
    <row r="535" customFormat="false" ht="12.75" hidden="false" customHeight="false" outlineLevel="0" collapsed="false">
      <c r="A535" s="2"/>
      <c r="B535" s="2"/>
      <c r="C535" s="2"/>
      <c r="D535" s="2"/>
      <c r="E535" s="2"/>
    </row>
    <row r="536" customFormat="false" ht="12.75" hidden="false" customHeight="false" outlineLevel="0" collapsed="false">
      <c r="A536" s="2"/>
      <c r="B536" s="2"/>
      <c r="C536" s="2"/>
      <c r="D536" s="2"/>
      <c r="E536" s="2"/>
    </row>
    <row r="537" customFormat="false" ht="12.75" hidden="false" customHeight="false" outlineLevel="0" collapsed="false">
      <c r="A537" s="2"/>
      <c r="B537" s="2"/>
      <c r="C537" s="2"/>
      <c r="D537" s="2"/>
      <c r="E537" s="2"/>
    </row>
    <row r="538" customFormat="false" ht="12.75" hidden="false" customHeight="false" outlineLevel="0" collapsed="false">
      <c r="A538" s="2"/>
      <c r="B538" s="2"/>
      <c r="C538" s="2"/>
      <c r="D538" s="2"/>
      <c r="E538" s="2"/>
    </row>
    <row r="539" customFormat="false" ht="12.75" hidden="false" customHeight="false" outlineLevel="0" collapsed="false">
      <c r="A539" s="2"/>
      <c r="B539" s="2"/>
      <c r="C539" s="2"/>
      <c r="D539" s="2"/>
      <c r="E539" s="2"/>
    </row>
    <row r="540" customFormat="false" ht="12.75" hidden="false" customHeight="false" outlineLevel="0" collapsed="false">
      <c r="A540" s="2"/>
      <c r="B540" s="2"/>
      <c r="C540" s="2"/>
      <c r="D540" s="2"/>
      <c r="E540" s="2"/>
    </row>
    <row r="541" customFormat="false" ht="12.75" hidden="false" customHeight="false" outlineLevel="0" collapsed="false">
      <c r="A541" s="2"/>
      <c r="B541" s="2"/>
      <c r="C541" s="2"/>
      <c r="D541" s="2"/>
      <c r="E541" s="2"/>
    </row>
    <row r="542" customFormat="false" ht="12.75" hidden="false" customHeight="false" outlineLevel="0" collapsed="false">
      <c r="A542" s="2"/>
      <c r="B542" s="2"/>
      <c r="C542" s="2"/>
      <c r="D542" s="2"/>
      <c r="E542" s="2"/>
    </row>
    <row r="543" customFormat="false" ht="12.75" hidden="false" customHeight="false" outlineLevel="0" collapsed="false">
      <c r="A543" s="2"/>
      <c r="B543" s="2"/>
      <c r="C543" s="2"/>
      <c r="D543" s="2"/>
      <c r="E543" s="2"/>
    </row>
    <row r="544" customFormat="false" ht="12.75" hidden="false" customHeight="false" outlineLevel="0" collapsed="false">
      <c r="A544" s="2"/>
      <c r="B544" s="2"/>
      <c r="C544" s="2"/>
      <c r="D544" s="2"/>
      <c r="E544" s="2"/>
    </row>
    <row r="545" customFormat="false" ht="12.75" hidden="false" customHeight="false" outlineLevel="0" collapsed="false">
      <c r="A545" s="2"/>
      <c r="B545" s="2"/>
      <c r="C545" s="2"/>
      <c r="D545" s="2"/>
      <c r="E545" s="2"/>
    </row>
    <row r="546" customFormat="false" ht="12.75" hidden="false" customHeight="false" outlineLevel="0" collapsed="false">
      <c r="A546" s="2"/>
      <c r="B546" s="2"/>
      <c r="C546" s="2"/>
      <c r="D546" s="2"/>
      <c r="E546" s="2"/>
    </row>
    <row r="547" customFormat="false" ht="12.75" hidden="false" customHeight="false" outlineLevel="0" collapsed="false">
      <c r="A547" s="2"/>
      <c r="B547" s="2"/>
      <c r="C547" s="2"/>
      <c r="D547" s="2"/>
      <c r="E547" s="2"/>
    </row>
    <row r="548" customFormat="false" ht="12.75" hidden="false" customHeight="false" outlineLevel="0" collapsed="false">
      <c r="A548" s="2"/>
      <c r="B548" s="2"/>
      <c r="C548" s="2"/>
      <c r="D548" s="2"/>
      <c r="E548" s="2"/>
    </row>
    <row r="549" customFormat="false" ht="12.75" hidden="false" customHeight="false" outlineLevel="0" collapsed="false">
      <c r="A549" s="2"/>
      <c r="B549" s="2"/>
      <c r="C549" s="2"/>
      <c r="D549" s="2"/>
      <c r="E549" s="2"/>
    </row>
    <row r="550" customFormat="false" ht="12.75" hidden="false" customHeight="false" outlineLevel="0" collapsed="false">
      <c r="A550" s="2"/>
      <c r="B550" s="2"/>
      <c r="C550" s="2"/>
      <c r="D550" s="2"/>
      <c r="E550" s="2"/>
    </row>
    <row r="551" customFormat="false" ht="12.75" hidden="false" customHeight="false" outlineLevel="0" collapsed="false">
      <c r="A551" s="2"/>
      <c r="B551" s="2"/>
      <c r="C551" s="2"/>
      <c r="D551" s="2"/>
      <c r="E551" s="2"/>
    </row>
    <row r="552" customFormat="false" ht="12.75" hidden="false" customHeight="false" outlineLevel="0" collapsed="false">
      <c r="A552" s="2"/>
      <c r="B552" s="2"/>
      <c r="C552" s="2"/>
      <c r="D552" s="2"/>
      <c r="E552" s="2"/>
    </row>
    <row r="553" customFormat="false" ht="12.75" hidden="false" customHeight="false" outlineLevel="0" collapsed="false">
      <c r="A553" s="2"/>
      <c r="B553" s="2"/>
      <c r="C553" s="2"/>
      <c r="D553" s="2"/>
      <c r="E553" s="2"/>
    </row>
    <row r="554" customFormat="false" ht="12.75" hidden="false" customHeight="false" outlineLevel="0" collapsed="false">
      <c r="A554" s="2"/>
      <c r="B554" s="2"/>
      <c r="C554" s="2"/>
      <c r="D554" s="2"/>
      <c r="E554" s="2"/>
    </row>
    <row r="555" customFormat="false" ht="12.75" hidden="false" customHeight="false" outlineLevel="0" collapsed="false">
      <c r="A555" s="2"/>
      <c r="B555" s="2"/>
      <c r="C555" s="2"/>
      <c r="D555" s="2"/>
      <c r="E555" s="2"/>
    </row>
    <row r="556" customFormat="false" ht="12.75" hidden="false" customHeight="false" outlineLevel="0" collapsed="false">
      <c r="A556" s="2"/>
      <c r="B556" s="2"/>
      <c r="C556" s="2"/>
      <c r="D556" s="2"/>
      <c r="E556" s="2"/>
    </row>
    <row r="557" customFormat="false" ht="12.75" hidden="false" customHeight="false" outlineLevel="0" collapsed="false">
      <c r="A557" s="2"/>
      <c r="B557" s="2"/>
      <c r="C557" s="2"/>
      <c r="D557" s="2"/>
      <c r="E557" s="2"/>
    </row>
    <row r="558" customFormat="false" ht="12.75" hidden="false" customHeight="false" outlineLevel="0" collapsed="false">
      <c r="A558" s="2"/>
      <c r="B558" s="2"/>
      <c r="C558" s="2"/>
      <c r="D558" s="2"/>
      <c r="E558" s="2"/>
    </row>
    <row r="559" customFormat="false" ht="12.75" hidden="false" customHeight="false" outlineLevel="0" collapsed="false">
      <c r="A559" s="2"/>
      <c r="B559" s="2"/>
      <c r="C559" s="2"/>
      <c r="D559" s="2"/>
      <c r="E559" s="2"/>
    </row>
    <row r="560" customFormat="false" ht="12.75" hidden="false" customHeight="false" outlineLevel="0" collapsed="false">
      <c r="A560" s="2"/>
      <c r="B560" s="2"/>
      <c r="C560" s="2"/>
      <c r="D560" s="2"/>
      <c r="E560" s="2"/>
    </row>
    <row r="561" customFormat="false" ht="12.75" hidden="false" customHeight="false" outlineLevel="0" collapsed="false">
      <c r="A561" s="2"/>
      <c r="B561" s="2"/>
      <c r="C561" s="2"/>
      <c r="D561" s="2"/>
      <c r="E561" s="2"/>
    </row>
    <row r="562" customFormat="false" ht="12.75" hidden="false" customHeight="false" outlineLevel="0" collapsed="false">
      <c r="A562" s="2"/>
      <c r="B562" s="2"/>
      <c r="C562" s="2"/>
      <c r="D562" s="2"/>
      <c r="E562" s="2"/>
    </row>
    <row r="563" customFormat="false" ht="12.75" hidden="false" customHeight="false" outlineLevel="0" collapsed="false">
      <c r="A563" s="2"/>
      <c r="B563" s="2"/>
      <c r="C563" s="2"/>
      <c r="D563" s="2"/>
      <c r="E563" s="2"/>
    </row>
    <row r="564" customFormat="false" ht="12.75" hidden="false" customHeight="false" outlineLevel="0" collapsed="false">
      <c r="A564" s="2"/>
      <c r="B564" s="2"/>
      <c r="C564" s="2"/>
      <c r="D564" s="2"/>
      <c r="E564" s="2"/>
    </row>
    <row r="565" customFormat="false" ht="12.75" hidden="false" customHeight="false" outlineLevel="0" collapsed="false">
      <c r="A565" s="2"/>
      <c r="B565" s="2"/>
      <c r="C565" s="2"/>
      <c r="D565" s="2"/>
      <c r="E565" s="2"/>
    </row>
    <row r="566" customFormat="false" ht="12.75" hidden="false" customHeight="false" outlineLevel="0" collapsed="false">
      <c r="A566" s="2"/>
      <c r="B566" s="2"/>
      <c r="C566" s="2"/>
      <c r="D566" s="2"/>
      <c r="E566" s="2"/>
    </row>
    <row r="567" customFormat="false" ht="12.75" hidden="false" customHeight="false" outlineLevel="0" collapsed="false">
      <c r="A567" s="2"/>
      <c r="B567" s="2"/>
      <c r="C567" s="2"/>
      <c r="D567" s="2"/>
      <c r="E567" s="2"/>
    </row>
    <row r="568" customFormat="false" ht="12.75" hidden="false" customHeight="false" outlineLevel="0" collapsed="false">
      <c r="A568" s="2"/>
      <c r="B568" s="2"/>
      <c r="C568" s="2"/>
      <c r="D568" s="2"/>
      <c r="E568" s="2"/>
    </row>
    <row r="569" customFormat="false" ht="12.75" hidden="false" customHeight="false" outlineLevel="0" collapsed="false">
      <c r="A569" s="2"/>
      <c r="B569" s="2"/>
      <c r="C569" s="2"/>
      <c r="D569" s="2"/>
      <c r="E569" s="2"/>
    </row>
    <row r="570" customFormat="false" ht="12.75" hidden="false" customHeight="false" outlineLevel="0" collapsed="false">
      <c r="A570" s="2"/>
      <c r="B570" s="2"/>
      <c r="C570" s="2"/>
      <c r="D570" s="2"/>
      <c r="E570" s="2"/>
    </row>
    <row r="571" customFormat="false" ht="12.75" hidden="false" customHeight="false" outlineLevel="0" collapsed="false">
      <c r="A571" s="2"/>
      <c r="B571" s="2"/>
      <c r="C571" s="2"/>
      <c r="D571" s="2"/>
      <c r="E571" s="2"/>
    </row>
    <row r="572" customFormat="false" ht="12.75" hidden="false" customHeight="false" outlineLevel="0" collapsed="false">
      <c r="A572" s="2"/>
      <c r="B572" s="2"/>
      <c r="C572" s="2"/>
      <c r="D572" s="2"/>
      <c r="E572" s="2"/>
    </row>
    <row r="573" customFormat="false" ht="12.75" hidden="false" customHeight="false" outlineLevel="0" collapsed="false">
      <c r="A573" s="2"/>
      <c r="B573" s="2"/>
      <c r="C573" s="2"/>
      <c r="D573" s="2"/>
      <c r="E573" s="2"/>
    </row>
    <row r="574" customFormat="false" ht="12.75" hidden="false" customHeight="false" outlineLevel="0" collapsed="false">
      <c r="A574" s="2"/>
      <c r="B574" s="2"/>
      <c r="C574" s="2"/>
      <c r="D574" s="2"/>
      <c r="E574" s="2"/>
    </row>
    <row r="575" customFormat="false" ht="12.75" hidden="false" customHeight="false" outlineLevel="0" collapsed="false">
      <c r="A575" s="2"/>
      <c r="B575" s="2"/>
      <c r="C575" s="2"/>
      <c r="D575" s="2"/>
      <c r="E575" s="2"/>
    </row>
    <row r="576" customFormat="false" ht="12.75" hidden="false" customHeight="false" outlineLevel="0" collapsed="false">
      <c r="A576" s="2"/>
      <c r="B576" s="2"/>
      <c r="C576" s="2"/>
      <c r="D576" s="2"/>
      <c r="E576" s="2"/>
    </row>
    <row r="577" customFormat="false" ht="12.75" hidden="false" customHeight="false" outlineLevel="0" collapsed="false">
      <c r="A577" s="2"/>
      <c r="B577" s="2"/>
      <c r="C577" s="2"/>
      <c r="D577" s="2"/>
      <c r="E577" s="2"/>
    </row>
    <row r="578" customFormat="false" ht="12.75" hidden="false" customHeight="false" outlineLevel="0" collapsed="false">
      <c r="A578" s="2"/>
      <c r="B578" s="2"/>
      <c r="C578" s="2"/>
      <c r="D578" s="2"/>
      <c r="E578" s="2"/>
    </row>
    <row r="579" customFormat="false" ht="12.75" hidden="false" customHeight="false" outlineLevel="0" collapsed="false">
      <c r="A579" s="2"/>
      <c r="B579" s="2"/>
      <c r="C579" s="2"/>
      <c r="D579" s="2"/>
      <c r="E579" s="2"/>
    </row>
    <row r="580" customFormat="false" ht="12.75" hidden="false" customHeight="false" outlineLevel="0" collapsed="false">
      <c r="A580" s="2"/>
      <c r="B580" s="2"/>
      <c r="C580" s="2"/>
      <c r="D580" s="2"/>
      <c r="E580" s="2"/>
    </row>
    <row r="581" customFormat="false" ht="12.75" hidden="false" customHeight="false" outlineLevel="0" collapsed="false">
      <c r="A581" s="2"/>
      <c r="B581" s="2"/>
      <c r="C581" s="2"/>
      <c r="D581" s="2"/>
      <c r="E581" s="2"/>
    </row>
    <row r="582" customFormat="false" ht="12.75" hidden="false" customHeight="false" outlineLevel="0" collapsed="false">
      <c r="A582" s="2"/>
      <c r="B582" s="2"/>
      <c r="C582" s="2"/>
      <c r="D582" s="2"/>
      <c r="E582" s="2"/>
    </row>
    <row r="583" customFormat="false" ht="12.75" hidden="false" customHeight="false" outlineLevel="0" collapsed="false">
      <c r="A583" s="2"/>
      <c r="B583" s="2"/>
      <c r="C583" s="2"/>
      <c r="D583" s="2"/>
      <c r="E583" s="2"/>
    </row>
    <row r="584" customFormat="false" ht="12.75" hidden="false" customHeight="false" outlineLevel="0" collapsed="false">
      <c r="A584" s="2"/>
      <c r="B584" s="2"/>
      <c r="C584" s="2"/>
      <c r="D584" s="2"/>
      <c r="E584" s="2"/>
    </row>
    <row r="585" customFormat="false" ht="12.75" hidden="false" customHeight="false" outlineLevel="0" collapsed="false">
      <c r="A585" s="2"/>
      <c r="B585" s="2"/>
      <c r="C585" s="2"/>
      <c r="D585" s="2"/>
      <c r="E585" s="2"/>
    </row>
    <row r="586" customFormat="false" ht="12.75" hidden="false" customHeight="false" outlineLevel="0" collapsed="false">
      <c r="A586" s="2"/>
      <c r="B586" s="2"/>
      <c r="C586" s="2"/>
      <c r="D586" s="2"/>
      <c r="E586" s="2"/>
    </row>
    <row r="587" customFormat="false" ht="12.75" hidden="false" customHeight="false" outlineLevel="0" collapsed="false">
      <c r="A587" s="2"/>
      <c r="B587" s="2"/>
      <c r="C587" s="2"/>
      <c r="D587" s="2"/>
      <c r="E587" s="2"/>
    </row>
    <row r="588" customFormat="false" ht="12.75" hidden="false" customHeight="false" outlineLevel="0" collapsed="false">
      <c r="A588" s="2"/>
      <c r="B588" s="2"/>
      <c r="C588" s="2"/>
      <c r="D588" s="2"/>
      <c r="E588" s="2"/>
    </row>
    <row r="589" customFormat="false" ht="12.75" hidden="false" customHeight="false" outlineLevel="0" collapsed="false">
      <c r="A589" s="2"/>
      <c r="B589" s="2"/>
      <c r="C589" s="2"/>
      <c r="D589" s="2"/>
      <c r="E589" s="2"/>
    </row>
    <row r="590" customFormat="false" ht="12.75" hidden="false" customHeight="false" outlineLevel="0" collapsed="false">
      <c r="A590" s="2"/>
      <c r="B590" s="2"/>
      <c r="C590" s="2"/>
      <c r="D590" s="2"/>
      <c r="E590" s="2"/>
    </row>
    <row r="591" customFormat="false" ht="12.75" hidden="false" customHeight="false" outlineLevel="0" collapsed="false">
      <c r="A591" s="2"/>
      <c r="B591" s="2"/>
      <c r="C591" s="2"/>
      <c r="D591" s="2"/>
      <c r="E591" s="2"/>
    </row>
    <row r="592" customFormat="false" ht="12.75" hidden="false" customHeight="false" outlineLevel="0" collapsed="false">
      <c r="A592" s="2"/>
      <c r="B592" s="2"/>
      <c r="C592" s="2"/>
      <c r="D592" s="2"/>
      <c r="E592" s="2"/>
    </row>
    <row r="593" customFormat="false" ht="12.75" hidden="false" customHeight="false" outlineLevel="0" collapsed="false">
      <c r="A593" s="2"/>
      <c r="B593" s="2"/>
      <c r="C593" s="2"/>
      <c r="D593" s="2"/>
      <c r="E593" s="2"/>
    </row>
    <row r="594" customFormat="false" ht="12.75" hidden="false" customHeight="false" outlineLevel="0" collapsed="false">
      <c r="A594" s="2"/>
      <c r="B594" s="2"/>
      <c r="C594" s="2"/>
      <c r="D594" s="2"/>
      <c r="E594" s="2"/>
    </row>
    <row r="595" customFormat="false" ht="12.75" hidden="false" customHeight="false" outlineLevel="0" collapsed="false">
      <c r="A595" s="2"/>
      <c r="B595" s="2"/>
      <c r="C595" s="2"/>
      <c r="D595" s="2"/>
      <c r="E595" s="2"/>
    </row>
    <row r="596" customFormat="false" ht="12.75" hidden="false" customHeight="false" outlineLevel="0" collapsed="false">
      <c r="A596" s="2"/>
      <c r="B596" s="2"/>
      <c r="C596" s="2"/>
      <c r="D596" s="2"/>
      <c r="E596" s="2"/>
    </row>
    <row r="597" customFormat="false" ht="12.75" hidden="false" customHeight="false" outlineLevel="0" collapsed="false">
      <c r="A597" s="2"/>
      <c r="B597" s="2"/>
      <c r="C597" s="2"/>
      <c r="D597" s="2"/>
      <c r="E597" s="2"/>
    </row>
    <row r="598" customFormat="false" ht="12.75" hidden="false" customHeight="false" outlineLevel="0" collapsed="false">
      <c r="A598" s="2"/>
      <c r="B598" s="2"/>
      <c r="C598" s="2"/>
      <c r="D598" s="2"/>
      <c r="E598" s="2"/>
    </row>
    <row r="599" customFormat="false" ht="12.75" hidden="false" customHeight="false" outlineLevel="0" collapsed="false">
      <c r="A599" s="2"/>
      <c r="B599" s="2"/>
      <c r="C599" s="2"/>
      <c r="D599" s="2"/>
      <c r="E599" s="2"/>
    </row>
    <row r="600" customFormat="false" ht="12.75" hidden="false" customHeight="false" outlineLevel="0" collapsed="false">
      <c r="A600" s="2"/>
      <c r="B600" s="2"/>
      <c r="C600" s="2"/>
      <c r="D600" s="2"/>
      <c r="E600" s="2"/>
    </row>
    <row r="601" customFormat="false" ht="12.75" hidden="false" customHeight="false" outlineLevel="0" collapsed="false">
      <c r="A601" s="2"/>
      <c r="B601" s="2"/>
      <c r="C601" s="2"/>
      <c r="D601" s="2"/>
      <c r="E601" s="2"/>
    </row>
    <row r="602" customFormat="false" ht="12.75" hidden="false" customHeight="false" outlineLevel="0" collapsed="false">
      <c r="A602" s="2"/>
      <c r="B602" s="2"/>
      <c r="C602" s="2"/>
      <c r="D602" s="2"/>
      <c r="E602" s="2"/>
    </row>
    <row r="603" customFormat="false" ht="12.75" hidden="false" customHeight="false" outlineLevel="0" collapsed="false">
      <c r="A603" s="2"/>
      <c r="B603" s="2"/>
      <c r="C603" s="2"/>
      <c r="D603" s="2"/>
      <c r="E603" s="2"/>
    </row>
    <row r="604" customFormat="false" ht="12.75" hidden="false" customHeight="false" outlineLevel="0" collapsed="false">
      <c r="A604" s="2"/>
      <c r="B604" s="2"/>
      <c r="C604" s="2"/>
      <c r="D604" s="2"/>
      <c r="E604" s="2"/>
    </row>
    <row r="605" customFormat="false" ht="12.75" hidden="false" customHeight="false" outlineLevel="0" collapsed="false">
      <c r="A605" s="2"/>
      <c r="B605" s="2"/>
      <c r="C605" s="2"/>
      <c r="D605" s="2"/>
      <c r="E605" s="2"/>
    </row>
    <row r="606" customFormat="false" ht="12.75" hidden="false" customHeight="false" outlineLevel="0" collapsed="false">
      <c r="A606" s="2"/>
      <c r="B606" s="2"/>
      <c r="C606" s="2"/>
      <c r="D606" s="2"/>
      <c r="E606" s="2"/>
    </row>
    <row r="607" customFormat="false" ht="12.75" hidden="false" customHeight="false" outlineLevel="0" collapsed="false">
      <c r="A607" s="2"/>
      <c r="B607" s="2"/>
      <c r="C607" s="2"/>
      <c r="D607" s="2"/>
      <c r="E607" s="2"/>
    </row>
    <row r="608" customFormat="false" ht="12.75" hidden="false" customHeight="false" outlineLevel="0" collapsed="false">
      <c r="A608" s="2"/>
      <c r="B608" s="2"/>
      <c r="C608" s="2"/>
      <c r="D608" s="2"/>
      <c r="E608" s="2"/>
    </row>
    <row r="609" customFormat="false" ht="12.75" hidden="false" customHeight="false" outlineLevel="0" collapsed="false">
      <c r="A609" s="2"/>
      <c r="B609" s="2"/>
      <c r="C609" s="2"/>
      <c r="D609" s="2"/>
      <c r="E609" s="2"/>
    </row>
    <row r="610" customFormat="false" ht="12.75" hidden="false" customHeight="false" outlineLevel="0" collapsed="false">
      <c r="A610" s="2"/>
      <c r="B610" s="2"/>
      <c r="C610" s="2"/>
      <c r="D610" s="2"/>
      <c r="E610" s="2"/>
    </row>
    <row r="611" customFormat="false" ht="12.75" hidden="false" customHeight="false" outlineLevel="0" collapsed="false">
      <c r="A611" s="2"/>
      <c r="B611" s="2"/>
      <c r="C611" s="2"/>
      <c r="D611" s="2"/>
      <c r="E611" s="2"/>
    </row>
    <row r="612" customFormat="false" ht="12.75" hidden="false" customHeight="false" outlineLevel="0" collapsed="false">
      <c r="A612" s="2"/>
      <c r="B612" s="2"/>
      <c r="C612" s="2"/>
      <c r="D612" s="2"/>
      <c r="E612" s="2"/>
    </row>
    <row r="613" customFormat="false" ht="12.75" hidden="false" customHeight="false" outlineLevel="0" collapsed="false">
      <c r="A613" s="2"/>
      <c r="B613" s="2"/>
      <c r="C613" s="2"/>
      <c r="D613" s="2"/>
      <c r="E613" s="2"/>
    </row>
    <row r="614" customFormat="false" ht="12.75" hidden="false" customHeight="false" outlineLevel="0" collapsed="false">
      <c r="A614" s="2"/>
      <c r="B614" s="2"/>
      <c r="C614" s="2"/>
      <c r="D614" s="2"/>
      <c r="E614" s="2"/>
    </row>
    <row r="615" customFormat="false" ht="12.75" hidden="false" customHeight="false" outlineLevel="0" collapsed="false">
      <c r="A615" s="2"/>
      <c r="B615" s="2"/>
      <c r="C615" s="2"/>
      <c r="D615" s="2"/>
      <c r="E615" s="2"/>
    </row>
    <row r="616" customFormat="false" ht="12.75" hidden="false" customHeight="false" outlineLevel="0" collapsed="false">
      <c r="A616" s="2"/>
      <c r="B616" s="2"/>
      <c r="C616" s="2"/>
      <c r="D616" s="2"/>
      <c r="E616" s="2"/>
    </row>
    <row r="617" customFormat="false" ht="12.75" hidden="false" customHeight="false" outlineLevel="0" collapsed="false">
      <c r="A617" s="2"/>
      <c r="B617" s="2"/>
      <c r="C617" s="2"/>
      <c r="D617" s="2"/>
      <c r="E617" s="2"/>
    </row>
    <row r="618" customFormat="false" ht="12.75" hidden="false" customHeight="false" outlineLevel="0" collapsed="false">
      <c r="A618" s="2"/>
      <c r="B618" s="2"/>
      <c r="C618" s="2"/>
      <c r="D618" s="2"/>
      <c r="E618" s="2"/>
    </row>
    <row r="619" customFormat="false" ht="12.75" hidden="false" customHeight="false" outlineLevel="0" collapsed="false">
      <c r="A619" s="2"/>
      <c r="B619" s="2"/>
      <c r="C619" s="2"/>
      <c r="D619" s="2"/>
      <c r="E619" s="2"/>
    </row>
    <row r="620" customFormat="false" ht="12.75" hidden="false" customHeight="false" outlineLevel="0" collapsed="false">
      <c r="A620" s="2"/>
      <c r="B620" s="2"/>
      <c r="C620" s="2"/>
      <c r="D620" s="2"/>
      <c r="E620" s="2"/>
    </row>
    <row r="621" customFormat="false" ht="12.75" hidden="false" customHeight="false" outlineLevel="0" collapsed="false">
      <c r="A621" s="2"/>
      <c r="B621" s="2"/>
      <c r="C621" s="2"/>
      <c r="D621" s="2"/>
      <c r="E621" s="2"/>
    </row>
    <row r="622" customFormat="false" ht="12.75" hidden="false" customHeight="false" outlineLevel="0" collapsed="false">
      <c r="A622" s="2"/>
      <c r="B622" s="2"/>
      <c r="C622" s="2"/>
      <c r="D622" s="2"/>
      <c r="E622" s="2"/>
    </row>
    <row r="623" customFormat="false" ht="12.75" hidden="false" customHeight="false" outlineLevel="0" collapsed="false">
      <c r="A623" s="2"/>
      <c r="B623" s="2"/>
      <c r="C623" s="2"/>
      <c r="D623" s="2"/>
      <c r="E623" s="2"/>
    </row>
    <row r="624" customFormat="false" ht="12.75" hidden="false" customHeight="false" outlineLevel="0" collapsed="false">
      <c r="A624" s="2"/>
      <c r="B624" s="2"/>
      <c r="C624" s="2"/>
      <c r="D624" s="2"/>
      <c r="E624" s="2"/>
    </row>
    <row r="625" customFormat="false" ht="12.75" hidden="false" customHeight="false" outlineLevel="0" collapsed="false">
      <c r="A625" s="2"/>
      <c r="B625" s="2"/>
      <c r="C625" s="2"/>
      <c r="D625" s="2"/>
      <c r="E625" s="2"/>
    </row>
    <row r="626" customFormat="false" ht="12.75" hidden="false" customHeight="false" outlineLevel="0" collapsed="false">
      <c r="A626" s="2"/>
      <c r="B626" s="2"/>
      <c r="C626" s="2"/>
      <c r="D626" s="2"/>
      <c r="E626" s="2"/>
    </row>
    <row r="627" customFormat="false" ht="12.75" hidden="false" customHeight="false" outlineLevel="0" collapsed="false">
      <c r="A627" s="2"/>
      <c r="B627" s="2"/>
      <c r="C627" s="2"/>
      <c r="D627" s="2"/>
      <c r="E627" s="2"/>
    </row>
    <row r="628" customFormat="false" ht="12.75" hidden="false" customHeight="false" outlineLevel="0" collapsed="false">
      <c r="A628" s="2"/>
      <c r="B628" s="2"/>
      <c r="C628" s="2"/>
      <c r="D628" s="2"/>
      <c r="E628" s="2"/>
    </row>
    <row r="629" customFormat="false" ht="12.75" hidden="false" customHeight="false" outlineLevel="0" collapsed="false">
      <c r="A629" s="2"/>
      <c r="B629" s="2"/>
      <c r="C629" s="2"/>
      <c r="D629" s="2"/>
      <c r="E629" s="2"/>
    </row>
    <row r="630" customFormat="false" ht="12.75" hidden="false" customHeight="false" outlineLevel="0" collapsed="false">
      <c r="A630" s="2"/>
      <c r="B630" s="2"/>
      <c r="C630" s="2"/>
      <c r="D630" s="2"/>
      <c r="E630" s="2"/>
    </row>
    <row r="631" customFormat="false" ht="12.75" hidden="false" customHeight="false" outlineLevel="0" collapsed="false">
      <c r="A631" s="2"/>
      <c r="B631" s="2"/>
      <c r="C631" s="2"/>
      <c r="D631" s="2"/>
      <c r="E631" s="2"/>
    </row>
    <row r="632" customFormat="false" ht="12.75" hidden="false" customHeight="false" outlineLevel="0" collapsed="false">
      <c r="A632" s="2"/>
      <c r="B632" s="2"/>
      <c r="C632" s="2"/>
      <c r="D632" s="2"/>
      <c r="E632" s="2"/>
    </row>
    <row r="633" customFormat="false" ht="12.75" hidden="false" customHeight="false" outlineLevel="0" collapsed="false">
      <c r="A633" s="2"/>
      <c r="B633" s="2"/>
      <c r="C633" s="2"/>
      <c r="D633" s="2"/>
      <c r="E633" s="2"/>
    </row>
    <row r="634" customFormat="false" ht="12.75" hidden="false" customHeight="false" outlineLevel="0" collapsed="false">
      <c r="A634" s="2"/>
      <c r="B634" s="2"/>
      <c r="C634" s="2"/>
      <c r="D634" s="2"/>
      <c r="E634" s="2"/>
    </row>
    <row r="635" customFormat="false" ht="12.75" hidden="false" customHeight="false" outlineLevel="0" collapsed="false">
      <c r="A635" s="2"/>
      <c r="B635" s="2"/>
      <c r="C635" s="2"/>
      <c r="D635" s="2"/>
      <c r="E635" s="2"/>
    </row>
    <row r="636" customFormat="false" ht="12.75" hidden="false" customHeight="false" outlineLevel="0" collapsed="false">
      <c r="A636" s="2"/>
      <c r="B636" s="2"/>
      <c r="C636" s="2"/>
      <c r="D636" s="2"/>
      <c r="E636" s="2"/>
    </row>
    <row r="637" customFormat="false" ht="12.75" hidden="false" customHeight="false" outlineLevel="0" collapsed="false">
      <c r="A637" s="2"/>
      <c r="B637" s="2"/>
      <c r="C637" s="2"/>
      <c r="D637" s="2"/>
      <c r="E637" s="2"/>
    </row>
    <row r="638" customFormat="false" ht="12.75" hidden="false" customHeight="false" outlineLevel="0" collapsed="false">
      <c r="A638" s="2"/>
      <c r="B638" s="2"/>
      <c r="C638" s="2"/>
      <c r="D638" s="2"/>
      <c r="E638" s="2"/>
    </row>
    <row r="639" customFormat="false" ht="12.75" hidden="false" customHeight="false" outlineLevel="0" collapsed="false">
      <c r="A639" s="2"/>
      <c r="B639" s="2"/>
      <c r="C639" s="2"/>
      <c r="D639" s="2"/>
      <c r="E639" s="2"/>
    </row>
    <row r="640" customFormat="false" ht="12.75" hidden="false" customHeight="false" outlineLevel="0" collapsed="false">
      <c r="A640" s="2"/>
      <c r="B640" s="2"/>
      <c r="C640" s="2"/>
      <c r="D640" s="2"/>
      <c r="E640" s="2"/>
    </row>
    <row r="641" customFormat="false" ht="12.75" hidden="false" customHeight="false" outlineLevel="0" collapsed="false">
      <c r="A641" s="2"/>
      <c r="B641" s="2"/>
      <c r="C641" s="2"/>
      <c r="D641" s="2"/>
      <c r="E641" s="2"/>
    </row>
    <row r="642" customFormat="false" ht="12.75" hidden="false" customHeight="false" outlineLevel="0" collapsed="false">
      <c r="A642" s="2"/>
      <c r="B642" s="2"/>
      <c r="C642" s="2"/>
      <c r="D642" s="2"/>
      <c r="E642" s="2"/>
    </row>
    <row r="643" customFormat="false" ht="12.75" hidden="false" customHeight="false" outlineLevel="0" collapsed="false">
      <c r="A643" s="2"/>
      <c r="B643" s="2"/>
      <c r="C643" s="2"/>
      <c r="D643" s="2"/>
      <c r="E643" s="2"/>
    </row>
    <row r="644" customFormat="false" ht="12.75" hidden="false" customHeight="false" outlineLevel="0" collapsed="false">
      <c r="A644" s="2"/>
      <c r="B644" s="2"/>
      <c r="C644" s="2"/>
      <c r="D644" s="2"/>
      <c r="E644" s="2"/>
    </row>
    <row r="645" customFormat="false" ht="12.75" hidden="false" customHeight="false" outlineLevel="0" collapsed="false">
      <c r="A645" s="2"/>
      <c r="B645" s="2"/>
      <c r="C645" s="2"/>
      <c r="D645" s="2"/>
      <c r="E645" s="2"/>
    </row>
    <row r="646" customFormat="false" ht="12.75" hidden="false" customHeight="false" outlineLevel="0" collapsed="false">
      <c r="A646" s="2"/>
      <c r="B646" s="2"/>
      <c r="C646" s="2"/>
      <c r="D646" s="2"/>
      <c r="E646" s="2"/>
    </row>
    <row r="647" customFormat="false" ht="12.75" hidden="false" customHeight="false" outlineLevel="0" collapsed="false">
      <c r="A647" s="2"/>
      <c r="B647" s="2"/>
      <c r="C647" s="2"/>
      <c r="D647" s="2"/>
      <c r="E647" s="2"/>
    </row>
    <row r="648" customFormat="false" ht="12.75" hidden="false" customHeight="false" outlineLevel="0" collapsed="false">
      <c r="A648" s="2"/>
      <c r="B648" s="2"/>
      <c r="C648" s="2"/>
      <c r="D648" s="2"/>
      <c r="E648" s="2"/>
    </row>
    <row r="649" customFormat="false" ht="12.75" hidden="false" customHeight="false" outlineLevel="0" collapsed="false">
      <c r="A649" s="2"/>
      <c r="B649" s="2"/>
      <c r="C649" s="2"/>
      <c r="D649" s="2"/>
      <c r="E649" s="2"/>
    </row>
    <row r="650" customFormat="false" ht="12.75" hidden="false" customHeight="false" outlineLevel="0" collapsed="false">
      <c r="A650" s="2"/>
      <c r="B650" s="2"/>
      <c r="C650" s="2"/>
      <c r="D650" s="2"/>
      <c r="E650" s="2"/>
    </row>
    <row r="651" customFormat="false" ht="12.75" hidden="false" customHeight="false" outlineLevel="0" collapsed="false">
      <c r="A651" s="2"/>
      <c r="B651" s="2"/>
      <c r="C651" s="2"/>
      <c r="D651" s="2"/>
      <c r="E651" s="2"/>
    </row>
    <row r="652" customFormat="false" ht="12.75" hidden="false" customHeight="false" outlineLevel="0" collapsed="false">
      <c r="A652" s="2"/>
      <c r="B652" s="2"/>
      <c r="C652" s="2"/>
      <c r="D652" s="2"/>
      <c r="E652" s="2"/>
    </row>
    <row r="653" customFormat="false" ht="12.75" hidden="false" customHeight="false" outlineLevel="0" collapsed="false">
      <c r="A653" s="2"/>
      <c r="B653" s="2"/>
      <c r="C653" s="2"/>
      <c r="D653" s="2"/>
      <c r="E653" s="2"/>
    </row>
    <row r="654" customFormat="false" ht="12.75" hidden="false" customHeight="false" outlineLevel="0" collapsed="false">
      <c r="A654" s="2"/>
      <c r="B654" s="2"/>
      <c r="C654" s="2"/>
      <c r="D654" s="2"/>
      <c r="E654" s="2"/>
    </row>
    <row r="655" customFormat="false" ht="12.75" hidden="false" customHeight="false" outlineLevel="0" collapsed="false">
      <c r="A655" s="2"/>
      <c r="B655" s="2"/>
      <c r="C655" s="2"/>
      <c r="D655" s="2"/>
      <c r="E655" s="2"/>
    </row>
    <row r="656" customFormat="false" ht="12.75" hidden="false" customHeight="false" outlineLevel="0" collapsed="false">
      <c r="A656" s="2"/>
      <c r="B656" s="2"/>
      <c r="C656" s="2"/>
      <c r="D656" s="2"/>
      <c r="E656" s="2"/>
    </row>
    <row r="657" customFormat="false" ht="12.75" hidden="false" customHeight="false" outlineLevel="0" collapsed="false">
      <c r="A657" s="2"/>
      <c r="B657" s="2"/>
      <c r="C657" s="2"/>
      <c r="D657" s="2"/>
      <c r="E657" s="2"/>
    </row>
    <row r="658" customFormat="false" ht="12.75" hidden="false" customHeight="false" outlineLevel="0" collapsed="false">
      <c r="A658" s="2"/>
      <c r="B658" s="2"/>
      <c r="C658" s="2"/>
      <c r="D658" s="2"/>
      <c r="E658" s="2"/>
    </row>
    <row r="659" customFormat="false" ht="12.75" hidden="false" customHeight="false" outlineLevel="0" collapsed="false">
      <c r="A659" s="2"/>
      <c r="B659" s="2"/>
      <c r="C659" s="2"/>
      <c r="D659" s="2"/>
      <c r="E659" s="2"/>
    </row>
    <row r="660" customFormat="false" ht="12.75" hidden="false" customHeight="false" outlineLevel="0" collapsed="false">
      <c r="A660" s="2"/>
      <c r="B660" s="2"/>
      <c r="C660" s="2"/>
      <c r="D660" s="2"/>
      <c r="E660" s="2"/>
    </row>
    <row r="661" customFormat="false" ht="12.75" hidden="false" customHeight="false" outlineLevel="0" collapsed="false">
      <c r="A661" s="2"/>
      <c r="B661" s="2"/>
      <c r="C661" s="2"/>
      <c r="D661" s="2"/>
      <c r="E661" s="2"/>
    </row>
    <row r="662" customFormat="false" ht="12.75" hidden="false" customHeight="false" outlineLevel="0" collapsed="false">
      <c r="A662" s="2"/>
      <c r="B662" s="2"/>
      <c r="C662" s="2"/>
      <c r="D662" s="2"/>
      <c r="E662" s="2"/>
    </row>
    <row r="663" customFormat="false" ht="12.75" hidden="false" customHeight="false" outlineLevel="0" collapsed="false">
      <c r="A663" s="2"/>
      <c r="B663" s="2"/>
      <c r="C663" s="2"/>
      <c r="D663" s="2"/>
      <c r="E663" s="2"/>
    </row>
    <row r="664" customFormat="false" ht="12.75" hidden="false" customHeight="false" outlineLevel="0" collapsed="false">
      <c r="A664" s="2"/>
      <c r="B664" s="2"/>
      <c r="C664" s="2"/>
      <c r="D664" s="2"/>
      <c r="E664" s="2"/>
    </row>
    <row r="665" customFormat="false" ht="12.75" hidden="false" customHeight="false" outlineLevel="0" collapsed="false">
      <c r="A665" s="2"/>
      <c r="B665" s="2"/>
      <c r="C665" s="2"/>
      <c r="D665" s="2"/>
      <c r="E665" s="2"/>
    </row>
    <row r="666" customFormat="false" ht="12.75" hidden="false" customHeight="false" outlineLevel="0" collapsed="false">
      <c r="A666" s="2"/>
      <c r="B666" s="2"/>
      <c r="C666" s="2"/>
      <c r="D666" s="2"/>
      <c r="E666" s="2"/>
    </row>
    <row r="667" customFormat="false" ht="12.75" hidden="false" customHeight="false" outlineLevel="0" collapsed="false">
      <c r="A667" s="2"/>
      <c r="B667" s="2"/>
      <c r="C667" s="2"/>
      <c r="D667" s="2"/>
      <c r="E667" s="2"/>
    </row>
    <row r="668" customFormat="false" ht="12.75" hidden="false" customHeight="false" outlineLevel="0" collapsed="false">
      <c r="A668" s="2"/>
      <c r="B668" s="2"/>
      <c r="C668" s="2"/>
      <c r="D668" s="2"/>
      <c r="E668" s="2"/>
    </row>
    <row r="669" customFormat="false" ht="12.75" hidden="false" customHeight="false" outlineLevel="0" collapsed="false">
      <c r="A669" s="2"/>
      <c r="B669" s="2"/>
      <c r="C669" s="2"/>
      <c r="D669" s="2"/>
      <c r="E669" s="2"/>
    </row>
    <row r="670" customFormat="false" ht="12.75" hidden="false" customHeight="false" outlineLevel="0" collapsed="false">
      <c r="A670" s="2"/>
      <c r="B670" s="2"/>
      <c r="C670" s="2"/>
      <c r="D670" s="2"/>
      <c r="E670" s="2"/>
    </row>
    <row r="671" customFormat="false" ht="12.75" hidden="false" customHeight="false" outlineLevel="0" collapsed="false">
      <c r="A671" s="2"/>
      <c r="B671" s="2"/>
      <c r="C671" s="2"/>
      <c r="D671" s="2"/>
      <c r="E671" s="2"/>
    </row>
    <row r="672" customFormat="false" ht="12.75" hidden="false" customHeight="false" outlineLevel="0" collapsed="false">
      <c r="A672" s="2"/>
      <c r="B672" s="2"/>
      <c r="C672" s="2"/>
      <c r="D672" s="2"/>
      <c r="E672" s="2"/>
    </row>
    <row r="673" customFormat="false" ht="12.75" hidden="false" customHeight="false" outlineLevel="0" collapsed="false">
      <c r="A673" s="2"/>
      <c r="B673" s="2"/>
      <c r="C673" s="2"/>
      <c r="D673" s="2"/>
      <c r="E673" s="2"/>
    </row>
    <row r="674" customFormat="false" ht="12.75" hidden="false" customHeight="false" outlineLevel="0" collapsed="false">
      <c r="A674" s="2"/>
      <c r="B674" s="2"/>
      <c r="C674" s="2"/>
      <c r="D674" s="2"/>
      <c r="E674" s="2"/>
    </row>
    <row r="675" customFormat="false" ht="12.75" hidden="false" customHeight="false" outlineLevel="0" collapsed="false">
      <c r="A675" s="2"/>
      <c r="B675" s="2"/>
      <c r="C675" s="2"/>
      <c r="D675" s="2"/>
      <c r="E675" s="2"/>
    </row>
    <row r="676" customFormat="false" ht="12.75" hidden="false" customHeight="false" outlineLevel="0" collapsed="false">
      <c r="A676" s="2"/>
      <c r="B676" s="2"/>
      <c r="C676" s="2"/>
      <c r="D676" s="2"/>
      <c r="E676" s="2"/>
    </row>
    <row r="677" customFormat="false" ht="12.75" hidden="false" customHeight="false" outlineLevel="0" collapsed="false">
      <c r="A677" s="2"/>
      <c r="B677" s="2"/>
      <c r="C677" s="2"/>
      <c r="D677" s="2"/>
      <c r="E677" s="2"/>
    </row>
    <row r="678" customFormat="false" ht="12.75" hidden="false" customHeight="false" outlineLevel="0" collapsed="false">
      <c r="A678" s="2"/>
      <c r="B678" s="2"/>
      <c r="C678" s="2"/>
      <c r="D678" s="2"/>
      <c r="E678" s="2"/>
    </row>
    <row r="679" customFormat="false" ht="12.75" hidden="false" customHeight="false" outlineLevel="0" collapsed="false">
      <c r="A679" s="2"/>
      <c r="B679" s="2"/>
      <c r="C679" s="2"/>
      <c r="D679" s="2"/>
      <c r="E679" s="2"/>
    </row>
    <row r="680" customFormat="false" ht="12.75" hidden="false" customHeight="false" outlineLevel="0" collapsed="false">
      <c r="A680" s="2"/>
      <c r="B680" s="2"/>
      <c r="C680" s="2"/>
      <c r="D680" s="2"/>
      <c r="E680" s="2"/>
    </row>
    <row r="681" customFormat="false" ht="12.75" hidden="false" customHeight="false" outlineLevel="0" collapsed="false">
      <c r="A681" s="2"/>
      <c r="B681" s="2"/>
      <c r="C681" s="2"/>
      <c r="D681" s="2"/>
      <c r="E681" s="2"/>
    </row>
    <row r="682" customFormat="false" ht="12.75" hidden="false" customHeight="false" outlineLevel="0" collapsed="false">
      <c r="A682" s="2"/>
      <c r="B682" s="2"/>
      <c r="C682" s="2"/>
      <c r="D682" s="2"/>
      <c r="E682" s="2"/>
    </row>
    <row r="683" customFormat="false" ht="12.75" hidden="false" customHeight="false" outlineLevel="0" collapsed="false">
      <c r="A683" s="2"/>
      <c r="B683" s="2"/>
      <c r="C683" s="2"/>
      <c r="D683" s="2"/>
      <c r="E683" s="2"/>
    </row>
    <row r="684" customFormat="false" ht="12.75" hidden="false" customHeight="false" outlineLevel="0" collapsed="false">
      <c r="A684" s="2"/>
      <c r="B684" s="2"/>
      <c r="C684" s="2"/>
      <c r="D684" s="2"/>
      <c r="E684" s="2"/>
    </row>
    <row r="685" customFormat="false" ht="12.75" hidden="false" customHeight="false" outlineLevel="0" collapsed="false">
      <c r="A685" s="2"/>
      <c r="B685" s="2"/>
      <c r="C685" s="2"/>
      <c r="D685" s="2"/>
      <c r="E685" s="2"/>
    </row>
    <row r="686" customFormat="false" ht="12.75" hidden="false" customHeight="false" outlineLevel="0" collapsed="false">
      <c r="A686" s="2"/>
      <c r="B686" s="2"/>
      <c r="C686" s="2"/>
      <c r="D686" s="2"/>
      <c r="E686" s="2"/>
    </row>
    <row r="687" customFormat="false" ht="12.75" hidden="false" customHeight="false" outlineLevel="0" collapsed="false">
      <c r="A687" s="2"/>
      <c r="B687" s="2"/>
      <c r="C687" s="2"/>
      <c r="D687" s="2"/>
      <c r="E687" s="2"/>
    </row>
    <row r="688" customFormat="false" ht="12.75" hidden="false" customHeight="false" outlineLevel="0" collapsed="false">
      <c r="A688" s="2"/>
      <c r="B688" s="2"/>
      <c r="C688" s="2"/>
      <c r="D688" s="2"/>
      <c r="E688" s="2"/>
    </row>
    <row r="689" customFormat="false" ht="12.75" hidden="false" customHeight="false" outlineLevel="0" collapsed="false">
      <c r="A689" s="2"/>
      <c r="B689" s="2"/>
      <c r="C689" s="2"/>
      <c r="D689" s="2"/>
      <c r="E689" s="2"/>
    </row>
    <row r="690" customFormat="false" ht="12.75" hidden="false" customHeight="false" outlineLevel="0" collapsed="false">
      <c r="A690" s="2"/>
      <c r="B690" s="2"/>
      <c r="C690" s="2"/>
      <c r="D690" s="2"/>
      <c r="E690" s="2"/>
    </row>
    <row r="691" customFormat="false" ht="12.75" hidden="false" customHeight="false" outlineLevel="0" collapsed="false">
      <c r="A691" s="2"/>
      <c r="B691" s="2"/>
      <c r="C691" s="2"/>
      <c r="D691" s="2"/>
      <c r="E691" s="2"/>
    </row>
    <row r="692" customFormat="false" ht="12.75" hidden="false" customHeight="false" outlineLevel="0" collapsed="false">
      <c r="A692" s="2"/>
      <c r="B692" s="2"/>
      <c r="C692" s="2"/>
      <c r="D692" s="2"/>
      <c r="E692" s="2"/>
    </row>
    <row r="693" customFormat="false" ht="12.75" hidden="false" customHeight="false" outlineLevel="0" collapsed="false">
      <c r="A693" s="2"/>
      <c r="B693" s="2"/>
      <c r="C693" s="2"/>
      <c r="D693" s="2"/>
      <c r="E693" s="2"/>
    </row>
    <row r="694" customFormat="false" ht="12.75" hidden="false" customHeight="false" outlineLevel="0" collapsed="false">
      <c r="A694" s="2"/>
      <c r="B694" s="2"/>
      <c r="C694" s="2"/>
      <c r="D694" s="2"/>
      <c r="E694" s="2"/>
    </row>
    <row r="695" customFormat="false" ht="12.75" hidden="false" customHeight="false" outlineLevel="0" collapsed="false">
      <c r="A695" s="2"/>
      <c r="B695" s="2"/>
      <c r="C695" s="2"/>
      <c r="D695" s="2"/>
      <c r="E695" s="2"/>
    </row>
    <row r="696" customFormat="false" ht="12.75" hidden="false" customHeight="false" outlineLevel="0" collapsed="false">
      <c r="A696" s="2"/>
      <c r="B696" s="2"/>
      <c r="C696" s="2"/>
      <c r="D696" s="2"/>
      <c r="E696" s="2"/>
    </row>
    <row r="697" customFormat="false" ht="12.75" hidden="false" customHeight="false" outlineLevel="0" collapsed="false">
      <c r="A697" s="2"/>
      <c r="B697" s="2"/>
      <c r="C697" s="2"/>
      <c r="D697" s="2"/>
      <c r="E697" s="2"/>
    </row>
    <row r="698" customFormat="false" ht="12.75" hidden="false" customHeight="false" outlineLevel="0" collapsed="false">
      <c r="A698" s="2"/>
      <c r="B698" s="2"/>
      <c r="C698" s="2"/>
      <c r="D698" s="2"/>
      <c r="E698" s="2"/>
    </row>
    <row r="699" customFormat="false" ht="12.75" hidden="false" customHeight="false" outlineLevel="0" collapsed="false">
      <c r="A699" s="2"/>
      <c r="B699" s="2"/>
      <c r="C699" s="2"/>
      <c r="D699" s="2"/>
      <c r="E699" s="2"/>
    </row>
    <row r="700" customFormat="false" ht="12.75" hidden="false" customHeight="false" outlineLevel="0" collapsed="false">
      <c r="A700" s="2"/>
      <c r="B700" s="2"/>
      <c r="C700" s="2"/>
      <c r="D700" s="2"/>
      <c r="E700" s="2"/>
    </row>
    <row r="701" customFormat="false" ht="12.75" hidden="false" customHeight="false" outlineLevel="0" collapsed="false">
      <c r="A701" s="2"/>
      <c r="B701" s="2"/>
      <c r="C701" s="2"/>
      <c r="D701" s="2"/>
      <c r="E701" s="2"/>
    </row>
    <row r="702" customFormat="false" ht="12.75" hidden="false" customHeight="false" outlineLevel="0" collapsed="false">
      <c r="A702" s="2"/>
      <c r="B702" s="2"/>
      <c r="C702" s="2"/>
      <c r="D702" s="2"/>
      <c r="E702" s="2"/>
    </row>
  </sheetData>
  <printOptions headings="false" gridLines="false" gridLinesSet="true" horizontalCentered="false" verticalCentered="false"/>
  <pageMargins left="0.65" right="0.35" top="0.75" bottom="0.5" header="0.25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Jinsung Myung</cp:lastModifiedBy>
  <cp:lastPrinted>2000-07-16T21:55:31Z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