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Titles" vbProcedure="false">Sheet1!$1:$10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<sst xmlns="http://schemas.openxmlformats.org/spreadsheetml/2006/main" count="57" uniqueCount="50">
  <si>
    <t xml:space="preserve">NUMBER OF</t>
  </si>
  <si>
    <t xml:space="preserve">AMOCO UNIT</t>
  </si>
  <si>
    <t xml:space="preserve">PAN. NAT. UNIT</t>
  </si>
  <si>
    <t xml:space="preserve">TRACKING</t>
  </si>
  <si>
    <t xml:space="preserve">NET</t>
  </si>
  <si>
    <t xml:space="preserve">Average</t>
  </si>
  <si>
    <t xml:space="preserve">Difference</t>
  </si>
  <si>
    <t xml:space="preserve">DAYS</t>
  </si>
  <si>
    <t xml:space="preserve">AMOCO VOL.</t>
  </si>
  <si>
    <t xml:space="preserve">INCOME AFTER</t>
  </si>
  <si>
    <t xml:space="preserve">PAN NAT. VOL.</t>
  </si>
  <si>
    <t xml:space="preserve">AMOCO</t>
  </si>
  <si>
    <t xml:space="preserve">PAN. NAT. </t>
  </si>
  <si>
    <t xml:space="preserve">REIMBURSEMENT</t>
  </si>
  <si>
    <t xml:space="preserve">DISCOUNTED</t>
  </si>
  <si>
    <t xml:space="preserve">ACCOUNT</t>
  </si>
  <si>
    <t xml:space="preserve">PRESENT</t>
  </si>
  <si>
    <t xml:space="preserve">BORROWING </t>
  </si>
  <si>
    <t xml:space="preserve">Reimbursement</t>
  </si>
  <si>
    <t xml:space="preserve">Monthly</t>
  </si>
  <si>
    <t xml:space="preserve">Cumulative</t>
  </si>
  <si>
    <t xml:space="preserve">Vs.</t>
  </si>
  <si>
    <t xml:space="preserve">IN MONTH</t>
  </si>
  <si>
    <t xml:space="preserve">(MMBtu/DAY)</t>
  </si>
  <si>
    <t xml:space="preserve">HEDGE EXPENSE</t>
  </si>
  <si>
    <t xml:space="preserve">RATE/UNIT</t>
  </si>
  <si>
    <t xml:space="preserve">REIMBURS.</t>
  </si>
  <si>
    <t xml:space="preserve">BALANCE</t>
  </si>
  <si>
    <t xml:space="preserve">VALUE FACTOR</t>
  </si>
  <si>
    <t xml:space="preserve">RATE</t>
  </si>
  <si>
    <t xml:space="preserve">Volumes</t>
  </si>
  <si>
    <t xml:space="preserve">Rate</t>
  </si>
  <si>
    <t xml:space="preserve">Income</t>
  </si>
  <si>
    <t xml:space="preserve">Original</t>
  </si>
  <si>
    <t xml:space="preserve">Monthly accrual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</si>
  <si>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</si>
  <si>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</si>
  <si>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</si>
  <si>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</si>
  <si>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</si>
  <si>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F=A*B*C</t>
  </si>
  <si>
    <t xml:space="preserve">G=A*D*E</t>
  </si>
  <si>
    <t xml:space="preserve">H</t>
  </si>
  <si>
    <t xml:space="preserve">I=A*H*(B+D)</t>
  </si>
  <si>
    <t xml:space="preserve">J=I*M</t>
  </si>
  <si>
    <t xml:space="preserve">L=F+G+I</t>
  </si>
  <si>
    <t xml:space="preserve">M</t>
  </si>
  <si>
    <t xml:space="preserve">N</t>
  </si>
  <si>
    <t xml:space="preserve">Total Volumes</t>
  </si>
  <si>
    <t xml:space="preserve">Reimbursement Rate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</si>
</sst>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\$#,##0_);&quot;($&quot;#,##0\)"/>
    <numFmt numFmtId="169" formatCode="#,##0"/>
    <numFmt numFmtId="170" formatCode="0.0000"/>
    <numFmt numFmtId="171" formatCode="[$-409]#,##0_);\(#,##0\)"/>
    <numFmt numFmtId="172" formatCode="#,##0.0000_);\(#,##0.0000\)"/>
    <numFmt numFmtId="173" formatCode="#,##0.00"/>
    <numFmt numFmtId="174" formatCode="_(\$* #,##0.0000_);_(\$* \(#,##0.0000\);_(\$* \-??_);_(@_)"/>
    <numFmt numFmtId="175" formatCode="_(\$* #,##0.00_);_(\$* \(#,##0.00\);_(\$* \-??_);_(@_)"/>
    <numFmt numFmtId="176" formatCode="_(\$* #,##0_);_(\$* \(#,##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5.71"/>
    <col collapsed="false" customWidth="true" hidden="false" outlineLevel="0" max="8" min="8" style="0" width="5.71"/>
    <col collapsed="false" customWidth="true" hidden="false" outlineLevel="0" max="10" min="10" style="0" width="5.56"/>
    <col collapsed="false" customWidth="true" hidden="false" outlineLevel="0" max="11" min="11" style="0" width="10.13"/>
    <col collapsed="false" customWidth="true" hidden="false" outlineLevel="0" max="12" min="12" style="0" width="5.71"/>
    <col collapsed="false" customWidth="true" hidden="false" outlineLevel="0" max="13" min="13" style="0" width="11.13"/>
    <col collapsed="false" customWidth="true" hidden="false" outlineLevel="0" max="14" min="14" style="0" width="2.7"/>
    <col collapsed="false" customWidth="true" hidden="false" outlineLevel="0" max="15" min="15" style="0" width="14.28"/>
    <col collapsed="false" customWidth="true" hidden="false" outlineLevel="0" max="16" min="16" style="0" width="5.71"/>
    <col collapsed="false" customWidth="true" hidden="false" outlineLevel="0" max="18" min="18" style="0" width="5.71"/>
    <col collapsed="false" customWidth="true" hidden="false" outlineLevel="0" max="19" min="19" style="0" width="13.14"/>
    <col collapsed="false" customWidth="true" hidden="false" outlineLevel="0" max="20" min="20" style="0" width="5.71"/>
    <col collapsed="false" customWidth="true" hidden="false" outlineLevel="0" max="21" min="21" style="0" width="12.85"/>
    <col collapsed="false" customWidth="true" hidden="false" outlineLevel="0" max="22" min="22" style="0" width="2.7"/>
    <col collapsed="false" customWidth="true" hidden="false" outlineLevel="0" max="23" min="23" style="0" width="12.28"/>
    <col collapsed="false" customWidth="true" hidden="false" outlineLevel="0" max="24" min="24" style="0" width="4.7"/>
    <col collapsed="false" customWidth="true" hidden="false" outlineLevel="0" max="26" min="26" style="0" width="4.7"/>
    <col collapsed="false" customWidth="true" hidden="false" outlineLevel="0" max="28" min="28" style="0" width="4.7"/>
    <col collapsed="false" customWidth="true" hidden="false" outlineLevel="0" max="29" min="29" style="1" width="12.42"/>
    <col collapsed="false" customWidth="true" hidden="false" outlineLevel="0" max="30" min="30" style="1" width="2.7"/>
    <col collapsed="false" customWidth="true" hidden="false" outlineLevel="0" max="31" min="31" style="0" width="10.71"/>
    <col collapsed="false" customWidth="true" hidden="false" outlineLevel="0" max="32" min="32" style="0" width="2.7"/>
    <col collapsed="false" customWidth="true" hidden="false" outlineLevel="0" max="33" min="33" style="0" width="12.7"/>
    <col collapsed="false" customWidth="true" hidden="false" outlineLevel="0" max="34" min="34" style="0" width="2.7"/>
    <col collapsed="false" customWidth="true" hidden="false" outlineLevel="0" max="35" min="35" style="0" width="12.99"/>
    <col collapsed="false" customWidth="true" hidden="false" outlineLevel="0" max="36" min="36" style="0" width="2.7"/>
    <col collapsed="false" customWidth="true" hidden="false" outlineLevel="0" max="37" min="37" style="0" width="11.42"/>
    <col collapsed="false" customWidth="true" hidden="false" outlineLevel="0" max="38" min="38" style="2" width="12.56"/>
    <col collapsed="false" customWidth="true" hidden="false" outlineLevel="0" max="39" min="39" style="0" width="10.71"/>
  </cols>
  <sheetData>
    <row r="1" customFormat="false" ht="14.65" hidden="false" customHeight="false" outlineLevel="0" collapsed="false">
      <c r="S1" s="3"/>
      <c r="T1" s="3"/>
    </row>
    <row r="2" customFormat="false" ht="14.65" hidden="false" customHeight="false" outlineLevel="0" collapsed="false">
      <c r="S2" s="3"/>
      <c r="T2" s="3"/>
    </row>
    <row r="3" customFormat="false" ht="14.65" hidden="false" customHeight="false" outlineLevel="0" collapsed="false">
      <c r="S3" s="3"/>
      <c r="T3" s="3"/>
    </row>
    <row r="4" customFormat="false" ht="14.65" hidden="false" customHeight="false" outlineLevel="0" collapsed="false">
      <c r="S4" s="3"/>
      <c r="T4" s="3"/>
    </row>
    <row r="5" customFormat="false" ht="14.65" hidden="false" customHeight="false" outlineLevel="0" collapsed="false">
      <c r="G5" s="3"/>
      <c r="H5" s="3"/>
      <c r="I5" s="3"/>
      <c r="J5" s="3"/>
      <c r="K5" s="3"/>
      <c r="W5" s="4"/>
      <c r="X5" s="4"/>
      <c r="AK5" s="3"/>
    </row>
    <row r="6" customFormat="false" ht="14.65" hidden="false" customHeight="false" outlineLevel="0" collapsed="false">
      <c r="B6" s="3"/>
      <c r="C6" s="3" t="s">
        <v>0</v>
      </c>
      <c r="D6" s="3"/>
      <c r="E6" s="3"/>
      <c r="F6" s="3"/>
      <c r="G6" s="3" t="s">
        <v>1</v>
      </c>
      <c r="H6" s="3"/>
      <c r="I6" s="3"/>
      <c r="J6" s="3"/>
      <c r="K6" s="3" t="s">
        <v>2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 t="s">
        <v>3</v>
      </c>
      <c r="X6" s="3"/>
      <c r="Y6" s="3" t="s">
        <v>4</v>
      </c>
      <c r="AE6" s="3" t="s">
        <v>5</v>
      </c>
      <c r="AK6" s="3" t="s">
        <v>6</v>
      </c>
    </row>
    <row r="7" customFormat="false" ht="14.65" hidden="false" customHeight="false" outlineLevel="0" collapsed="false">
      <c r="B7" s="3"/>
      <c r="C7" s="3" t="s">
        <v>7</v>
      </c>
      <c r="D7" s="3"/>
      <c r="E7" s="3" t="s">
        <v>8</v>
      </c>
      <c r="F7" s="3"/>
      <c r="G7" s="3" t="s">
        <v>9</v>
      </c>
      <c r="H7" s="3"/>
      <c r="I7" s="3" t="s">
        <v>10</v>
      </c>
      <c r="J7" s="3"/>
      <c r="K7" s="3" t="s">
        <v>9</v>
      </c>
      <c r="L7" s="3"/>
      <c r="M7" s="3" t="s">
        <v>11</v>
      </c>
      <c r="N7" s="3"/>
      <c r="O7" s="3" t="s">
        <v>12</v>
      </c>
      <c r="P7" s="3"/>
      <c r="Q7" s="3" t="s">
        <v>13</v>
      </c>
      <c r="R7" s="3"/>
      <c r="S7" s="3"/>
      <c r="T7" s="3"/>
      <c r="U7" s="3" t="s">
        <v>14</v>
      </c>
      <c r="V7" s="3"/>
      <c r="W7" s="3" t="s">
        <v>15</v>
      </c>
      <c r="X7" s="3"/>
      <c r="Y7" s="3" t="s">
        <v>16</v>
      </c>
      <c r="AA7" s="3" t="s">
        <v>17</v>
      </c>
      <c r="AE7" s="3" t="s">
        <v>18</v>
      </c>
      <c r="AG7" s="3" t="s">
        <v>19</v>
      </c>
      <c r="AI7" s="3" t="s">
        <v>20</v>
      </c>
      <c r="AJ7" s="3"/>
      <c r="AK7" s="3" t="s">
        <v>21</v>
      </c>
      <c r="AL7" s="5"/>
      <c r="AM7" s="3"/>
      <c r="AN7" s="3"/>
      <c r="AO7" s="3"/>
      <c r="AP7" s="3"/>
      <c r="AQ7" s="3"/>
    </row>
    <row r="8" customFormat="false" ht="25.35" hidden="false" customHeight="false" outlineLevel="0" collapsed="false">
      <c r="B8" s="3"/>
      <c r="C8" s="6" t="s">
        <v>22</v>
      </c>
      <c r="D8" s="7"/>
      <c r="E8" s="6" t="s">
        <v>23</v>
      </c>
      <c r="F8" s="7"/>
      <c r="G8" s="6" t="s">
        <v>24</v>
      </c>
      <c r="H8" s="7"/>
      <c r="I8" s="6" t="s">
        <v>23</v>
      </c>
      <c r="J8" s="3"/>
      <c r="K8" s="6" t="s">
        <v>24</v>
      </c>
      <c r="L8" s="7"/>
      <c r="M8" s="6" t="s">
        <v>3</v>
      </c>
      <c r="N8" s="3"/>
      <c r="O8" s="6" t="s">
        <v>3</v>
      </c>
      <c r="P8" s="7"/>
      <c r="Q8" s="6" t="s">
        <v>25</v>
      </c>
      <c r="R8" s="7"/>
      <c r="S8" s="6" t="s">
        <v>26</v>
      </c>
      <c r="T8" s="7"/>
      <c r="U8" s="6" t="s">
        <v>26</v>
      </c>
      <c r="V8" s="3"/>
      <c r="W8" s="6" t="s">
        <v>27</v>
      </c>
      <c r="X8" s="3"/>
      <c r="Y8" s="6" t="s">
        <v>28</v>
      </c>
      <c r="AA8" s="6" t="s">
        <v>29</v>
      </c>
      <c r="AC8" s="8" t="s">
        <v>30</v>
      </c>
      <c r="AD8" s="9"/>
      <c r="AE8" s="6" t="s">
        <v>31</v>
      </c>
      <c r="AG8" s="6" t="s">
        <v>32</v>
      </c>
      <c r="AI8" s="6" t="s">
        <v>32</v>
      </c>
      <c r="AJ8" s="3"/>
      <c r="AK8" s="6" t="s">
        <v>33</v>
      </c>
      <c r="AL8" s="10" t="s">
        <v>34</v>
      </c>
      <c r="AM8" s="3"/>
      <c r="AN8" s="3"/>
      <c r="AO8" s="3"/>
      <c r="AP8" s="3"/>
      <c r="AQ8" s="3"/>
    </row>
    <row r="9" customFormat="false" ht="14.65" hidden="false" customHeight="false" outlineLevel="0" collapsed="false">
      <c r="B9" s="3"/>
      <c r="C9" s="3" t="s">
        <v>35</v>
      </c>
      <c r="D9" s="7"/>
      <c r="E9" s="7" t="s">
        <v>36</v>
      </c>
      <c r="F9" s="7"/>
      <c r="G9" s="7" t="s">
        <v>37</v>
      </c>
      <c r="H9" s="7"/>
      <c r="I9" s="7" t="s">
        <v>38</v>
      </c>
      <c r="J9" s="3"/>
      <c r="K9" s="7" t="s">
        <v>39</v>
      </c>
      <c r="L9" s="7"/>
      <c r="M9" s="7" t="s">
        <v>40</v>
      </c>
      <c r="N9" s="3"/>
      <c r="O9" s="7" t="s">
        <v>41</v>
      </c>
      <c r="P9" s="7"/>
      <c r="Q9" s="7" t="s">
        <v>42</v>
      </c>
      <c r="R9" s="7"/>
      <c r="S9" s="7" t="s">
        <v>43</v>
      </c>
      <c r="T9" s="7"/>
      <c r="U9" s="7" t="s">
        <v>44</v>
      </c>
      <c r="V9" s="3"/>
      <c r="W9" s="7" t="s">
        <v>45</v>
      </c>
      <c r="X9" s="3"/>
      <c r="Y9" s="7" t="s">
        <v>46</v>
      </c>
      <c r="AA9" s="3" t="s">
        <v>47</v>
      </c>
    </row>
    <row r="10" customFormat="false" ht="14.65" hidden="false" customHeight="false" outlineLevel="0" collapsed="false">
      <c r="B10" s="3"/>
      <c r="D10" s="7"/>
      <c r="E10" s="7"/>
      <c r="F10" s="7"/>
      <c r="G10" s="7"/>
      <c r="H10" s="7"/>
      <c r="I10" s="7"/>
      <c r="J10" s="3"/>
      <c r="K10" s="7"/>
      <c r="L10" s="7"/>
      <c r="M10" s="7"/>
      <c r="N10" s="3"/>
      <c r="O10" s="7"/>
      <c r="P10" s="7"/>
      <c r="Q10" s="7"/>
      <c r="R10" s="7"/>
      <c r="S10" s="7"/>
      <c r="T10" s="7"/>
      <c r="U10" s="7"/>
      <c r="V10" s="3"/>
      <c r="W10" s="7"/>
      <c r="X10" s="3"/>
      <c r="Y10" s="7"/>
      <c r="AA10" s="3"/>
    </row>
    <row r="11" customFormat="false" ht="14.65" hidden="false" customHeight="false" outlineLevel="0" collapsed="false">
      <c r="A11" s="11"/>
      <c r="B11" s="3"/>
      <c r="D11" s="3"/>
      <c r="E11" s="3"/>
      <c r="F11" s="3"/>
      <c r="G11" s="3"/>
      <c r="H11" s="3"/>
      <c r="I11" s="3"/>
      <c r="J11" s="3"/>
      <c r="K11" s="12"/>
      <c r="L11" s="12"/>
      <c r="M11" s="12"/>
      <c r="N11" s="3"/>
      <c r="O11" s="12"/>
      <c r="P11" s="3"/>
      <c r="Q11" s="3"/>
      <c r="R11" s="3"/>
      <c r="S11" s="3"/>
      <c r="T11" s="3"/>
      <c r="U11" s="3"/>
      <c r="V11" s="3"/>
      <c r="W11" s="3"/>
      <c r="X11" s="3"/>
      <c r="Y11" s="3"/>
      <c r="AA11" s="3"/>
    </row>
    <row r="12" customFormat="false" ht="14.65" hidden="false" customHeight="false" outlineLevel="0" collapsed="false">
      <c r="A12" s="11" t="n">
        <v>34700</v>
      </c>
      <c r="B12" s="3"/>
      <c r="C12" s="3" t="n">
        <v>31</v>
      </c>
      <c r="D12" s="13"/>
      <c r="E12" s="13" t="n">
        <v>105000</v>
      </c>
      <c r="F12" s="13"/>
      <c r="G12" s="14" t="n">
        <v>0.348748694316436</v>
      </c>
      <c r="H12" s="13"/>
      <c r="I12" s="13" t="n">
        <v>80000</v>
      </c>
      <c r="J12" s="15"/>
      <c r="K12" s="16" t="n">
        <v>0.103737096774193</v>
      </c>
      <c r="L12" s="12"/>
      <c r="M12" s="13" t="n">
        <f aca="false">C12*E12*G12</f>
        <v>1135177</v>
      </c>
      <c r="N12" s="3"/>
      <c r="O12" s="15" t="n">
        <f aca="false">C12*I12*K12</f>
        <v>257267.999999999</v>
      </c>
      <c r="P12" s="12"/>
      <c r="Q12" s="14" t="n">
        <v>0.2698</v>
      </c>
      <c r="R12" s="12"/>
      <c r="S12" s="15" t="n">
        <v>-1547162</v>
      </c>
      <c r="T12" s="12"/>
      <c r="U12" s="15" t="n">
        <f aca="false">+S12*Y12</f>
        <v>-1513124.436</v>
      </c>
      <c r="V12" s="15"/>
      <c r="W12" s="15" t="n">
        <f aca="false">+S12</f>
        <v>-1547162</v>
      </c>
      <c r="X12" s="15"/>
      <c r="Y12" s="16" t="n">
        <v>0.978</v>
      </c>
      <c r="AA12" s="17" t="n">
        <v>5.927</v>
      </c>
      <c r="AC12" s="1" t="n">
        <f aca="false">C12*(E12+I12)</f>
        <v>5735000</v>
      </c>
      <c r="AE12" s="18" t="n">
        <f aca="false">S145</f>
        <v>0.307486751225414</v>
      </c>
      <c r="AG12" s="19" t="n">
        <f aca="false">AE12*AC12</f>
        <v>1763436.51827775</v>
      </c>
      <c r="AI12" s="20" t="n">
        <f aca="false">AG12</f>
        <v>1763436.51827775</v>
      </c>
      <c r="AK12" s="21" t="n">
        <f aca="false">W12+AI12</f>
        <v>216274.518277749</v>
      </c>
      <c r="AL12" s="22" t="n">
        <f aca="false">AK12</f>
        <v>216274.518277749</v>
      </c>
    </row>
    <row r="13" customFormat="false" ht="14.65" hidden="false" customHeight="false" outlineLevel="0" collapsed="false">
      <c r="A13" s="11" t="n">
        <v>34731</v>
      </c>
      <c r="B13" s="3"/>
      <c r="C13" s="3" t="n">
        <v>28</v>
      </c>
      <c r="D13" s="13"/>
      <c r="E13" s="13" t="n">
        <v>105000</v>
      </c>
      <c r="F13" s="13"/>
      <c r="G13" s="14" t="n">
        <v>0.238748639455782</v>
      </c>
      <c r="H13" s="13"/>
      <c r="I13" s="13" t="n">
        <v>80000</v>
      </c>
      <c r="J13" s="3"/>
      <c r="K13" s="16" t="n">
        <v>-0.0165767857142859</v>
      </c>
      <c r="L13" s="15"/>
      <c r="M13" s="13" t="n">
        <f aca="false">C13*E13*G13</f>
        <v>701921</v>
      </c>
      <c r="N13" s="15"/>
      <c r="O13" s="15" t="n">
        <f aca="false">C13*I13*K13</f>
        <v>-37132.0000000003</v>
      </c>
      <c r="P13" s="13"/>
      <c r="Q13" s="14" t="n">
        <v>0.2987</v>
      </c>
      <c r="R13" s="13"/>
      <c r="S13" s="15" t="n">
        <v>-1547162</v>
      </c>
      <c r="T13" s="15"/>
      <c r="U13" s="15" t="n">
        <f aca="false">+S13*Y13</f>
        <v>-1503841.464</v>
      </c>
      <c r="V13" s="3"/>
      <c r="W13" s="15" t="n">
        <f aca="false">+W12+S13</f>
        <v>-3094324</v>
      </c>
      <c r="X13" s="3"/>
      <c r="Y13" s="16" t="n">
        <v>0.972</v>
      </c>
      <c r="AA13" s="17" t="n">
        <v>6.041</v>
      </c>
      <c r="AC13" s="1" t="n">
        <f aca="false">C13*(E13+I13)</f>
        <v>5180000</v>
      </c>
      <c r="AE13" s="18" t="n">
        <f aca="false">AE12</f>
        <v>0.307486751225414</v>
      </c>
      <c r="AG13" s="19" t="n">
        <f aca="false">AE13*AC13</f>
        <v>1592781.37134764</v>
      </c>
      <c r="AI13" s="20" t="n">
        <f aca="false">AI12+AG13</f>
        <v>3356217.88962539</v>
      </c>
      <c r="AK13" s="21" t="n">
        <f aca="false">W13+AI13</f>
        <v>261893.889625392</v>
      </c>
      <c r="AL13" s="22" t="n">
        <f aca="false">AK13-AK12</f>
        <v>45619.3713476434</v>
      </c>
    </row>
    <row r="14" customFormat="false" ht="14.65" hidden="false" customHeight="false" outlineLevel="0" collapsed="false">
      <c r="A14" s="11" t="n">
        <v>34759</v>
      </c>
      <c r="B14" s="3"/>
      <c r="C14" s="3" t="n">
        <v>31</v>
      </c>
      <c r="D14" s="13"/>
      <c r="E14" s="13" t="n">
        <v>105000</v>
      </c>
      <c r="F14" s="13"/>
      <c r="G14" s="14" t="n">
        <v>0.178748694316436</v>
      </c>
      <c r="H14" s="13"/>
      <c r="I14" s="13" t="n">
        <v>80000</v>
      </c>
      <c r="J14" s="3"/>
      <c r="K14" s="16" t="n">
        <v>-0.0662629032258066</v>
      </c>
      <c r="L14" s="15"/>
      <c r="M14" s="13" t="n">
        <f aca="false">C14*E14*G14</f>
        <v>581827</v>
      </c>
      <c r="N14" s="15"/>
      <c r="O14" s="15" t="n">
        <f aca="false">C14*I14*K14</f>
        <v>-164332</v>
      </c>
      <c r="P14" s="13"/>
      <c r="Q14" s="14" t="n">
        <v>0.2698</v>
      </c>
      <c r="R14" s="13"/>
      <c r="S14" s="15" t="n">
        <v>-1547162</v>
      </c>
      <c r="T14" s="23"/>
      <c r="U14" s="15" t="n">
        <f aca="false">+S14*Y14</f>
        <v>-1496105.654</v>
      </c>
      <c r="V14" s="3"/>
      <c r="W14" s="15" t="n">
        <f aca="false">+W13+S14</f>
        <v>-4641486</v>
      </c>
      <c r="X14" s="3"/>
      <c r="Y14" s="16" t="n">
        <v>0.967</v>
      </c>
      <c r="AA14" s="17" t="n">
        <v>6.144</v>
      </c>
      <c r="AC14" s="1" t="n">
        <f aca="false">C14*(E14+I14)</f>
        <v>5735000</v>
      </c>
      <c r="AE14" s="18" t="n">
        <f aca="false">AE13</f>
        <v>0.307486751225414</v>
      </c>
      <c r="AG14" s="19" t="n">
        <f aca="false">AE14*AC14</f>
        <v>1763436.51827775</v>
      </c>
      <c r="AI14" s="20" t="n">
        <f aca="false">AI13+AG14</f>
        <v>5119654.40790314</v>
      </c>
      <c r="AK14" s="21" t="n">
        <f aca="false">W14+AI14</f>
        <v>478168.40790314</v>
      </c>
      <c r="AL14" s="22" t="n">
        <f aca="false">AK14-AK13</f>
        <v>216274.518277749</v>
      </c>
    </row>
    <row r="15" customFormat="false" ht="14.65" hidden="false" customHeight="false" outlineLevel="0" collapsed="false">
      <c r="A15" s="11" t="n">
        <v>34790</v>
      </c>
      <c r="B15" s="3"/>
      <c r="C15" s="3" t="n">
        <v>30</v>
      </c>
      <c r="D15" s="13"/>
      <c r="E15" s="13" t="n">
        <v>105000</v>
      </c>
      <c r="F15" s="13"/>
      <c r="G15" s="14" t="n">
        <v>0.118748888888889</v>
      </c>
      <c r="H15" s="13"/>
      <c r="I15" s="13" t="n">
        <v>0</v>
      </c>
      <c r="J15" s="3"/>
      <c r="K15" s="16" t="n">
        <v>0</v>
      </c>
      <c r="L15" s="15"/>
      <c r="M15" s="13" t="n">
        <f aca="false">C15*E15*G15</f>
        <v>374059</v>
      </c>
      <c r="N15" s="15"/>
      <c r="O15" s="15" t="n">
        <f aca="false">C15*I15*K15</f>
        <v>0</v>
      </c>
      <c r="P15" s="13"/>
      <c r="Q15" s="14" t="n">
        <v>0.2788</v>
      </c>
      <c r="R15" s="13"/>
      <c r="S15" s="23" t="n">
        <v>-878119</v>
      </c>
      <c r="T15" s="23"/>
      <c r="U15" s="15" t="n">
        <f aca="false">+S15*Y15</f>
        <v>-844750.478</v>
      </c>
      <c r="V15" s="3"/>
      <c r="W15" s="15" t="n">
        <f aca="false">+W14+S15</f>
        <v>-5519605</v>
      </c>
      <c r="X15" s="3"/>
      <c r="Y15" s="16" t="n">
        <v>0.962</v>
      </c>
      <c r="AA15" s="17" t="n">
        <v>6.232</v>
      </c>
      <c r="AC15" s="1" t="n">
        <f aca="false">C15*(E15+I15)</f>
        <v>3150000</v>
      </c>
      <c r="AE15" s="18" t="n">
        <f aca="false">AE14</f>
        <v>0.307486751225414</v>
      </c>
      <c r="AG15" s="19" t="n">
        <f aca="false">AE15*AC15</f>
        <v>968583.266360054</v>
      </c>
      <c r="AI15" s="20" t="n">
        <f aca="false">AI14+AG15</f>
        <v>6088237.67426319</v>
      </c>
      <c r="AK15" s="21" t="n">
        <f aca="false">W15+AI15</f>
        <v>568632.674263194</v>
      </c>
      <c r="AL15" s="22" t="n">
        <f aca="false">AK15-AK14</f>
        <v>90464.2663600538</v>
      </c>
    </row>
    <row r="16" customFormat="false" ht="14.65" hidden="false" customHeight="false" outlineLevel="0" collapsed="false">
      <c r="A16" s="11" t="n">
        <v>34820</v>
      </c>
      <c r="B16" s="3"/>
      <c r="C16" s="3" t="n">
        <v>31</v>
      </c>
      <c r="D16" s="13"/>
      <c r="E16" s="13" t="n">
        <v>125000</v>
      </c>
      <c r="F16" s="13"/>
      <c r="G16" s="14" t="n">
        <v>0.11874864516129</v>
      </c>
      <c r="H16" s="13"/>
      <c r="I16" s="13" t="n">
        <v>0</v>
      </c>
      <c r="J16" s="3"/>
      <c r="K16" s="16" t="n">
        <v>0</v>
      </c>
      <c r="L16" s="15"/>
      <c r="M16" s="13" t="n">
        <f aca="false">C16*E16*G16</f>
        <v>460151</v>
      </c>
      <c r="N16" s="15"/>
      <c r="O16" s="15" t="n">
        <f aca="false">C16*I16*K16</f>
        <v>0</v>
      </c>
      <c r="P16" s="13"/>
      <c r="Q16" s="14" t="n">
        <v>0.2698</v>
      </c>
      <c r="R16" s="13"/>
      <c r="S16" s="23" t="n">
        <v>-1045380</v>
      </c>
      <c r="T16" s="23"/>
      <c r="U16" s="15" t="n">
        <f aca="false">+S16*Y16</f>
        <v>-999383.28</v>
      </c>
      <c r="V16" s="3"/>
      <c r="W16" s="15" t="n">
        <f aca="false">+W15+S16</f>
        <v>-6564985</v>
      </c>
      <c r="X16" s="3"/>
      <c r="Y16" s="16" t="n">
        <v>0.956</v>
      </c>
      <c r="AA16" s="17" t="n">
        <v>6.301</v>
      </c>
      <c r="AC16" s="1" t="n">
        <f aca="false">C16*(E16+I16)</f>
        <v>3875000</v>
      </c>
      <c r="AE16" s="18" t="n">
        <f aca="false">AE15</f>
        <v>0.307486751225414</v>
      </c>
      <c r="AG16" s="19" t="n">
        <f aca="false">AE16*AC16</f>
        <v>1191511.16099848</v>
      </c>
      <c r="AI16" s="20" t="n">
        <f aca="false">AI15+AG16</f>
        <v>7279748.83526167</v>
      </c>
      <c r="AK16" s="21" t="n">
        <f aca="false">W16+AI16</f>
        <v>714763.835261673</v>
      </c>
      <c r="AL16" s="22" t="n">
        <f aca="false">AK16-AK15</f>
        <v>146131.160998479</v>
      </c>
    </row>
    <row r="17" customFormat="false" ht="14.65" hidden="false" customHeight="false" outlineLevel="0" collapsed="false">
      <c r="A17" s="11" t="n">
        <v>34851</v>
      </c>
      <c r="B17" s="3"/>
      <c r="C17" s="3" t="n">
        <v>30</v>
      </c>
      <c r="D17" s="13"/>
      <c r="E17" s="13" t="n">
        <v>125000</v>
      </c>
      <c r="F17" s="13"/>
      <c r="G17" s="14" t="n">
        <v>0.1187488</v>
      </c>
      <c r="H17" s="13"/>
      <c r="I17" s="13" t="n">
        <v>0</v>
      </c>
      <c r="J17" s="3"/>
      <c r="K17" s="16" t="n">
        <v>0</v>
      </c>
      <c r="L17" s="15"/>
      <c r="M17" s="13" t="n">
        <f aca="false">C17*E17*G17</f>
        <v>445308</v>
      </c>
      <c r="N17" s="15"/>
      <c r="O17" s="15" t="n">
        <f aca="false">C17*I17*K17</f>
        <v>0</v>
      </c>
      <c r="P17" s="13"/>
      <c r="Q17" s="14" t="n">
        <v>0.2788</v>
      </c>
      <c r="R17" s="13"/>
      <c r="S17" s="23" t="n">
        <v>-1045380</v>
      </c>
      <c r="T17" s="23"/>
      <c r="U17" s="15" t="n">
        <f aca="false">+S17*Y17</f>
        <v>-994156.38</v>
      </c>
      <c r="V17" s="3"/>
      <c r="W17" s="15" t="n">
        <f aca="false">+W16+S17</f>
        <v>-7610365</v>
      </c>
      <c r="X17" s="3"/>
      <c r="Y17" s="16" t="n">
        <v>0.951</v>
      </c>
      <c r="AA17" s="17" t="n">
        <v>6.373</v>
      </c>
      <c r="AC17" s="1" t="n">
        <f aca="false">C17*(E17+I17)</f>
        <v>3750000</v>
      </c>
      <c r="AE17" s="18" t="n">
        <f aca="false">AE16</f>
        <v>0.307486751225414</v>
      </c>
      <c r="AG17" s="19" t="n">
        <f aca="false">AE17*AC17</f>
        <v>1153075.3170953</v>
      </c>
      <c r="AI17" s="20" t="n">
        <f aca="false">AI16+AG17</f>
        <v>8432824.15235698</v>
      </c>
      <c r="AK17" s="21" t="n">
        <f aca="false">W17+AI17</f>
        <v>822459.152356975</v>
      </c>
      <c r="AL17" s="22" t="n">
        <f aca="false">AK17-AK16</f>
        <v>107695.317095302</v>
      </c>
    </row>
    <row r="18" customFormat="false" ht="14.65" hidden="false" customHeight="false" outlineLevel="0" collapsed="false">
      <c r="A18" s="11" t="n">
        <v>34881</v>
      </c>
      <c r="B18" s="3"/>
      <c r="C18" s="3" t="n">
        <v>31</v>
      </c>
      <c r="D18" s="13"/>
      <c r="E18" s="13" t="n">
        <v>125000</v>
      </c>
      <c r="F18" s="13"/>
      <c r="G18" s="14" t="n">
        <v>0.11874864516129</v>
      </c>
      <c r="H18" s="13"/>
      <c r="I18" s="13" t="n">
        <v>0</v>
      </c>
      <c r="J18" s="3"/>
      <c r="K18" s="16" t="n">
        <v>0</v>
      </c>
      <c r="L18" s="15"/>
      <c r="M18" s="13" t="n">
        <f aca="false">C18*E18*G18</f>
        <v>460151</v>
      </c>
      <c r="N18" s="15"/>
      <c r="O18" s="15" t="n">
        <f aca="false">C18*I18*K18</f>
        <v>0</v>
      </c>
      <c r="P18" s="13"/>
      <c r="Q18" s="14" t="n">
        <v>0.2698</v>
      </c>
      <c r="R18" s="13"/>
      <c r="S18" s="23" t="n">
        <v>-1045380</v>
      </c>
      <c r="T18" s="23"/>
      <c r="U18" s="15" t="n">
        <f aca="false">+S18*Y18</f>
        <v>-987884.1</v>
      </c>
      <c r="V18" s="3"/>
      <c r="W18" s="15" t="n">
        <f aca="false">+W17+S18</f>
        <v>-8655745</v>
      </c>
      <c r="X18" s="3"/>
      <c r="Y18" s="16" t="n">
        <v>0.945</v>
      </c>
      <c r="AA18" s="17" t="n">
        <v>6.439</v>
      </c>
      <c r="AC18" s="1" t="n">
        <f aca="false">C18*(E18+I18)</f>
        <v>3875000</v>
      </c>
      <c r="AE18" s="18" t="n">
        <f aca="false">AE17</f>
        <v>0.307486751225414</v>
      </c>
      <c r="AG18" s="19" t="n">
        <f aca="false">AE18*AC18</f>
        <v>1191511.16099848</v>
      </c>
      <c r="AI18" s="20" t="n">
        <f aca="false">AI17+AG18</f>
        <v>9624335.31335545</v>
      </c>
      <c r="AK18" s="21" t="n">
        <f aca="false">W18+AI18</f>
        <v>968590.313355453</v>
      </c>
      <c r="AL18" s="22" t="n">
        <f aca="false">AK18-AK17</f>
        <v>146131.160998479</v>
      </c>
    </row>
    <row r="19" customFormat="false" ht="14.65" hidden="false" customHeight="false" outlineLevel="0" collapsed="false">
      <c r="A19" s="11" t="n">
        <v>34912</v>
      </c>
      <c r="B19" s="3"/>
      <c r="C19" s="3" t="n">
        <v>31</v>
      </c>
      <c r="D19" s="13"/>
      <c r="E19" s="13" t="n">
        <v>65749</v>
      </c>
      <c r="F19" s="13"/>
      <c r="G19" s="14" t="n">
        <v>0.138748603560265</v>
      </c>
      <c r="H19" s="13"/>
      <c r="I19" s="13" t="n">
        <v>80000</v>
      </c>
      <c r="J19" s="3"/>
      <c r="K19" s="16" t="n">
        <v>-0.106262903225807</v>
      </c>
      <c r="L19" s="15"/>
      <c r="M19" s="13" t="n">
        <f aca="false">C19*E19*G19</f>
        <v>282800.04</v>
      </c>
      <c r="N19" s="15"/>
      <c r="O19" s="15" t="n">
        <f aca="false">C19*I19*K19</f>
        <v>-263532.000000001</v>
      </c>
      <c r="P19" s="13"/>
      <c r="Q19" s="14" t="n">
        <v>0.2698</v>
      </c>
      <c r="R19" s="13"/>
      <c r="S19" s="23" t="n">
        <v>-1218905</v>
      </c>
      <c r="T19" s="23"/>
      <c r="U19" s="15" t="n">
        <f aca="false">+S19*Y19</f>
        <v>-1144551.795</v>
      </c>
      <c r="V19" s="3"/>
      <c r="W19" s="15" t="n">
        <f aca="false">+W18+S19</f>
        <v>-9874650</v>
      </c>
      <c r="X19" s="3"/>
      <c r="Y19" s="16" t="n">
        <v>0.939</v>
      </c>
      <c r="AA19" s="17" t="n">
        <v>6.503</v>
      </c>
      <c r="AC19" s="1" t="n">
        <f aca="false">C19*(E19+I19)</f>
        <v>4518219</v>
      </c>
      <c r="AE19" s="18" t="n">
        <f aca="false">AE18</f>
        <v>0.307486751225414</v>
      </c>
      <c r="AG19" s="19" t="n">
        <f aca="false">AE19*AC19</f>
        <v>1389292.48163494</v>
      </c>
      <c r="AI19" s="20" t="n">
        <f aca="false">AI18+AG19</f>
        <v>11013627.7949904</v>
      </c>
      <c r="AK19" s="21" t="n">
        <f aca="false">W19+AI19</f>
        <v>1138977.79499039</v>
      </c>
      <c r="AL19" s="22" t="n">
        <f aca="false">AK19-AK18</f>
        <v>170387.481634937</v>
      </c>
    </row>
    <row r="20" customFormat="false" ht="14.65" hidden="false" customHeight="false" outlineLevel="0" collapsed="false">
      <c r="A20" s="11" t="n">
        <v>34943</v>
      </c>
      <c r="B20" s="3"/>
      <c r="C20" s="3" t="n">
        <v>30</v>
      </c>
      <c r="D20" s="13"/>
      <c r="E20" s="13" t="n">
        <v>65749</v>
      </c>
      <c r="F20" s="13"/>
      <c r="G20" s="14" t="n">
        <v>0.0787489797056481</v>
      </c>
      <c r="H20" s="13"/>
      <c r="I20" s="13" t="n">
        <v>80000</v>
      </c>
      <c r="J20" s="3"/>
      <c r="K20" s="16" t="n">
        <v>-0.0894716666666669</v>
      </c>
      <c r="L20" s="15"/>
      <c r="M20" s="13" t="n">
        <f aca="false">C20*E20*G20</f>
        <v>155330</v>
      </c>
      <c r="N20" s="15"/>
      <c r="O20" s="15" t="n">
        <f aca="false">C20*I20*K20</f>
        <v>-214732.000000001</v>
      </c>
      <c r="P20" s="13"/>
      <c r="Q20" s="14" t="n">
        <v>0.2788</v>
      </c>
      <c r="R20" s="13"/>
      <c r="S20" s="23" t="n">
        <v>-1218905</v>
      </c>
      <c r="T20" s="23"/>
      <c r="U20" s="15" t="n">
        <f aca="false">+S20*Y20</f>
        <v>-1137238.365</v>
      </c>
      <c r="V20" s="3"/>
      <c r="W20" s="15" t="n">
        <f aca="false">+W19+S20</f>
        <v>-11093555</v>
      </c>
      <c r="X20" s="3"/>
      <c r="Y20" s="16" t="n">
        <v>0.933</v>
      </c>
      <c r="AA20" s="17" t="n">
        <v>6.566</v>
      </c>
      <c r="AC20" s="1" t="n">
        <f aca="false">C20*(E20+I20)</f>
        <v>4372470</v>
      </c>
      <c r="AE20" s="18" t="n">
        <f aca="false">AE19</f>
        <v>0.307486751225414</v>
      </c>
      <c r="AG20" s="19" t="n">
        <f aca="false">AE20*AC20</f>
        <v>1344476.59513059</v>
      </c>
      <c r="AI20" s="20" t="n">
        <f aca="false">AI19+AG20</f>
        <v>12358104.390121</v>
      </c>
      <c r="AK20" s="21" t="n">
        <f aca="false">W20+AI20</f>
        <v>1264549.39012098</v>
      </c>
      <c r="AL20" s="22" t="n">
        <f aca="false">AK20-AK19</f>
        <v>125571.595130585</v>
      </c>
    </row>
    <row r="21" customFormat="false" ht="14.65" hidden="false" customHeight="false" outlineLevel="0" collapsed="false">
      <c r="A21" s="11" t="n">
        <v>34973</v>
      </c>
      <c r="B21" s="3"/>
      <c r="C21" s="3" t="n">
        <v>31</v>
      </c>
      <c r="D21" s="13"/>
      <c r="E21" s="13" t="n">
        <v>65749</v>
      </c>
      <c r="F21" s="13"/>
      <c r="G21" s="14" t="n">
        <v>0.128748603560265</v>
      </c>
      <c r="H21" s="13"/>
      <c r="I21" s="13" t="n">
        <v>80000</v>
      </c>
      <c r="J21" s="3"/>
      <c r="K21" s="16" t="n">
        <v>-0.0362629032258064</v>
      </c>
      <c r="L21" s="15"/>
      <c r="M21" s="13" t="n">
        <f aca="false">C21*E21*G21</f>
        <v>262417.85</v>
      </c>
      <c r="N21" s="15"/>
      <c r="O21" s="15" t="n">
        <f aca="false">C21*I21*K21</f>
        <v>-89931.9999999999</v>
      </c>
      <c r="P21" s="13"/>
      <c r="Q21" s="14" t="n">
        <v>0.2698</v>
      </c>
      <c r="R21" s="13"/>
      <c r="S21" s="23" t="n">
        <v>-1218905</v>
      </c>
      <c r="T21" s="23"/>
      <c r="U21" s="15" t="n">
        <f aca="false">+S21*Y21</f>
        <v>-1131143.84</v>
      </c>
      <c r="V21" s="3"/>
      <c r="W21" s="15" t="n">
        <f aca="false">+W20+S21</f>
        <v>-12312460</v>
      </c>
      <c r="X21" s="3"/>
      <c r="Y21" s="16" t="n">
        <v>0.928</v>
      </c>
      <c r="AA21" s="17" t="n">
        <v>6.617</v>
      </c>
      <c r="AC21" s="1" t="n">
        <f aca="false">C21*(E21+I21)</f>
        <v>4518219</v>
      </c>
      <c r="AE21" s="18" t="n">
        <f aca="false">AE20</f>
        <v>0.307486751225414</v>
      </c>
      <c r="AG21" s="19" t="n">
        <f aca="false">AE21*AC21</f>
        <v>1389292.48163494</v>
      </c>
      <c r="AI21" s="20" t="n">
        <f aca="false">AI20+AG21</f>
        <v>13747396.8717559</v>
      </c>
      <c r="AK21" s="21" t="n">
        <f aca="false">W21+AI21</f>
        <v>1434936.87175591</v>
      </c>
      <c r="AL21" s="22" t="n">
        <f aca="false">AK21-AK20</f>
        <v>170387.481634937</v>
      </c>
    </row>
    <row r="22" customFormat="false" ht="14.65" hidden="false" customHeight="false" outlineLevel="0" collapsed="false">
      <c r="A22" s="11" t="n">
        <v>35004</v>
      </c>
      <c r="B22" s="3"/>
      <c r="C22" s="3" t="n">
        <v>30</v>
      </c>
      <c r="D22" s="13"/>
      <c r="E22" s="13" t="n">
        <v>65749</v>
      </c>
      <c r="F22" s="13"/>
      <c r="G22" s="14" t="n">
        <v>0.218748979705648</v>
      </c>
      <c r="H22" s="13"/>
      <c r="I22" s="13" t="n">
        <v>80000</v>
      </c>
      <c r="J22" s="3"/>
      <c r="K22" s="16" t="n">
        <v>0.0505283333333332</v>
      </c>
      <c r="L22" s="15"/>
      <c r="M22" s="13" t="n">
        <f aca="false">C22*E22*G22</f>
        <v>431475.8</v>
      </c>
      <c r="N22" s="15"/>
      <c r="O22" s="15" t="n">
        <f aca="false">C22*I22*K22</f>
        <v>121268</v>
      </c>
      <c r="P22" s="13"/>
      <c r="Q22" s="14" t="n">
        <v>0.2788</v>
      </c>
      <c r="R22" s="13"/>
      <c r="S22" s="23" t="n">
        <v>-1218905</v>
      </c>
      <c r="T22" s="23"/>
      <c r="U22" s="15" t="n">
        <f aca="false">+S22*Y22</f>
        <v>-1123830.41</v>
      </c>
      <c r="V22" s="3"/>
      <c r="W22" s="15" t="n">
        <f aca="false">+W21+S22</f>
        <v>-13531365</v>
      </c>
      <c r="X22" s="3"/>
      <c r="Y22" s="16" t="n">
        <v>0.922</v>
      </c>
      <c r="AA22" s="17" t="n">
        <v>6.668</v>
      </c>
      <c r="AC22" s="1" t="n">
        <f aca="false">C22*(E22+I22)</f>
        <v>4372470</v>
      </c>
      <c r="AE22" s="18" t="n">
        <f aca="false">AE21</f>
        <v>0.307486751225414</v>
      </c>
      <c r="AG22" s="19" t="n">
        <f aca="false">AE22*AC22</f>
        <v>1344476.59513059</v>
      </c>
      <c r="AI22" s="20" t="n">
        <f aca="false">AI21+AG22</f>
        <v>15091873.4668865</v>
      </c>
      <c r="AK22" s="21" t="n">
        <f aca="false">W22+AI22</f>
        <v>1560508.4668865</v>
      </c>
      <c r="AL22" s="22" t="n">
        <f aca="false">AK22-AK21</f>
        <v>125571.595130585</v>
      </c>
    </row>
    <row r="23" customFormat="false" ht="14.65" hidden="false" customHeight="false" outlineLevel="0" collapsed="false">
      <c r="A23" s="11" t="n">
        <v>35034</v>
      </c>
      <c r="B23" s="3"/>
      <c r="C23" s="3" t="n">
        <v>31</v>
      </c>
      <c r="D23" s="13"/>
      <c r="E23" s="13" t="n">
        <v>65749</v>
      </c>
      <c r="F23" s="13"/>
      <c r="G23" s="14" t="n">
        <v>0.318748603560265</v>
      </c>
      <c r="H23" s="13"/>
      <c r="I23" s="13" t="n">
        <v>80000</v>
      </c>
      <c r="J23" s="3"/>
      <c r="K23" s="16" t="n">
        <v>0.153737096774194</v>
      </c>
      <c r="L23" s="15"/>
      <c r="M23" s="13" t="n">
        <f aca="false">C23*E23*G23</f>
        <v>649679.46</v>
      </c>
      <c r="N23" s="15"/>
      <c r="O23" s="15" t="n">
        <f aca="false">C23*I23*K23</f>
        <v>381268</v>
      </c>
      <c r="P23" s="13"/>
      <c r="Q23" s="14" t="n">
        <v>0.2698</v>
      </c>
      <c r="R23" s="13"/>
      <c r="S23" s="23" t="n">
        <v>-1218905</v>
      </c>
      <c r="T23" s="23"/>
      <c r="U23" s="15" t="n">
        <f aca="false">+S23*Y23</f>
        <v>-1116516.98</v>
      </c>
      <c r="V23" s="3"/>
      <c r="W23" s="15" t="n">
        <f aca="false">+W22+S23</f>
        <v>-14750270</v>
      </c>
      <c r="X23" s="3"/>
      <c r="Y23" s="16" t="n">
        <v>0.916</v>
      </c>
      <c r="AA23" s="17" t="n">
        <v>6.718</v>
      </c>
      <c r="AC23" s="1" t="n">
        <f aca="false">C23*(E23+I23)</f>
        <v>4518219</v>
      </c>
      <c r="AE23" s="18" t="n">
        <f aca="false">AE22</f>
        <v>0.307486751225414</v>
      </c>
      <c r="AG23" s="19" t="n">
        <f aca="false">AE23*AC23</f>
        <v>1389292.48163494</v>
      </c>
      <c r="AI23" s="20" t="n">
        <f aca="false">AI22+AG23</f>
        <v>16481165.9485214</v>
      </c>
      <c r="AK23" s="21" t="n">
        <f aca="false">W23+AI23</f>
        <v>1730895.94852144</v>
      </c>
      <c r="AL23" s="22" t="n">
        <f aca="false">AK23-AK22</f>
        <v>170387.481634937</v>
      </c>
    </row>
    <row r="24" customFormat="false" ht="14.65" hidden="false" customHeight="false" outlineLevel="0" collapsed="false">
      <c r="A24" s="11" t="n">
        <v>35065</v>
      </c>
      <c r="B24" s="3"/>
      <c r="C24" s="3" t="n">
        <v>31</v>
      </c>
      <c r="D24" s="13"/>
      <c r="E24" s="13" t="n">
        <v>65749</v>
      </c>
      <c r="F24" s="13"/>
      <c r="G24" s="14" t="n">
        <v>0.328748603560265</v>
      </c>
      <c r="H24" s="13"/>
      <c r="I24" s="13" t="n">
        <v>80000</v>
      </c>
      <c r="J24" s="3"/>
      <c r="K24" s="16" t="n">
        <v>0.143737096774193</v>
      </c>
      <c r="L24" s="15"/>
      <c r="M24" s="13" t="n">
        <f aca="false">C24*E24*G24</f>
        <v>670061.65</v>
      </c>
      <c r="N24" s="15"/>
      <c r="O24" s="15" t="n">
        <f aca="false">C24*I24*K24</f>
        <v>356467.999999999</v>
      </c>
      <c r="P24" s="13"/>
      <c r="Q24" s="14" t="n">
        <v>0.2698</v>
      </c>
      <c r="R24" s="13"/>
      <c r="S24" s="23" t="n">
        <v>-1218905</v>
      </c>
      <c r="T24" s="23"/>
      <c r="U24" s="15" t="n">
        <f aca="false">+S24*Y24</f>
        <v>-1109203.55</v>
      </c>
      <c r="V24" s="3"/>
      <c r="W24" s="15" t="n">
        <f aca="false">+W23+S24</f>
        <v>-15969175</v>
      </c>
      <c r="X24" s="3"/>
      <c r="Y24" s="16" t="n">
        <v>0.91</v>
      </c>
      <c r="AA24" s="17" t="n">
        <v>6.769</v>
      </c>
      <c r="AC24" s="1" t="n">
        <f aca="false">C24*(E24+I24)</f>
        <v>4518219</v>
      </c>
      <c r="AE24" s="18" t="n">
        <f aca="false">AE23</f>
        <v>0.307486751225414</v>
      </c>
      <c r="AG24" s="19" t="n">
        <f aca="false">AE24*AC24</f>
        <v>1389292.48163494</v>
      </c>
      <c r="AI24" s="20" t="n">
        <f aca="false">AI23+AG24</f>
        <v>17870458.4301564</v>
      </c>
      <c r="AK24" s="21" t="n">
        <f aca="false">W24+AI24</f>
        <v>1901283.43015637</v>
      </c>
      <c r="AL24" s="22" t="n">
        <f aca="false">AK24-AK23</f>
        <v>170387.481634937</v>
      </c>
    </row>
    <row r="25" customFormat="false" ht="14.65" hidden="false" customHeight="false" outlineLevel="0" collapsed="false">
      <c r="A25" s="11" t="n">
        <v>35096</v>
      </c>
      <c r="B25" s="3"/>
      <c r="C25" s="3" t="n">
        <v>29</v>
      </c>
      <c r="D25" s="13"/>
      <c r="E25" s="13" t="n">
        <v>65749</v>
      </c>
      <c r="F25" s="13"/>
      <c r="G25" s="14" t="n">
        <v>0.218748857331513</v>
      </c>
      <c r="H25" s="13"/>
      <c r="I25" s="13" t="n">
        <v>80000</v>
      </c>
      <c r="J25" s="3"/>
      <c r="K25" s="16" t="n">
        <v>0.0270982758620689</v>
      </c>
      <c r="L25" s="15"/>
      <c r="M25" s="13" t="n">
        <f aca="false">C25*E25*G25</f>
        <v>417093.04</v>
      </c>
      <c r="N25" s="15"/>
      <c r="O25" s="15" t="n">
        <f aca="false">C25*I25*K25</f>
        <v>62867.9999999998</v>
      </c>
      <c r="P25" s="13"/>
      <c r="Q25" s="14" t="n">
        <v>0.2884</v>
      </c>
      <c r="R25" s="13"/>
      <c r="S25" s="23" t="n">
        <v>-1218905</v>
      </c>
      <c r="T25" s="23"/>
      <c r="U25" s="15" t="n">
        <f aca="false">+S25*Y25</f>
        <v>-1101890.12</v>
      </c>
      <c r="V25" s="3"/>
      <c r="W25" s="15" t="n">
        <f aca="false">+W24+S25</f>
        <v>-17188080</v>
      </c>
      <c r="X25" s="3"/>
      <c r="Y25" s="16" t="n">
        <v>0.904</v>
      </c>
      <c r="AA25" s="17" t="n">
        <v>6.819</v>
      </c>
      <c r="AC25" s="1" t="n">
        <f aca="false">C25*(E25+I25)</f>
        <v>4226721</v>
      </c>
      <c r="AE25" s="18" t="n">
        <f aca="false">AE24</f>
        <v>0.307486751225414</v>
      </c>
      <c r="AG25" s="19" t="n">
        <f aca="false">AE25*AC25</f>
        <v>1299660.70862623</v>
      </c>
      <c r="AI25" s="20" t="n">
        <f aca="false">AI24+AG25</f>
        <v>19170119.1387826</v>
      </c>
      <c r="AK25" s="21" t="n">
        <f aca="false">W25+AI25</f>
        <v>1982039.13878261</v>
      </c>
      <c r="AL25" s="22" t="n">
        <f aca="false">AK25-AK24</f>
        <v>80755.708626233</v>
      </c>
    </row>
    <row r="26" customFormat="false" ht="14.65" hidden="false" customHeight="false" outlineLevel="0" collapsed="false">
      <c r="A26" s="11" t="n">
        <v>35125</v>
      </c>
      <c r="B26" s="3"/>
      <c r="C26" s="3" t="n">
        <v>31</v>
      </c>
      <c r="D26" s="13"/>
      <c r="E26" s="13" t="n">
        <v>65749</v>
      </c>
      <c r="F26" s="13"/>
      <c r="G26" s="14" t="n">
        <v>0.158748603560265</v>
      </c>
      <c r="H26" s="13"/>
      <c r="I26" s="13" t="n">
        <v>80000</v>
      </c>
      <c r="J26" s="3"/>
      <c r="K26" s="16" t="n">
        <v>-0.0262629032258066</v>
      </c>
      <c r="L26" s="15"/>
      <c r="M26" s="13" t="n">
        <f aca="false">C26*E26*G26</f>
        <v>323564.42</v>
      </c>
      <c r="N26" s="15"/>
      <c r="O26" s="15" t="n">
        <f aca="false">C26*I26*K26</f>
        <v>-65132.0000000004</v>
      </c>
      <c r="P26" s="13"/>
      <c r="Q26" s="14" t="n">
        <v>0.2698</v>
      </c>
      <c r="R26" s="13"/>
      <c r="S26" s="23" t="n">
        <v>-1218905</v>
      </c>
      <c r="T26" s="23"/>
      <c r="U26" s="15" t="n">
        <f aca="false">+S26*Y26</f>
        <v>-1095795.595</v>
      </c>
      <c r="V26" s="3"/>
      <c r="W26" s="15" t="n">
        <f aca="false">+W25+S26</f>
        <v>-18406985</v>
      </c>
      <c r="X26" s="3"/>
      <c r="Y26" s="16" t="n">
        <v>0.899</v>
      </c>
      <c r="AA26" s="17" t="n">
        <v>6.866</v>
      </c>
      <c r="AC26" s="1" t="n">
        <f aca="false">C26*(E26+I26)</f>
        <v>4518219</v>
      </c>
      <c r="AE26" s="18" t="n">
        <f aca="false">AE25</f>
        <v>0.307486751225414</v>
      </c>
      <c r="AG26" s="19" t="n">
        <f aca="false">AE26*AC26</f>
        <v>1389292.48163494</v>
      </c>
      <c r="AI26" s="20" t="n">
        <f aca="false">AI25+AG26</f>
        <v>20559411.6204175</v>
      </c>
      <c r="AK26" s="21" t="n">
        <f aca="false">W26+AI26</f>
        <v>2152426.62041754</v>
      </c>
      <c r="AL26" s="22" t="n">
        <f aca="false">AK26-AK25</f>
        <v>170387.481634937</v>
      </c>
    </row>
    <row r="27" customFormat="false" ht="14.65" hidden="false" customHeight="false" outlineLevel="0" collapsed="false">
      <c r="A27" s="11" t="n">
        <v>35156</v>
      </c>
      <c r="B27" s="3"/>
      <c r="C27" s="3" t="n">
        <v>30</v>
      </c>
      <c r="D27" s="13"/>
      <c r="E27" s="13" t="n">
        <v>65749</v>
      </c>
      <c r="F27" s="13"/>
      <c r="G27" s="14" t="n">
        <v>0.0987489797056481</v>
      </c>
      <c r="H27" s="13"/>
      <c r="I27" s="13" t="n">
        <v>80000</v>
      </c>
      <c r="J27" s="3"/>
      <c r="K27" s="16" t="n">
        <v>-0.0894716666666669</v>
      </c>
      <c r="L27" s="15"/>
      <c r="M27" s="13" t="n">
        <f aca="false">C27*E27*G27</f>
        <v>194779.4</v>
      </c>
      <c r="N27" s="15"/>
      <c r="O27" s="15" t="n">
        <f aca="false">C27*I27*K27</f>
        <v>-214732.000000001</v>
      </c>
      <c r="P27" s="13"/>
      <c r="Q27" s="14" t="n">
        <v>0.2788</v>
      </c>
      <c r="R27" s="13"/>
      <c r="S27" s="23" t="n">
        <v>-1218905</v>
      </c>
      <c r="T27" s="23"/>
      <c r="U27" s="15" t="n">
        <f aca="false">+S27*Y27</f>
        <v>-1088482.165</v>
      </c>
      <c r="V27" s="3"/>
      <c r="W27" s="15" t="n">
        <f aca="false">+W26+S27</f>
        <v>-19625890</v>
      </c>
      <c r="X27" s="3"/>
      <c r="Y27" s="16" t="n">
        <v>0.893</v>
      </c>
      <c r="AA27" s="17" t="n">
        <v>6.911</v>
      </c>
      <c r="AC27" s="1" t="n">
        <f aca="false">C27*(E27+I27)</f>
        <v>4372470</v>
      </c>
      <c r="AE27" s="18" t="n">
        <f aca="false">AE26</f>
        <v>0.307486751225414</v>
      </c>
      <c r="AG27" s="19" t="n">
        <f aca="false">AE27*AC27</f>
        <v>1344476.59513059</v>
      </c>
      <c r="AI27" s="20" t="n">
        <f aca="false">AI26+AG27</f>
        <v>21903888.2155481</v>
      </c>
      <c r="AK27" s="21" t="n">
        <f aca="false">W27+AI27</f>
        <v>2277998.21554813</v>
      </c>
      <c r="AL27" s="22" t="n">
        <f aca="false">AK27-AK26</f>
        <v>125571.595130585</v>
      </c>
    </row>
    <row r="28" customFormat="false" ht="14.65" hidden="false" customHeight="false" outlineLevel="0" collapsed="false">
      <c r="A28" s="11" t="n">
        <v>35186</v>
      </c>
      <c r="B28" s="3"/>
      <c r="C28" s="3" t="n">
        <v>31</v>
      </c>
      <c r="D28" s="13"/>
      <c r="E28" s="13" t="n">
        <v>65749</v>
      </c>
      <c r="F28" s="13"/>
      <c r="G28" s="14" t="n">
        <v>0.098748603560265</v>
      </c>
      <c r="H28" s="13"/>
      <c r="I28" s="13" t="n">
        <v>80000</v>
      </c>
      <c r="J28" s="3"/>
      <c r="K28" s="16" t="n">
        <v>-0.0862629032258067</v>
      </c>
      <c r="L28" s="15"/>
      <c r="M28" s="13" t="n">
        <f aca="false">C28*E28*G28</f>
        <v>201271.28</v>
      </c>
      <c r="N28" s="15"/>
      <c r="O28" s="15" t="n">
        <f aca="false">C28*I28*K28</f>
        <v>-213932.000000001</v>
      </c>
      <c r="P28" s="13"/>
      <c r="Q28" s="14" t="n">
        <v>0.2698</v>
      </c>
      <c r="R28" s="13"/>
      <c r="S28" s="23" t="n">
        <v>-1218905</v>
      </c>
      <c r="T28" s="23"/>
      <c r="U28" s="15" t="n">
        <f aca="false">+S28*Y28</f>
        <v>-1081168.735</v>
      </c>
      <c r="V28" s="3"/>
      <c r="W28" s="15" t="n">
        <f aca="false">+W27+S28</f>
        <v>-20844795</v>
      </c>
      <c r="X28" s="3"/>
      <c r="Y28" s="16" t="n">
        <v>0.887</v>
      </c>
      <c r="AA28" s="17" t="n">
        <v>6.949</v>
      </c>
      <c r="AC28" s="1" t="n">
        <f aca="false">C28*(E28+I28)</f>
        <v>4518219</v>
      </c>
      <c r="AE28" s="18" t="n">
        <f aca="false">AE27</f>
        <v>0.307486751225414</v>
      </c>
      <c r="AG28" s="19" t="n">
        <f aca="false">AE28*AC28</f>
        <v>1389292.48163494</v>
      </c>
      <c r="AI28" s="20" t="n">
        <f aca="false">AI27+AG28</f>
        <v>23293180.6971831</v>
      </c>
      <c r="AK28" s="21" t="n">
        <f aca="false">W28+AI28</f>
        <v>2448385.69718307</v>
      </c>
      <c r="AL28" s="22" t="n">
        <f aca="false">AK28-AK27</f>
        <v>170387.481634937</v>
      </c>
    </row>
    <row r="29" customFormat="false" ht="14.65" hidden="false" customHeight="false" outlineLevel="0" collapsed="false">
      <c r="A29" s="11" t="n">
        <v>35217</v>
      </c>
      <c r="B29" s="3"/>
      <c r="C29" s="3" t="n">
        <v>30</v>
      </c>
      <c r="D29" s="13"/>
      <c r="E29" s="13" t="n">
        <v>65749</v>
      </c>
      <c r="F29" s="13"/>
      <c r="G29" s="14" t="n">
        <v>0.0987489797056481</v>
      </c>
      <c r="H29" s="13"/>
      <c r="I29" s="13" t="n">
        <v>80000</v>
      </c>
      <c r="J29" s="3"/>
      <c r="K29" s="16" t="n">
        <v>-0.0894716666666669</v>
      </c>
      <c r="L29" s="15"/>
      <c r="M29" s="13" t="n">
        <f aca="false">C29*E29*G29</f>
        <v>194779.4</v>
      </c>
      <c r="N29" s="15"/>
      <c r="O29" s="15" t="n">
        <f aca="false">C29*I29*K29</f>
        <v>-214732.000000001</v>
      </c>
      <c r="P29" s="13"/>
      <c r="Q29" s="14" t="n">
        <v>0.2788</v>
      </c>
      <c r="R29" s="13"/>
      <c r="S29" s="23" t="n">
        <v>-1218905</v>
      </c>
      <c r="T29" s="23"/>
      <c r="U29" s="15" t="n">
        <f aca="false">+S29*Y29</f>
        <v>-1073855.305</v>
      </c>
      <c r="V29" s="3"/>
      <c r="W29" s="15" t="n">
        <f aca="false">+W28+S29</f>
        <v>-22063700</v>
      </c>
      <c r="X29" s="3"/>
      <c r="Y29" s="16" t="n">
        <v>0.881</v>
      </c>
      <c r="AA29" s="17" t="n">
        <v>6.989</v>
      </c>
      <c r="AC29" s="1" t="n">
        <f aca="false">C29*(E29+I29)</f>
        <v>4372470</v>
      </c>
      <c r="AE29" s="18" t="n">
        <f aca="false">AE28</f>
        <v>0.307486751225414</v>
      </c>
      <c r="AG29" s="19" t="n">
        <f aca="false">AE29*AC29</f>
        <v>1344476.59513059</v>
      </c>
      <c r="AI29" s="20" t="n">
        <f aca="false">AI28+AG29</f>
        <v>24637657.2923137</v>
      </c>
      <c r="AK29" s="21" t="n">
        <f aca="false">W29+AI29</f>
        <v>2573957.29231365</v>
      </c>
      <c r="AL29" s="22" t="n">
        <f aca="false">AK29-AK28</f>
        <v>125571.595130585</v>
      </c>
    </row>
    <row r="30" customFormat="false" ht="14.65" hidden="false" customHeight="false" outlineLevel="0" collapsed="false">
      <c r="A30" s="11" t="n">
        <v>35247</v>
      </c>
      <c r="B30" s="3"/>
      <c r="C30" s="3" t="n">
        <v>31</v>
      </c>
      <c r="D30" s="13"/>
      <c r="E30" s="13" t="n">
        <v>65749</v>
      </c>
      <c r="F30" s="13"/>
      <c r="G30" s="14" t="n">
        <v>0.098748603560265</v>
      </c>
      <c r="H30" s="13"/>
      <c r="I30" s="13" t="n">
        <v>80000</v>
      </c>
      <c r="J30" s="3"/>
      <c r="K30" s="16" t="n">
        <v>-0.0862629032258067</v>
      </c>
      <c r="L30" s="15"/>
      <c r="M30" s="13" t="n">
        <f aca="false">C30*E30*G30</f>
        <v>201271.28</v>
      </c>
      <c r="N30" s="15"/>
      <c r="O30" s="15" t="n">
        <f aca="false">C30*I30*K30</f>
        <v>-213932.000000001</v>
      </c>
      <c r="P30" s="13"/>
      <c r="Q30" s="14" t="n">
        <v>0.2698</v>
      </c>
      <c r="R30" s="13"/>
      <c r="S30" s="23" t="n">
        <v>-1218905</v>
      </c>
      <c r="T30" s="23"/>
      <c r="U30" s="15" t="n">
        <f aca="false">+S30*Y30</f>
        <v>-1067760.78</v>
      </c>
      <c r="V30" s="3"/>
      <c r="W30" s="15" t="n">
        <f aca="false">+W29+S30</f>
        <v>-23282605</v>
      </c>
      <c r="X30" s="3"/>
      <c r="Y30" s="16" t="n">
        <v>0.876</v>
      </c>
      <c r="AA30" s="17" t="n">
        <v>7.026</v>
      </c>
      <c r="AC30" s="1" t="n">
        <f aca="false">C30*(E30+I30)</f>
        <v>4518219</v>
      </c>
      <c r="AE30" s="18" t="n">
        <f aca="false">AE29</f>
        <v>0.307486751225414</v>
      </c>
      <c r="AG30" s="19" t="n">
        <f aca="false">AE30*AC30</f>
        <v>1389292.48163494</v>
      </c>
      <c r="AI30" s="20" t="n">
        <f aca="false">AI29+AG30</f>
        <v>26026949.7739486</v>
      </c>
      <c r="AK30" s="21" t="n">
        <f aca="false">W30+AI30</f>
        <v>2744344.77394859</v>
      </c>
      <c r="AL30" s="22" t="n">
        <f aca="false">AK30-AK29</f>
        <v>170387.481634937</v>
      </c>
    </row>
    <row r="31" customFormat="false" ht="14.65" hidden="false" customHeight="false" outlineLevel="0" collapsed="false">
      <c r="A31" s="11" t="n">
        <v>35278</v>
      </c>
      <c r="B31" s="3"/>
      <c r="C31" s="3" t="n">
        <v>31</v>
      </c>
      <c r="D31" s="13"/>
      <c r="E31" s="13" t="n">
        <v>21777</v>
      </c>
      <c r="F31" s="13"/>
      <c r="G31" s="14" t="n">
        <v>0.118749405632163</v>
      </c>
      <c r="H31" s="13"/>
      <c r="I31" s="13" t="n">
        <v>80000</v>
      </c>
      <c r="J31" s="3"/>
      <c r="K31" s="16" t="n">
        <v>-0.0662629032258066</v>
      </c>
      <c r="L31" s="15"/>
      <c r="M31" s="13" t="n">
        <f aca="false">C31*E31*G31</f>
        <v>80166.1799999999</v>
      </c>
      <c r="N31" s="15"/>
      <c r="O31" s="15" t="n">
        <f aca="false">C31*I31*K31</f>
        <v>-164332</v>
      </c>
      <c r="P31" s="13"/>
      <c r="Q31" s="14" t="n">
        <v>0.2698</v>
      </c>
      <c r="R31" s="13"/>
      <c r="S31" s="23" t="n">
        <v>-851165</v>
      </c>
      <c r="T31" s="23"/>
      <c r="U31" s="15" t="n">
        <f aca="false">+S31*Y31</f>
        <v>-740513.55</v>
      </c>
      <c r="V31" s="3"/>
      <c r="W31" s="15" t="n">
        <f aca="false">+W30+S31</f>
        <v>-24133770</v>
      </c>
      <c r="X31" s="3"/>
      <c r="Y31" s="16" t="n">
        <v>0.87</v>
      </c>
      <c r="AA31" s="17" t="n">
        <v>7.061</v>
      </c>
      <c r="AC31" s="1" t="n">
        <f aca="false">C31*(E31+I31)</f>
        <v>3155087</v>
      </c>
      <c r="AE31" s="18" t="n">
        <f aca="false">AE30</f>
        <v>0.307486751225414</v>
      </c>
      <c r="AG31" s="19" t="n">
        <f aca="false">AE31*AC31</f>
        <v>970147.451463537</v>
      </c>
      <c r="AI31" s="20" t="n">
        <f aca="false">AI30+AG31</f>
        <v>26997097.2254121</v>
      </c>
      <c r="AK31" s="21" t="n">
        <f aca="false">W31+AI31</f>
        <v>2863327.22541212</v>
      </c>
      <c r="AL31" s="22" t="n">
        <f aca="false">AK31-AK30</f>
        <v>118982.451463535</v>
      </c>
    </row>
    <row r="32" customFormat="false" ht="14.65" hidden="false" customHeight="false" outlineLevel="0" collapsed="false">
      <c r="A32" s="11" t="n">
        <v>35309</v>
      </c>
      <c r="B32" s="3"/>
      <c r="C32" s="3" t="n">
        <v>30</v>
      </c>
      <c r="D32" s="13"/>
      <c r="E32" s="13" t="n">
        <v>21777</v>
      </c>
      <c r="F32" s="13"/>
      <c r="G32" s="14" t="n">
        <v>0.0587482205997154</v>
      </c>
      <c r="H32" s="13"/>
      <c r="I32" s="13" t="n">
        <v>80000</v>
      </c>
      <c r="J32" s="3"/>
      <c r="K32" s="16" t="n">
        <v>-0.0494716666666668</v>
      </c>
      <c r="L32" s="15"/>
      <c r="M32" s="13" t="n">
        <f aca="false">C32*E32*G32</f>
        <v>38380.8000000001</v>
      </c>
      <c r="N32" s="15"/>
      <c r="O32" s="15" t="n">
        <f aca="false">C32*I32*K32</f>
        <v>-118732</v>
      </c>
      <c r="P32" s="13"/>
      <c r="Q32" s="14" t="n">
        <v>0.2788</v>
      </c>
      <c r="R32" s="13"/>
      <c r="S32" s="23" t="n">
        <v>-851165</v>
      </c>
      <c r="T32" s="23"/>
      <c r="U32" s="15" t="n">
        <f aca="false">+S32*Y32</f>
        <v>-735406.56</v>
      </c>
      <c r="V32" s="3"/>
      <c r="W32" s="15" t="n">
        <f aca="false">+W31+S32</f>
        <v>-24984935</v>
      </c>
      <c r="X32" s="3"/>
      <c r="Y32" s="16" t="n">
        <v>0.864</v>
      </c>
      <c r="AA32" s="17" t="n">
        <v>7.092</v>
      </c>
      <c r="AC32" s="1" t="n">
        <f aca="false">C32*(E32+I32)</f>
        <v>3053310</v>
      </c>
      <c r="AE32" s="18" t="n">
        <f aca="false">AE31</f>
        <v>0.307486751225414</v>
      </c>
      <c r="AG32" s="19" t="n">
        <f aca="false">AE32*AC32</f>
        <v>938852.372384068</v>
      </c>
      <c r="AI32" s="20" t="n">
        <f aca="false">AI31+AG32</f>
        <v>27935949.5977962</v>
      </c>
      <c r="AK32" s="21" t="n">
        <f aca="false">W32+AI32</f>
        <v>2951014.59779619</v>
      </c>
      <c r="AL32" s="22" t="n">
        <f aca="false">AK32-AK31</f>
        <v>87687.3723840676</v>
      </c>
    </row>
    <row r="33" customFormat="false" ht="14.65" hidden="false" customHeight="false" outlineLevel="0" collapsed="false">
      <c r="A33" s="11" t="n">
        <v>35339</v>
      </c>
      <c r="B33" s="3"/>
      <c r="C33" s="3" t="n">
        <v>31</v>
      </c>
      <c r="D33" s="13"/>
      <c r="E33" s="13" t="n">
        <v>21777</v>
      </c>
      <c r="F33" s="13"/>
      <c r="G33" s="14" t="n">
        <v>0.118744961760484</v>
      </c>
      <c r="H33" s="13"/>
      <c r="I33" s="13" t="n">
        <v>80000</v>
      </c>
      <c r="J33" s="3"/>
      <c r="K33" s="16" t="n">
        <v>0.0137370967741934</v>
      </c>
      <c r="L33" s="15"/>
      <c r="M33" s="13" t="n">
        <f aca="false">C33*E33*G33</f>
        <v>80163.1800000001</v>
      </c>
      <c r="N33" s="15"/>
      <c r="O33" s="15" t="n">
        <f aca="false">C33*I33*K33</f>
        <v>34067.9999999997</v>
      </c>
      <c r="P33" s="13"/>
      <c r="Q33" s="14" t="n">
        <v>0.2698</v>
      </c>
      <c r="R33" s="13"/>
      <c r="S33" s="23" t="n">
        <v>-851165</v>
      </c>
      <c r="T33" s="23"/>
      <c r="U33" s="15" t="n">
        <f aca="false">+S33*Y33</f>
        <v>-730299.57</v>
      </c>
      <c r="V33" s="3"/>
      <c r="W33" s="15" t="n">
        <f aca="false">+W32+S33</f>
        <v>-25836100</v>
      </c>
      <c r="X33" s="3"/>
      <c r="Y33" s="16" t="n">
        <v>0.858</v>
      </c>
      <c r="AA33" s="17" t="n">
        <v>7.12</v>
      </c>
      <c r="AC33" s="1" t="n">
        <f aca="false">C33*(E33+I33)</f>
        <v>3155087</v>
      </c>
      <c r="AE33" s="18" t="n">
        <f aca="false">AE32</f>
        <v>0.307486751225414</v>
      </c>
      <c r="AG33" s="19" t="n">
        <f aca="false">AE33*AC33</f>
        <v>970147.451463537</v>
      </c>
      <c r="AI33" s="20" t="n">
        <f aca="false">AI32+AG33</f>
        <v>28906097.0492597</v>
      </c>
      <c r="AK33" s="21" t="n">
        <f aca="false">W33+AI33</f>
        <v>3069997.04925973</v>
      </c>
      <c r="AL33" s="22" t="n">
        <f aca="false">AK33-AK32</f>
        <v>118982.451463539</v>
      </c>
    </row>
    <row r="34" customFormat="false" ht="14.65" hidden="false" customHeight="false" outlineLevel="0" collapsed="false">
      <c r="A34" s="11" t="n">
        <v>35370</v>
      </c>
      <c r="B34" s="3"/>
      <c r="C34" s="3" t="n">
        <v>30</v>
      </c>
      <c r="D34" s="13"/>
      <c r="E34" s="13" t="n">
        <v>21777</v>
      </c>
      <c r="F34" s="13"/>
      <c r="G34" s="14" t="n">
        <v>0.198748220599716</v>
      </c>
      <c r="H34" s="13"/>
      <c r="I34" s="13" t="n">
        <v>80000</v>
      </c>
      <c r="J34" s="3"/>
      <c r="K34" s="16" t="n">
        <v>0.0905283333333333</v>
      </c>
      <c r="L34" s="15"/>
      <c r="M34" s="13" t="n">
        <f aca="false">C34*E34*G34</f>
        <v>129844.2</v>
      </c>
      <c r="N34" s="15"/>
      <c r="O34" s="15" t="n">
        <f aca="false">C34*I34*K34</f>
        <v>217268</v>
      </c>
      <c r="P34" s="13"/>
      <c r="Q34" s="14" t="n">
        <v>0.2788</v>
      </c>
      <c r="R34" s="13"/>
      <c r="S34" s="23" t="n">
        <v>-851165</v>
      </c>
      <c r="T34" s="23"/>
      <c r="U34" s="15" t="n">
        <f aca="false">+S34*Y34</f>
        <v>-726043.745</v>
      </c>
      <c r="V34" s="3"/>
      <c r="W34" s="15" t="n">
        <f aca="false">+W33+S34</f>
        <v>-26687265</v>
      </c>
      <c r="X34" s="3"/>
      <c r="Y34" s="16" t="n">
        <v>0.853</v>
      </c>
      <c r="AA34" s="17" t="n">
        <v>7.148</v>
      </c>
      <c r="AC34" s="1" t="n">
        <f aca="false">C34*(E34+I34)</f>
        <v>3053310</v>
      </c>
      <c r="AE34" s="18" t="n">
        <f aca="false">AE33</f>
        <v>0.307486751225414</v>
      </c>
      <c r="AG34" s="19" t="n">
        <f aca="false">AE34*AC34</f>
        <v>938852.372384068</v>
      </c>
      <c r="AI34" s="20" t="n">
        <f aca="false">AI33+AG34</f>
        <v>29844949.4216438</v>
      </c>
      <c r="AK34" s="21" t="n">
        <f aca="false">W34+AI34</f>
        <v>3157684.4216438</v>
      </c>
      <c r="AL34" s="22" t="n">
        <f aca="false">AK34-AK33</f>
        <v>87687.3723840676</v>
      </c>
    </row>
    <row r="35" customFormat="false" ht="14.65" hidden="false" customHeight="false" outlineLevel="0" collapsed="false">
      <c r="A35" s="11" t="n">
        <v>35400</v>
      </c>
      <c r="B35" s="3"/>
      <c r="C35" s="3" t="n">
        <v>31</v>
      </c>
      <c r="D35" s="13"/>
      <c r="E35" s="13" t="n">
        <v>21777</v>
      </c>
      <c r="F35" s="13"/>
      <c r="G35" s="14" t="n">
        <v>0.298749405632163</v>
      </c>
      <c r="H35" s="13"/>
      <c r="I35" s="13" t="n">
        <v>80000</v>
      </c>
      <c r="J35" s="3"/>
      <c r="K35" s="16" t="n">
        <v>0.193737096774194</v>
      </c>
      <c r="L35" s="15"/>
      <c r="M35" s="13" t="n">
        <f aca="false">C35*E35*G35</f>
        <v>201681.84</v>
      </c>
      <c r="N35" s="15"/>
      <c r="O35" s="15" t="n">
        <f aca="false">C35*I35*K35</f>
        <v>480468</v>
      </c>
      <c r="P35" s="13"/>
      <c r="Q35" s="14" t="n">
        <v>0.2698</v>
      </c>
      <c r="R35" s="13"/>
      <c r="S35" s="23" t="n">
        <v>-851165</v>
      </c>
      <c r="T35" s="23"/>
      <c r="U35" s="15" t="n">
        <f aca="false">+S35*Y35</f>
        <v>-720936.755</v>
      </c>
      <c r="V35" s="3"/>
      <c r="W35" s="15" t="n">
        <f aca="false">+W34+S35</f>
        <v>-27538430</v>
      </c>
      <c r="X35" s="3"/>
      <c r="Y35" s="16" t="n">
        <v>0.847</v>
      </c>
      <c r="AA35" s="17" t="n">
        <v>7.176</v>
      </c>
      <c r="AC35" s="1" t="n">
        <f aca="false">C35*(E35+I35)</f>
        <v>3155087</v>
      </c>
      <c r="AE35" s="18" t="n">
        <f aca="false">AE34</f>
        <v>0.307486751225414</v>
      </c>
      <c r="AG35" s="19" t="n">
        <f aca="false">AE35*AC35</f>
        <v>970147.451463537</v>
      </c>
      <c r="AI35" s="20" t="n">
        <f aca="false">AI34+AG35</f>
        <v>30815096.8731073</v>
      </c>
      <c r="AK35" s="21" t="n">
        <f aca="false">W35+AI35</f>
        <v>3276666.87310734</v>
      </c>
      <c r="AL35" s="22" t="n">
        <f aca="false">AK35-AK34</f>
        <v>118982.451463539</v>
      </c>
    </row>
    <row r="36" customFormat="false" ht="14.65" hidden="false" customHeight="false" outlineLevel="0" collapsed="false">
      <c r="A36" s="11" t="n">
        <v>35431</v>
      </c>
      <c r="B36" s="3"/>
      <c r="C36" s="3" t="n">
        <v>31</v>
      </c>
      <c r="D36" s="13"/>
      <c r="E36" s="13" t="n">
        <v>21777</v>
      </c>
      <c r="F36" s="13"/>
      <c r="G36" s="14" t="n">
        <v>0.318749405632163</v>
      </c>
      <c r="H36" s="13"/>
      <c r="I36" s="13" t="n">
        <v>80000</v>
      </c>
      <c r="J36" s="3"/>
      <c r="K36" s="16" t="n">
        <v>0.203737096774194</v>
      </c>
      <c r="L36" s="15"/>
      <c r="M36" s="13" t="n">
        <f aca="false">C36*E36*G36</f>
        <v>215183.58</v>
      </c>
      <c r="N36" s="15"/>
      <c r="O36" s="15" t="n">
        <f aca="false">C36*I36*K36</f>
        <v>505268.000000001</v>
      </c>
      <c r="P36" s="13"/>
      <c r="Q36" s="14" t="n">
        <v>0.2698</v>
      </c>
      <c r="R36" s="13"/>
      <c r="S36" s="23" t="n">
        <v>-851165</v>
      </c>
      <c r="T36" s="23"/>
      <c r="U36" s="15" t="n">
        <f aca="false">+S36*Y36</f>
        <v>-715829.765</v>
      </c>
      <c r="V36" s="3"/>
      <c r="W36" s="15" t="n">
        <f aca="false">+W35+S36</f>
        <v>-28389595</v>
      </c>
      <c r="X36" s="3"/>
      <c r="Y36" s="16" t="n">
        <v>0.841</v>
      </c>
      <c r="AA36" s="17" t="n">
        <v>7.204</v>
      </c>
      <c r="AC36" s="1" t="n">
        <f aca="false">C36*(E36+I36)</f>
        <v>3155087</v>
      </c>
      <c r="AE36" s="18" t="n">
        <f aca="false">AE35</f>
        <v>0.307486751225414</v>
      </c>
      <c r="AG36" s="19" t="n">
        <f aca="false">AE36*AC36</f>
        <v>970147.451463537</v>
      </c>
      <c r="AI36" s="20" t="n">
        <f aca="false">AI35+AG36</f>
        <v>31785244.3245709</v>
      </c>
      <c r="AK36" s="21" t="n">
        <f aca="false">W36+AI36</f>
        <v>3395649.32457087</v>
      </c>
      <c r="AL36" s="22" t="n">
        <f aca="false">AK36-AK35</f>
        <v>118982.451463535</v>
      </c>
    </row>
    <row r="37" customFormat="false" ht="14.65" hidden="false" customHeight="false" outlineLevel="0" collapsed="false">
      <c r="A37" s="11" t="n">
        <v>35462</v>
      </c>
      <c r="B37" s="3"/>
      <c r="C37" s="3" t="n">
        <v>28</v>
      </c>
      <c r="D37" s="13"/>
      <c r="E37" s="13" t="n">
        <v>21777</v>
      </c>
      <c r="F37" s="13"/>
      <c r="G37" s="14" t="n">
        <v>0.20874887659982</v>
      </c>
      <c r="H37" s="13"/>
      <c r="I37" s="13" t="n">
        <v>80000</v>
      </c>
      <c r="J37" s="3"/>
      <c r="K37" s="16" t="n">
        <v>0.0834232142857142</v>
      </c>
      <c r="L37" s="15"/>
      <c r="M37" s="13" t="n">
        <f aca="false">C37*E37*G37</f>
        <v>127285.88</v>
      </c>
      <c r="N37" s="15"/>
      <c r="O37" s="15" t="n">
        <f aca="false">C37*I37*K37</f>
        <v>186868</v>
      </c>
      <c r="P37" s="13"/>
      <c r="Q37" s="14" t="n">
        <v>0.2987</v>
      </c>
      <c r="R37" s="13"/>
      <c r="S37" s="23" t="n">
        <v>-851165</v>
      </c>
      <c r="T37" s="23"/>
      <c r="U37" s="15" t="n">
        <f aca="false">+S37*Y37</f>
        <v>-711573.94</v>
      </c>
      <c r="V37" s="3"/>
      <c r="W37" s="15" t="n">
        <f aca="false">+W36+S37</f>
        <v>-29240760</v>
      </c>
      <c r="X37" s="3"/>
      <c r="Y37" s="16" t="n">
        <v>0.836</v>
      </c>
      <c r="AA37" s="17" t="n">
        <v>7.232</v>
      </c>
      <c r="AC37" s="1" t="n">
        <f aca="false">C37*(E37+I37)</f>
        <v>2849756</v>
      </c>
      <c r="AE37" s="18" t="n">
        <f aca="false">AE36</f>
        <v>0.307486751225414</v>
      </c>
      <c r="AG37" s="19" t="n">
        <f aca="false">AE37*AC37</f>
        <v>876262.214225131</v>
      </c>
      <c r="AI37" s="20" t="n">
        <f aca="false">AI36+AG37</f>
        <v>32661506.538796</v>
      </c>
      <c r="AK37" s="21" t="n">
        <f aca="false">W37+AI37</f>
        <v>3420746.538796</v>
      </c>
      <c r="AL37" s="22" t="n">
        <f aca="false">AK37-AK36</f>
        <v>25097.214225132</v>
      </c>
    </row>
    <row r="38" customFormat="false" ht="14.65" hidden="false" customHeight="false" outlineLevel="0" collapsed="false">
      <c r="A38" s="11" t="n">
        <v>35490</v>
      </c>
      <c r="B38" s="3"/>
      <c r="C38" s="3" t="n">
        <v>31</v>
      </c>
      <c r="D38" s="13"/>
      <c r="E38" s="13" t="n">
        <v>21777</v>
      </c>
      <c r="F38" s="13"/>
      <c r="G38" s="14" t="n">
        <v>0.148749405632163</v>
      </c>
      <c r="H38" s="13"/>
      <c r="I38" s="13" t="n">
        <v>80000</v>
      </c>
      <c r="J38" s="3"/>
      <c r="K38" s="16" t="n">
        <v>0.0337370967741939</v>
      </c>
      <c r="L38" s="15"/>
      <c r="M38" s="13" t="n">
        <f aca="false">C38*E38*G38</f>
        <v>100418.79</v>
      </c>
      <c r="N38" s="15"/>
      <c r="O38" s="15" t="n">
        <f aca="false">C38*I38*K38</f>
        <v>83668.0000000008</v>
      </c>
      <c r="P38" s="13"/>
      <c r="Q38" s="14" t="n">
        <v>0.2698</v>
      </c>
      <c r="R38" s="13"/>
      <c r="S38" s="23" t="n">
        <v>-851165</v>
      </c>
      <c r="T38" s="23"/>
      <c r="U38" s="15" t="n">
        <f aca="false">+S38*Y38</f>
        <v>-706466.95</v>
      </c>
      <c r="V38" s="3"/>
      <c r="W38" s="15" t="n">
        <f aca="false">+W37+S38</f>
        <v>-30091925</v>
      </c>
      <c r="X38" s="3"/>
      <c r="Y38" s="16" t="n">
        <v>0.83</v>
      </c>
      <c r="AA38" s="17" t="n">
        <v>7.258</v>
      </c>
      <c r="AC38" s="1" t="n">
        <f aca="false">C38*(E38+I38)</f>
        <v>3155087</v>
      </c>
      <c r="AE38" s="18" t="n">
        <f aca="false">AE37</f>
        <v>0.307486751225414</v>
      </c>
      <c r="AG38" s="19" t="n">
        <f aca="false">AE38*AC38</f>
        <v>970147.451463537</v>
      </c>
      <c r="AI38" s="20" t="n">
        <f aca="false">AI37+AG38</f>
        <v>33631653.9902595</v>
      </c>
      <c r="AK38" s="21" t="n">
        <f aca="false">W38+AI38</f>
        <v>3539728.99025954</v>
      </c>
      <c r="AL38" s="22" t="n">
        <f aca="false">AK38-AK37</f>
        <v>118982.451463539</v>
      </c>
    </row>
    <row r="39" customFormat="false" ht="14.65" hidden="false" customHeight="false" outlineLevel="0" collapsed="false">
      <c r="A39" s="11" t="n">
        <v>35521</v>
      </c>
      <c r="B39" s="3"/>
      <c r="C39" s="3" t="n">
        <v>30</v>
      </c>
      <c r="D39" s="13"/>
      <c r="E39" s="13" t="n">
        <v>21777</v>
      </c>
      <c r="F39" s="13"/>
      <c r="G39" s="14" t="n">
        <v>0.0887482205997156</v>
      </c>
      <c r="H39" s="13"/>
      <c r="I39" s="13" t="n">
        <v>80000</v>
      </c>
      <c r="J39" s="3"/>
      <c r="K39" s="16" t="n">
        <v>-0.0194716666666666</v>
      </c>
      <c r="L39" s="15"/>
      <c r="M39" s="13" t="n">
        <f aca="false">C39*E39*G39</f>
        <v>57980.1000000002</v>
      </c>
      <c r="N39" s="15"/>
      <c r="O39" s="15" t="n">
        <f aca="false">C39*I39*K39</f>
        <v>-46731.9999999998</v>
      </c>
      <c r="P39" s="13"/>
      <c r="Q39" s="14" t="n">
        <v>0.2788</v>
      </c>
      <c r="R39" s="13"/>
      <c r="S39" s="23" t="n">
        <v>-851165</v>
      </c>
      <c r="T39" s="23"/>
      <c r="U39" s="15" t="n">
        <f aca="false">+S39*Y39</f>
        <v>-702211.125</v>
      </c>
      <c r="V39" s="3"/>
      <c r="W39" s="15" t="n">
        <f aca="false">+W38+S39</f>
        <v>-30943090</v>
      </c>
      <c r="X39" s="3"/>
      <c r="Y39" s="16" t="n">
        <v>0.825</v>
      </c>
      <c r="AA39" s="17" t="n">
        <v>7.285</v>
      </c>
      <c r="AC39" s="1" t="n">
        <f aca="false">C39*(E39+I39)</f>
        <v>3053310</v>
      </c>
      <c r="AE39" s="18" t="n">
        <f aca="false">AE38</f>
        <v>0.307486751225414</v>
      </c>
      <c r="AG39" s="19" t="n">
        <f aca="false">AE39*AC39</f>
        <v>938852.372384068</v>
      </c>
      <c r="AI39" s="20" t="n">
        <f aca="false">AI38+AG39</f>
        <v>34570506.3626436</v>
      </c>
      <c r="AK39" s="21" t="n">
        <f aca="false">W39+AI39</f>
        <v>3627416.36264361</v>
      </c>
      <c r="AL39" s="22" t="n">
        <f aca="false">AK39-AK38</f>
        <v>87687.3723840714</v>
      </c>
    </row>
    <row r="40" customFormat="false" ht="14.65" hidden="false" customHeight="false" outlineLevel="0" collapsed="false">
      <c r="A40" s="11" t="n">
        <v>35551</v>
      </c>
      <c r="B40" s="3"/>
      <c r="C40" s="3" t="n">
        <v>31</v>
      </c>
      <c r="D40" s="13"/>
      <c r="E40" s="13" t="n">
        <v>21777</v>
      </c>
      <c r="F40" s="13"/>
      <c r="G40" s="14" t="n">
        <v>0.0887494056321633</v>
      </c>
      <c r="H40" s="13"/>
      <c r="I40" s="13" t="n">
        <v>80000</v>
      </c>
      <c r="J40" s="3"/>
      <c r="K40" s="16" t="n">
        <v>-0.0162629032258064</v>
      </c>
      <c r="L40" s="15"/>
      <c r="M40" s="13" t="n">
        <f aca="false">C40*E40*G40</f>
        <v>59913.5700000002</v>
      </c>
      <c r="N40" s="15"/>
      <c r="O40" s="15" t="n">
        <f aca="false">C40*I40*K40</f>
        <v>-40331.9999999998</v>
      </c>
      <c r="P40" s="13"/>
      <c r="Q40" s="14" t="n">
        <v>0.2698</v>
      </c>
      <c r="R40" s="13"/>
      <c r="S40" s="23" t="n">
        <v>-851165</v>
      </c>
      <c r="T40" s="23"/>
      <c r="U40" s="15" t="n">
        <f aca="false">+S40*Y40</f>
        <v>-697104.135</v>
      </c>
      <c r="V40" s="3"/>
      <c r="W40" s="15" t="n">
        <f aca="false">+W39+S40</f>
        <v>-31794255</v>
      </c>
      <c r="X40" s="3"/>
      <c r="Y40" s="16" t="n">
        <v>0.819</v>
      </c>
      <c r="AA40" s="17" t="n">
        <v>7.308</v>
      </c>
      <c r="AC40" s="1" t="n">
        <f aca="false">C40*(E40+I40)</f>
        <v>3155087</v>
      </c>
      <c r="AE40" s="18" t="n">
        <f aca="false">AE39</f>
        <v>0.307486751225414</v>
      </c>
      <c r="AG40" s="19" t="n">
        <f aca="false">AE40*AC40</f>
        <v>970147.451463537</v>
      </c>
      <c r="AI40" s="20" t="n">
        <f aca="false">AI39+AG40</f>
        <v>35540653.8141072</v>
      </c>
      <c r="AK40" s="21" t="n">
        <f aca="false">W40+AI40</f>
        <v>3746398.81410715</v>
      </c>
      <c r="AL40" s="22" t="n">
        <f aca="false">AK40-AK39</f>
        <v>118982.451463535</v>
      </c>
    </row>
    <row r="41" customFormat="false" ht="14.65" hidden="false" customHeight="false" outlineLevel="0" collapsed="false">
      <c r="A41" s="11" t="n">
        <v>35582</v>
      </c>
      <c r="B41" s="3"/>
      <c r="C41" s="3" t="n">
        <v>30</v>
      </c>
      <c r="D41" s="13"/>
      <c r="E41" s="13" t="n">
        <v>21777</v>
      </c>
      <c r="F41" s="13"/>
      <c r="G41" s="14" t="n">
        <v>0.0887482205997156</v>
      </c>
      <c r="H41" s="13"/>
      <c r="I41" s="13" t="n">
        <v>80000</v>
      </c>
      <c r="J41" s="3"/>
      <c r="K41" s="16" t="n">
        <v>-0.0194716666666666</v>
      </c>
      <c r="L41" s="15"/>
      <c r="M41" s="13" t="n">
        <f aca="false">C41*E41*G41</f>
        <v>57980.1000000002</v>
      </c>
      <c r="N41" s="15"/>
      <c r="O41" s="15" t="n">
        <f aca="false">C41*I41*K41</f>
        <v>-46731.9999999998</v>
      </c>
      <c r="P41" s="13"/>
      <c r="Q41" s="14" t="n">
        <v>0.2788</v>
      </c>
      <c r="R41" s="13"/>
      <c r="S41" s="23" t="n">
        <v>-851165</v>
      </c>
      <c r="T41" s="23"/>
      <c r="U41" s="15" t="n">
        <f aca="false">+S41*Y41</f>
        <v>-692848.31</v>
      </c>
      <c r="V41" s="3"/>
      <c r="W41" s="15" t="n">
        <f aca="false">+W40+S41</f>
        <v>-32645420</v>
      </c>
      <c r="X41" s="3"/>
      <c r="Y41" s="16" t="n">
        <v>0.814</v>
      </c>
      <c r="AA41" s="17" t="n">
        <v>7.332</v>
      </c>
      <c r="AC41" s="1" t="n">
        <f aca="false">C41*(E41+I41)</f>
        <v>3053310</v>
      </c>
      <c r="AE41" s="18" t="n">
        <f aca="false">AE40</f>
        <v>0.307486751225414</v>
      </c>
      <c r="AG41" s="19" t="n">
        <f aca="false">AE41*AC41</f>
        <v>938852.372384068</v>
      </c>
      <c r="AI41" s="20" t="n">
        <f aca="false">AI40+AG41</f>
        <v>36479506.1864912</v>
      </c>
      <c r="AK41" s="21" t="n">
        <f aca="false">W41+AI41</f>
        <v>3834086.18649122</v>
      </c>
      <c r="AL41" s="22" t="n">
        <f aca="false">AK41-AK40</f>
        <v>87687.3723840714</v>
      </c>
    </row>
    <row r="42" customFormat="false" ht="14.65" hidden="false" customHeight="false" outlineLevel="0" collapsed="false">
      <c r="A42" s="11" t="n">
        <v>35612</v>
      </c>
      <c r="B42" s="3"/>
      <c r="C42" s="3" t="n">
        <v>31</v>
      </c>
      <c r="D42" s="13"/>
      <c r="E42" s="13" t="n">
        <v>21777</v>
      </c>
      <c r="F42" s="13"/>
      <c r="G42" s="14" t="n">
        <v>0.0887494056321633</v>
      </c>
      <c r="H42" s="13"/>
      <c r="I42" s="13" t="n">
        <v>80000</v>
      </c>
      <c r="J42" s="3"/>
      <c r="K42" s="16" t="n">
        <v>-0.0162629032258064</v>
      </c>
      <c r="L42" s="15"/>
      <c r="M42" s="13" t="n">
        <f aca="false">C42*E42*G42</f>
        <v>59913.5700000002</v>
      </c>
      <c r="N42" s="15"/>
      <c r="O42" s="15" t="n">
        <f aca="false">C42*I42*K42</f>
        <v>-40331.9999999998</v>
      </c>
      <c r="P42" s="13"/>
      <c r="Q42" s="14" t="n">
        <v>0.2698</v>
      </c>
      <c r="R42" s="13"/>
      <c r="S42" s="23" t="n">
        <v>-851165</v>
      </c>
      <c r="T42" s="23"/>
      <c r="U42" s="15" t="n">
        <f aca="false">+S42*Y42</f>
        <v>-687741.32</v>
      </c>
      <c r="V42" s="3"/>
      <c r="W42" s="15" t="n">
        <f aca="false">+W41+S42</f>
        <v>-33496585</v>
      </c>
      <c r="X42" s="3"/>
      <c r="Y42" s="16" t="n">
        <v>0.808</v>
      </c>
      <c r="AA42" s="17" t="n">
        <v>7.354</v>
      </c>
      <c r="AC42" s="1" t="n">
        <f aca="false">C42*(E42+I42)</f>
        <v>3155087</v>
      </c>
      <c r="AE42" s="18" t="n">
        <f aca="false">AE41</f>
        <v>0.307486751225414</v>
      </c>
      <c r="AG42" s="19" t="n">
        <f aca="false">AE42*AC42</f>
        <v>970147.451463537</v>
      </c>
      <c r="AI42" s="20" t="n">
        <f aca="false">AI41+AG42</f>
        <v>37449653.6379548</v>
      </c>
      <c r="AK42" s="21" t="n">
        <f aca="false">W42+AI42</f>
        <v>3953068.63795476</v>
      </c>
      <c r="AL42" s="22" t="n">
        <f aca="false">AK42-AK41</f>
        <v>118982.451463535</v>
      </c>
    </row>
    <row r="43" customFormat="false" ht="14.65" hidden="false" customHeight="false" outlineLevel="0" collapsed="false">
      <c r="A43" s="11" t="n">
        <v>35643</v>
      </c>
      <c r="B43" s="3"/>
      <c r="C43" s="3" t="n">
        <v>31</v>
      </c>
      <c r="D43" s="13"/>
      <c r="E43" s="13" t="n">
        <v>5023</v>
      </c>
      <c r="F43" s="13"/>
      <c r="G43" s="14" t="n">
        <v>0.108749365820452</v>
      </c>
      <c r="H43" s="13"/>
      <c r="I43" s="13" t="n">
        <v>80000</v>
      </c>
      <c r="J43" s="3"/>
      <c r="K43" s="16" t="n">
        <v>-0.00626290322580615</v>
      </c>
      <c r="L43" s="15"/>
      <c r="M43" s="13" t="n">
        <f aca="false">C43*E43*G43</f>
        <v>16933.6900000001</v>
      </c>
      <c r="N43" s="15"/>
      <c r="O43" s="15" t="n">
        <f aca="false">C43*I43*K43</f>
        <v>-15531.9999999992</v>
      </c>
      <c r="P43" s="13"/>
      <c r="Q43" s="15" t="n">
        <v>0</v>
      </c>
      <c r="R43" s="13"/>
      <c r="S43" s="23" t="n">
        <f aca="false">-C43*Q43*(E43+I43)</f>
        <v>-0</v>
      </c>
      <c r="T43" s="23"/>
      <c r="U43" s="15" t="n">
        <f aca="false">+S43*Y43</f>
        <v>-0</v>
      </c>
      <c r="V43" s="3"/>
      <c r="W43" s="15" t="n">
        <v>-33496585</v>
      </c>
      <c r="X43" s="3"/>
      <c r="Y43" s="16" t="n">
        <v>0.803</v>
      </c>
      <c r="AA43" s="17" t="n">
        <v>7.376</v>
      </c>
      <c r="AC43" s="1" t="n">
        <f aca="false">C43*(E43+I43)</f>
        <v>2635713</v>
      </c>
      <c r="AE43" s="18" t="n">
        <f aca="false">AE42</f>
        <v>0.307486751225414</v>
      </c>
      <c r="AG43" s="19" t="n">
        <f aca="false">AE43*AC43</f>
        <v>810446.827532589</v>
      </c>
      <c r="AI43" s="20" t="n">
        <f aca="false">AI42+AG43</f>
        <v>38260100.4654873</v>
      </c>
      <c r="AK43" s="21" t="n">
        <f aca="false">W43+AI43</f>
        <v>4763515.46548735</v>
      </c>
      <c r="AL43" s="22" t="n">
        <f aca="false">AK43-AK42</f>
        <v>810446.827532589</v>
      </c>
    </row>
    <row r="44" customFormat="false" ht="14.65" hidden="false" customHeight="false" outlineLevel="0" collapsed="false">
      <c r="A44" s="11" t="n">
        <v>35674</v>
      </c>
      <c r="B44" s="3"/>
      <c r="C44" s="3" t="n">
        <v>30</v>
      </c>
      <c r="D44" s="13"/>
      <c r="E44" s="13" t="n">
        <v>5023</v>
      </c>
      <c r="F44" s="13"/>
      <c r="G44" s="14" t="n">
        <v>0.0459510783728185</v>
      </c>
      <c r="H44" s="13"/>
      <c r="I44" s="13" t="n">
        <v>80000</v>
      </c>
      <c r="J44" s="3"/>
      <c r="K44" s="16" t="n">
        <v>0.0105283333333336</v>
      </c>
      <c r="L44" s="15"/>
      <c r="M44" s="13" t="n">
        <f aca="false">C44*E44*G44</f>
        <v>6924.36800000002</v>
      </c>
      <c r="N44" s="15"/>
      <c r="O44" s="15" t="n">
        <f aca="false">C44*I44*K44</f>
        <v>25268.0000000008</v>
      </c>
      <c r="P44" s="13"/>
      <c r="Q44" s="15" t="n">
        <v>0</v>
      </c>
      <c r="R44" s="13"/>
      <c r="S44" s="23" t="n">
        <f aca="false">-C44*Q44*(E44+I44)</f>
        <v>-0</v>
      </c>
      <c r="T44" s="23"/>
      <c r="U44" s="15" t="n">
        <f aca="false">+S44*Y44</f>
        <v>-0</v>
      </c>
      <c r="V44" s="3"/>
      <c r="W44" s="15" t="n">
        <v>-33496585</v>
      </c>
      <c r="X44" s="3"/>
      <c r="Y44" s="16" t="n">
        <v>0.797</v>
      </c>
      <c r="AA44" s="17" t="n">
        <v>7.396</v>
      </c>
      <c r="AC44" s="1" t="n">
        <f aca="false">C44*(E44+I44)</f>
        <v>2550690</v>
      </c>
      <c r="AE44" s="18" t="n">
        <f aca="false">AE43</f>
        <v>0.307486751225414</v>
      </c>
      <c r="AG44" s="19" t="n">
        <f aca="false">AE44*AC44</f>
        <v>784303.381483151</v>
      </c>
      <c r="AI44" s="20" t="n">
        <f aca="false">AI43+AG44</f>
        <v>39044403.8469705</v>
      </c>
      <c r="AK44" s="21" t="n">
        <f aca="false">W44+AI44</f>
        <v>5547818.8469705</v>
      </c>
      <c r="AL44" s="22" t="n">
        <f aca="false">AK44-AK43</f>
        <v>784303.381483153</v>
      </c>
    </row>
    <row r="45" customFormat="false" ht="14.65" hidden="false" customHeight="false" outlineLevel="0" collapsed="false">
      <c r="A45" s="11" t="n">
        <v>35704</v>
      </c>
      <c r="B45" s="3"/>
      <c r="C45" s="3" t="n">
        <v>31</v>
      </c>
      <c r="D45" s="13"/>
      <c r="E45" s="13" t="n">
        <v>5023</v>
      </c>
      <c r="F45" s="13"/>
      <c r="G45" s="14" t="n">
        <v>0.0987493658204518</v>
      </c>
      <c r="H45" s="13"/>
      <c r="I45" s="13" t="n">
        <v>80000</v>
      </c>
      <c r="J45" s="3"/>
      <c r="K45" s="16" t="n">
        <v>0.0637370967741937</v>
      </c>
      <c r="L45" s="15"/>
      <c r="M45" s="13" t="n">
        <f aca="false">C45*E45*G45</f>
        <v>15376.56</v>
      </c>
      <c r="N45" s="15"/>
      <c r="O45" s="15" t="n">
        <f aca="false">C45*I45*K45</f>
        <v>158068</v>
      </c>
      <c r="P45" s="13"/>
      <c r="Q45" s="15" t="n">
        <v>0</v>
      </c>
      <c r="R45" s="13"/>
      <c r="S45" s="23" t="n">
        <f aca="false">-C45*Q45*(E45+I45)</f>
        <v>-0</v>
      </c>
      <c r="T45" s="23"/>
      <c r="U45" s="15" t="n">
        <f aca="false">+S45*Y45</f>
        <v>-0</v>
      </c>
      <c r="V45" s="3"/>
      <c r="W45" s="15" t="n">
        <v>-33496585</v>
      </c>
      <c r="X45" s="3"/>
      <c r="Y45" s="16" t="n">
        <v>0.792</v>
      </c>
      <c r="AA45" s="17" t="n">
        <v>7.414</v>
      </c>
      <c r="AC45" s="1" t="n">
        <f aca="false">C45*(E45+I45)</f>
        <v>2635713</v>
      </c>
      <c r="AE45" s="18" t="n">
        <f aca="false">AE44</f>
        <v>0.307486751225414</v>
      </c>
      <c r="AG45" s="19" t="n">
        <f aca="false">AE45*AC45</f>
        <v>810446.827532589</v>
      </c>
      <c r="AI45" s="20" t="n">
        <f aca="false">AI44+AG45</f>
        <v>39854850.6745031</v>
      </c>
      <c r="AK45" s="21" t="n">
        <f aca="false">W45+AI45</f>
        <v>6358265.67450309</v>
      </c>
      <c r="AL45" s="22" t="n">
        <f aca="false">AK45-AK44</f>
        <v>810446.827532589</v>
      </c>
    </row>
    <row r="46" customFormat="false" ht="14.65" hidden="false" customHeight="false" outlineLevel="0" collapsed="false">
      <c r="A46" s="11" t="n">
        <v>35735</v>
      </c>
      <c r="B46" s="3"/>
      <c r="C46" s="3" t="n">
        <v>30</v>
      </c>
      <c r="D46" s="13"/>
      <c r="E46" s="13" t="n">
        <v>5023</v>
      </c>
      <c r="F46" s="13"/>
      <c r="G46" s="14" t="n">
        <v>0.188751078372818</v>
      </c>
      <c r="H46" s="13"/>
      <c r="I46" s="13" t="n">
        <v>80000</v>
      </c>
      <c r="J46" s="3"/>
      <c r="K46" s="16" t="n">
        <v>0.150528333333333</v>
      </c>
      <c r="L46" s="15"/>
      <c r="M46" s="13" t="n">
        <f aca="false">C46*E46*G46</f>
        <v>28442.9</v>
      </c>
      <c r="N46" s="15"/>
      <c r="O46" s="15" t="n">
        <f aca="false">C46*I46*K46</f>
        <v>361268</v>
      </c>
      <c r="P46" s="13"/>
      <c r="Q46" s="15" t="n">
        <v>0</v>
      </c>
      <c r="R46" s="13"/>
      <c r="S46" s="23" t="n">
        <f aca="false">-C46*Q46*(E46+I46)</f>
        <v>-0</v>
      </c>
      <c r="T46" s="23"/>
      <c r="U46" s="15" t="n">
        <f aca="false">+S46*Y46</f>
        <v>-0</v>
      </c>
      <c r="V46" s="3"/>
      <c r="W46" s="15" t="n">
        <v>-33496585</v>
      </c>
      <c r="X46" s="3"/>
      <c r="Y46" s="16" t="n">
        <v>0.787</v>
      </c>
      <c r="AA46" s="17" t="n">
        <v>7.432</v>
      </c>
      <c r="AC46" s="1" t="n">
        <f aca="false">C46*(E46+I46)</f>
        <v>2550690</v>
      </c>
      <c r="AE46" s="18" t="n">
        <f aca="false">AE45</f>
        <v>0.307486751225414</v>
      </c>
      <c r="AG46" s="19" t="n">
        <f aca="false">AE46*AC46</f>
        <v>784303.381483151</v>
      </c>
      <c r="AI46" s="20" t="n">
        <f aca="false">AI45+AG46</f>
        <v>40639154.0559862</v>
      </c>
      <c r="AK46" s="21" t="n">
        <f aca="false">W46+AI46</f>
        <v>7142569.05598624</v>
      </c>
      <c r="AL46" s="22" t="n">
        <f aca="false">AK46-AK45</f>
        <v>784303.381483153</v>
      </c>
    </row>
    <row r="47" customFormat="false" ht="14.65" hidden="false" customHeight="false" outlineLevel="0" collapsed="false">
      <c r="A47" s="11" t="n">
        <v>35765</v>
      </c>
      <c r="B47" s="3"/>
      <c r="C47" s="3" t="n">
        <v>31</v>
      </c>
      <c r="D47" s="13"/>
      <c r="E47" s="13" t="n">
        <v>5023</v>
      </c>
      <c r="F47" s="13"/>
      <c r="G47" s="14" t="n">
        <v>0.288749365820452</v>
      </c>
      <c r="H47" s="13"/>
      <c r="I47" s="13" t="n">
        <v>80000</v>
      </c>
      <c r="J47" s="3"/>
      <c r="K47" s="16" t="n">
        <v>0.253737096774194</v>
      </c>
      <c r="L47" s="15"/>
      <c r="M47" s="13" t="n">
        <f aca="false">C47*E47*G47</f>
        <v>44962.03</v>
      </c>
      <c r="N47" s="15"/>
      <c r="O47" s="15" t="n">
        <f aca="false">C47*I47*K47</f>
        <v>629268</v>
      </c>
      <c r="P47" s="13"/>
      <c r="Q47" s="15" t="n">
        <v>0</v>
      </c>
      <c r="R47" s="13"/>
      <c r="S47" s="23" t="n">
        <f aca="false">-C47*Q47*(E47+I47)</f>
        <v>-0</v>
      </c>
      <c r="T47" s="23"/>
      <c r="U47" s="15" t="n">
        <f aca="false">+S47*Y47</f>
        <v>-0</v>
      </c>
      <c r="V47" s="3"/>
      <c r="W47" s="15" t="n">
        <v>-33496585</v>
      </c>
      <c r="X47" s="3"/>
      <c r="Y47" s="16" t="n">
        <v>0.781</v>
      </c>
      <c r="AA47" s="17" t="n">
        <v>7.45</v>
      </c>
      <c r="AC47" s="1" t="n">
        <f aca="false">C47*(E47+I47)</f>
        <v>2635713</v>
      </c>
      <c r="AE47" s="18" t="n">
        <f aca="false">AE46</f>
        <v>0.307486751225414</v>
      </c>
      <c r="AG47" s="19" t="n">
        <f aca="false">AE47*AC47</f>
        <v>810446.827532589</v>
      </c>
      <c r="AI47" s="20" t="n">
        <f aca="false">AI46+AG47</f>
        <v>41449600.8835188</v>
      </c>
      <c r="AK47" s="21" t="n">
        <f aca="false">W47+AI47</f>
        <v>7953015.88351883</v>
      </c>
      <c r="AL47" s="22" t="n">
        <f aca="false">AK47-AK46</f>
        <v>810446.827532589</v>
      </c>
    </row>
    <row r="48" customFormat="false" ht="14.65" hidden="false" customHeight="false" outlineLevel="0" collapsed="false">
      <c r="A48" s="11" t="n">
        <v>35796</v>
      </c>
      <c r="B48" s="3"/>
      <c r="C48" s="3" t="n">
        <v>31</v>
      </c>
      <c r="D48" s="13"/>
      <c r="E48" s="13" t="n">
        <v>5023</v>
      </c>
      <c r="F48" s="13"/>
      <c r="G48" s="14" t="n">
        <v>0.318749365820452</v>
      </c>
      <c r="H48" s="13"/>
      <c r="I48" s="13" t="n">
        <v>80000</v>
      </c>
      <c r="J48" s="3"/>
      <c r="K48" s="16" t="n">
        <v>0.283737096774194</v>
      </c>
      <c r="L48" s="15"/>
      <c r="M48" s="13" t="n">
        <f aca="false">C48*E48*G48</f>
        <v>49633.4200000001</v>
      </c>
      <c r="N48" s="15"/>
      <c r="O48" s="15" t="n">
        <f aca="false">C48*I48*K48</f>
        <v>703668.000000001</v>
      </c>
      <c r="P48" s="13"/>
      <c r="Q48" s="15" t="n">
        <v>0</v>
      </c>
      <c r="R48" s="13"/>
      <c r="S48" s="23" t="n">
        <f aca="false">-C48*Q48*(E48+I48)</f>
        <v>-0</v>
      </c>
      <c r="T48" s="23"/>
      <c r="U48" s="15" t="n">
        <f aca="false">+S48*Y48</f>
        <v>-0</v>
      </c>
      <c r="V48" s="3"/>
      <c r="W48" s="15" t="n">
        <v>-33496585</v>
      </c>
      <c r="X48" s="3"/>
      <c r="Y48" s="16" t="n">
        <v>0.776</v>
      </c>
      <c r="AA48" s="17" t="n">
        <v>7.469</v>
      </c>
      <c r="AC48" s="1" t="n">
        <f aca="false">C48*(E48+I48)</f>
        <v>2635713</v>
      </c>
      <c r="AE48" s="18" t="n">
        <f aca="false">AE47</f>
        <v>0.307486751225414</v>
      </c>
      <c r="AG48" s="19" t="n">
        <f aca="false">AE48*AC48</f>
        <v>810446.827532589</v>
      </c>
      <c r="AI48" s="20" t="n">
        <f aca="false">AI47+AG48</f>
        <v>42260047.7110514</v>
      </c>
      <c r="AK48" s="21" t="n">
        <f aca="false">W48+AI48</f>
        <v>8763462.71105142</v>
      </c>
      <c r="AL48" s="22" t="n">
        <f aca="false">AK48-AK47</f>
        <v>810446.827532589</v>
      </c>
    </row>
    <row r="49" customFormat="false" ht="14.65" hidden="false" customHeight="false" outlineLevel="0" collapsed="false">
      <c r="A49" s="11" t="n">
        <v>35827</v>
      </c>
      <c r="B49" s="3"/>
      <c r="C49" s="3" t="n">
        <v>28</v>
      </c>
      <c r="D49" s="13"/>
      <c r="E49" s="13" t="n">
        <v>5023</v>
      </c>
      <c r="F49" s="13"/>
      <c r="G49" s="14" t="n">
        <v>0.208747760302608</v>
      </c>
      <c r="H49" s="13"/>
      <c r="I49" s="13" t="n">
        <v>80000</v>
      </c>
      <c r="J49" s="3"/>
      <c r="K49" s="16" t="n">
        <v>0.163423214285714</v>
      </c>
      <c r="L49" s="15"/>
      <c r="M49" s="13" t="n">
        <f aca="false">C49*E49*G49</f>
        <v>29359.12</v>
      </c>
      <c r="N49" s="15"/>
      <c r="O49" s="15" t="n">
        <f aca="false">C49*I49*K49</f>
        <v>366068</v>
      </c>
      <c r="P49" s="13"/>
      <c r="Q49" s="15" t="n">
        <v>0</v>
      </c>
      <c r="R49" s="13"/>
      <c r="S49" s="23" t="n">
        <f aca="false">-C49*Q49*(E49+I49)</f>
        <v>-0</v>
      </c>
      <c r="T49" s="23"/>
      <c r="U49" s="15" t="n">
        <f aca="false">+S49*Y49</f>
        <v>-0</v>
      </c>
      <c r="V49" s="3"/>
      <c r="W49" s="15" t="n">
        <v>-33496585</v>
      </c>
      <c r="X49" s="3"/>
      <c r="Y49" s="16" t="n">
        <v>0.771</v>
      </c>
      <c r="AA49" s="17" t="n">
        <v>7.489</v>
      </c>
      <c r="AC49" s="1" t="n">
        <f aca="false">C49*(E49+I49)</f>
        <v>2380644</v>
      </c>
      <c r="AE49" s="18" t="n">
        <f aca="false">AE48</f>
        <v>0.307486751225414</v>
      </c>
      <c r="AG49" s="19" t="n">
        <f aca="false">AE49*AC49</f>
        <v>732016.489384274</v>
      </c>
      <c r="AI49" s="20" t="n">
        <f aca="false">AI48+AG49</f>
        <v>42992064.2004357</v>
      </c>
      <c r="AK49" s="21" t="n">
        <f aca="false">W49+AI49</f>
        <v>9495479.20043569</v>
      </c>
      <c r="AL49" s="22" t="n">
        <f aca="false">AK49-AK48</f>
        <v>732016.489384271</v>
      </c>
    </row>
    <row r="50" customFormat="false" ht="14.65" hidden="false" customHeight="false" outlineLevel="0" collapsed="false">
      <c r="A50" s="11" t="n">
        <v>35855</v>
      </c>
      <c r="B50" s="3"/>
      <c r="C50" s="3" t="n">
        <v>31</v>
      </c>
      <c r="D50" s="13"/>
      <c r="E50" s="13" t="n">
        <v>5023</v>
      </c>
      <c r="F50" s="13"/>
      <c r="G50" s="14" t="n">
        <v>0.148749365820452</v>
      </c>
      <c r="H50" s="13"/>
      <c r="I50" s="13" t="n">
        <v>80000</v>
      </c>
      <c r="J50" s="3"/>
      <c r="K50" s="16" t="n">
        <v>0.113737096774194</v>
      </c>
      <c r="L50" s="15"/>
      <c r="M50" s="13" t="n">
        <f aca="false">C50*E50*G50</f>
        <v>23162.21</v>
      </c>
      <c r="N50" s="15"/>
      <c r="O50" s="15" t="n">
        <f aca="false">C50*I50*K50</f>
        <v>282068</v>
      </c>
      <c r="P50" s="13"/>
      <c r="Q50" s="15" t="n">
        <v>0</v>
      </c>
      <c r="R50" s="13"/>
      <c r="S50" s="23" t="n">
        <f aca="false">-C50*Q50*(E50+I50)</f>
        <v>-0</v>
      </c>
      <c r="T50" s="23"/>
      <c r="U50" s="15" t="n">
        <f aca="false">+S50*Y50</f>
        <v>-0</v>
      </c>
      <c r="V50" s="3"/>
      <c r="W50" s="15" t="n">
        <v>-33496585</v>
      </c>
      <c r="X50" s="3"/>
      <c r="Y50" s="16" t="n">
        <v>0.766</v>
      </c>
      <c r="AA50" s="17" t="n">
        <v>7.506</v>
      </c>
      <c r="AC50" s="1" t="n">
        <f aca="false">C50*(E50+I50)</f>
        <v>2635713</v>
      </c>
      <c r="AE50" s="18" t="n">
        <f aca="false">AE49</f>
        <v>0.307486751225414</v>
      </c>
      <c r="AG50" s="19" t="n">
        <f aca="false">AE50*AC50</f>
        <v>810446.827532589</v>
      </c>
      <c r="AI50" s="20" t="n">
        <f aca="false">AI49+AG50</f>
        <v>43802511.0279683</v>
      </c>
      <c r="AK50" s="21" t="n">
        <f aca="false">W50+AI50</f>
        <v>10305926.0279683</v>
      </c>
      <c r="AL50" s="22" t="n">
        <f aca="false">AK50-AK49</f>
        <v>810446.827532589</v>
      </c>
    </row>
    <row r="51" customFormat="false" ht="14.65" hidden="false" customHeight="false" outlineLevel="0" collapsed="false">
      <c r="A51" s="11" t="n">
        <v>35886</v>
      </c>
      <c r="B51" s="3"/>
      <c r="C51" s="3" t="n">
        <v>30</v>
      </c>
      <c r="D51" s="13"/>
      <c r="E51" s="13" t="n">
        <v>5023</v>
      </c>
      <c r="F51" s="13"/>
      <c r="G51" s="14" t="n">
        <v>0.0887510783728182</v>
      </c>
      <c r="H51" s="13"/>
      <c r="I51" s="13" t="n">
        <v>80000</v>
      </c>
      <c r="J51" s="3"/>
      <c r="K51" s="16" t="n">
        <v>0.0505283333333332</v>
      </c>
      <c r="L51" s="15"/>
      <c r="M51" s="13" t="n">
        <f aca="false">C51*E51*G51</f>
        <v>13373.9</v>
      </c>
      <c r="N51" s="15"/>
      <c r="O51" s="15" t="n">
        <f aca="false">C51*I51*K51</f>
        <v>121268</v>
      </c>
      <c r="P51" s="13"/>
      <c r="Q51" s="15" t="n">
        <v>0</v>
      </c>
      <c r="R51" s="13"/>
      <c r="S51" s="23" t="n">
        <f aca="false">-C51*Q51*(E51+I51)</f>
        <v>-0</v>
      </c>
      <c r="T51" s="23"/>
      <c r="U51" s="15" t="n">
        <f aca="false">+S51*Y51</f>
        <v>-0</v>
      </c>
      <c r="V51" s="3"/>
      <c r="W51" s="15" t="n">
        <v>-33496585</v>
      </c>
      <c r="X51" s="3"/>
      <c r="Y51" s="16" t="n">
        <v>0.76</v>
      </c>
      <c r="AA51" s="17" t="n">
        <v>7.524</v>
      </c>
      <c r="AC51" s="1" t="n">
        <f aca="false">C51*(E51+I51)</f>
        <v>2550690</v>
      </c>
      <c r="AE51" s="18" t="n">
        <f aca="false">AE50</f>
        <v>0.307486751225414</v>
      </c>
      <c r="AG51" s="19" t="n">
        <f aca="false">AE51*AC51</f>
        <v>784303.381483151</v>
      </c>
      <c r="AI51" s="20" t="n">
        <f aca="false">AI50+AG51</f>
        <v>44586814.4094514</v>
      </c>
      <c r="AK51" s="21" t="n">
        <f aca="false">W51+AI51</f>
        <v>11090229.4094514</v>
      </c>
      <c r="AL51" s="22" t="n">
        <f aca="false">AK51-AK50</f>
        <v>784303.381483153</v>
      </c>
    </row>
    <row r="52" customFormat="false" ht="14.65" hidden="false" customHeight="false" outlineLevel="0" collapsed="false">
      <c r="A52" s="11" t="n">
        <v>35916</v>
      </c>
      <c r="B52" s="3"/>
      <c r="C52" s="3" t="n">
        <v>31</v>
      </c>
      <c r="D52" s="13"/>
      <c r="E52" s="13" t="n">
        <v>5023</v>
      </c>
      <c r="F52" s="13"/>
      <c r="G52" s="14" t="n">
        <v>0.0887493658204516</v>
      </c>
      <c r="H52" s="13"/>
      <c r="I52" s="13" t="n">
        <v>80000</v>
      </c>
      <c r="J52" s="3"/>
      <c r="K52" s="16" t="n">
        <v>0.0537370967741935</v>
      </c>
      <c r="L52" s="15"/>
      <c r="M52" s="13" t="n">
        <f aca="false">C52*E52*G52</f>
        <v>13819.43</v>
      </c>
      <c r="N52" s="15"/>
      <c r="O52" s="15" t="n">
        <f aca="false">C52*I52*K52</f>
        <v>133268</v>
      </c>
      <c r="P52" s="13"/>
      <c r="Q52" s="15" t="n">
        <v>0</v>
      </c>
      <c r="R52" s="13"/>
      <c r="S52" s="23" t="n">
        <f aca="false">-C52*Q52*(E52+I52)</f>
        <v>-0</v>
      </c>
      <c r="T52" s="23"/>
      <c r="U52" s="15" t="n">
        <f aca="false">+S52*Y52</f>
        <v>-0</v>
      </c>
      <c r="V52" s="3"/>
      <c r="W52" s="15" t="n">
        <v>-33496585</v>
      </c>
      <c r="X52" s="3"/>
      <c r="Y52" s="16" t="n">
        <v>0.755</v>
      </c>
      <c r="AA52" s="17" t="n">
        <v>7.54</v>
      </c>
      <c r="AC52" s="1" t="n">
        <f aca="false">C52*(E52+I52)</f>
        <v>2635713</v>
      </c>
      <c r="AE52" s="18" t="n">
        <f aca="false">AE51</f>
        <v>0.307486751225414</v>
      </c>
      <c r="AG52" s="19" t="n">
        <f aca="false">AE52*AC52</f>
        <v>810446.827532589</v>
      </c>
      <c r="AI52" s="20" t="n">
        <f aca="false">AI51+AG52</f>
        <v>45397261.236984</v>
      </c>
      <c r="AK52" s="21" t="n">
        <f aca="false">W52+AI52</f>
        <v>11900676.236984</v>
      </c>
      <c r="AL52" s="22" t="n">
        <f aca="false">AG52</f>
        <v>810446.827532589</v>
      </c>
    </row>
    <row r="53" customFormat="false" ht="14.65" hidden="false" customHeight="false" outlineLevel="0" collapsed="false">
      <c r="A53" s="11" t="n">
        <v>35947</v>
      </c>
      <c r="B53" s="3"/>
      <c r="C53" s="3" t="n">
        <v>30</v>
      </c>
      <c r="D53" s="13"/>
      <c r="E53" s="13" t="n">
        <v>5023</v>
      </c>
      <c r="F53" s="13"/>
      <c r="G53" s="14" t="n">
        <v>0.0887510783728182</v>
      </c>
      <c r="H53" s="13"/>
      <c r="I53" s="13" t="n">
        <v>80000</v>
      </c>
      <c r="J53" s="3"/>
      <c r="K53" s="16" t="n">
        <v>0.0505283333333332</v>
      </c>
      <c r="L53" s="15"/>
      <c r="M53" s="13" t="n">
        <f aca="false">C53*E53*G53</f>
        <v>13373.9</v>
      </c>
      <c r="N53" s="15"/>
      <c r="O53" s="15" t="n">
        <f aca="false">C53*I53*K53</f>
        <v>121268</v>
      </c>
      <c r="P53" s="13"/>
      <c r="Q53" s="15" t="n">
        <v>0</v>
      </c>
      <c r="R53" s="13"/>
      <c r="S53" s="23" t="n">
        <f aca="false">-C53*Q53*(E53+I53)</f>
        <v>-0</v>
      </c>
      <c r="T53" s="23"/>
      <c r="U53" s="15" t="n">
        <f aca="false">+S53*Y53</f>
        <v>-0</v>
      </c>
      <c r="V53" s="3"/>
      <c r="W53" s="15" t="n">
        <v>-33496585</v>
      </c>
      <c r="X53" s="3"/>
      <c r="Y53" s="16" t="n">
        <v>0.75</v>
      </c>
      <c r="AA53" s="17" t="n">
        <v>7.557</v>
      </c>
      <c r="AC53" s="1" t="n">
        <f aca="false">C53*(E53+I53)</f>
        <v>2550690</v>
      </c>
      <c r="AE53" s="18" t="n">
        <f aca="false">AE52</f>
        <v>0.307486751225414</v>
      </c>
      <c r="AG53" s="19" t="n">
        <f aca="false">AE53*AC53</f>
        <v>784303.381483151</v>
      </c>
      <c r="AI53" s="20" t="n">
        <f aca="false">AI52+AG53</f>
        <v>46181564.6184672</v>
      </c>
      <c r="AK53" s="21" t="n">
        <f aca="false">W53+AI53</f>
        <v>12684979.6184672</v>
      </c>
      <c r="AL53" s="22" t="n">
        <f aca="false">AG53</f>
        <v>784303.381483151</v>
      </c>
    </row>
    <row r="54" customFormat="false" ht="14.65" hidden="false" customHeight="false" outlineLevel="0" collapsed="false">
      <c r="A54" s="11" t="n">
        <v>35977</v>
      </c>
      <c r="B54" s="3"/>
      <c r="C54" s="3" t="n">
        <v>31</v>
      </c>
      <c r="D54" s="13"/>
      <c r="E54" s="13" t="n">
        <v>5023</v>
      </c>
      <c r="F54" s="13"/>
      <c r="G54" s="14" t="n">
        <v>0.0887493658204516</v>
      </c>
      <c r="H54" s="13"/>
      <c r="I54" s="13" t="n">
        <v>80000</v>
      </c>
      <c r="J54" s="3"/>
      <c r="K54" s="16" t="n">
        <v>0.0537370967741935</v>
      </c>
      <c r="L54" s="15"/>
      <c r="M54" s="13" t="n">
        <f aca="false">C54*E54*G54</f>
        <v>13819.43</v>
      </c>
      <c r="N54" s="15"/>
      <c r="O54" s="15" t="n">
        <f aca="false">C54*I54*K54</f>
        <v>133268</v>
      </c>
      <c r="P54" s="13"/>
      <c r="Q54" s="15" t="n">
        <v>0</v>
      </c>
      <c r="R54" s="13"/>
      <c r="S54" s="23" t="n">
        <f aca="false">-C54*Q54*(E54+I54)</f>
        <v>-0</v>
      </c>
      <c r="T54" s="23"/>
      <c r="U54" s="15" t="n">
        <f aca="false">+S54*Y54</f>
        <v>-0</v>
      </c>
      <c r="V54" s="3"/>
      <c r="W54" s="15" t="n">
        <v>-33496585</v>
      </c>
      <c r="X54" s="3"/>
      <c r="Y54" s="16" t="n">
        <v>0.745</v>
      </c>
      <c r="AA54" s="17" t="n">
        <v>7.573</v>
      </c>
      <c r="AC54" s="1" t="n">
        <f aca="false">C54*(E54+I54)</f>
        <v>2635713</v>
      </c>
      <c r="AE54" s="18" t="n">
        <f aca="false">AE53</f>
        <v>0.307486751225414</v>
      </c>
      <c r="AG54" s="19" t="n">
        <f aca="false">AE54*AC54</f>
        <v>810446.827532589</v>
      </c>
      <c r="AI54" s="20" t="n">
        <f aca="false">AI53+AG54</f>
        <v>46992011.4459998</v>
      </c>
      <c r="AK54" s="21" t="n">
        <f aca="false">W54+AI54</f>
        <v>13495426.4459998</v>
      </c>
      <c r="AL54" s="22" t="n">
        <f aca="false">AG54</f>
        <v>810446.827532589</v>
      </c>
    </row>
    <row r="55" customFormat="false" ht="14.65" hidden="false" customHeight="false" outlineLevel="0" collapsed="false">
      <c r="A55" s="11" t="n">
        <v>36008</v>
      </c>
      <c r="B55" s="3"/>
      <c r="C55" s="3" t="n">
        <v>31</v>
      </c>
      <c r="D55" s="13"/>
      <c r="E55" s="13" t="n">
        <v>217</v>
      </c>
      <c r="F55" s="13"/>
      <c r="G55" s="14" t="n">
        <v>0.108742381447896</v>
      </c>
      <c r="H55" s="13"/>
      <c r="I55" s="13" t="n">
        <v>80000</v>
      </c>
      <c r="J55" s="3"/>
      <c r="K55" s="16" t="n">
        <v>0.0737370967741935</v>
      </c>
      <c r="L55" s="15"/>
      <c r="M55" s="13" t="n">
        <f aca="false">C55*E55*G55</f>
        <v>731.509999999999</v>
      </c>
      <c r="N55" s="15"/>
      <c r="O55" s="15" t="n">
        <f aca="false">C55*I55*K55</f>
        <v>182868</v>
      </c>
      <c r="P55" s="13"/>
      <c r="Q55" s="15" t="n">
        <v>0</v>
      </c>
      <c r="R55" s="13"/>
      <c r="S55" s="23" t="n">
        <f aca="false">-C55*Q55*(E55+I55)</f>
        <v>-0</v>
      </c>
      <c r="T55" s="23"/>
      <c r="U55" s="15" t="n">
        <f aca="false">+S55*Y55</f>
        <v>-0</v>
      </c>
      <c r="V55" s="3"/>
      <c r="W55" s="15" t="n">
        <v>-33496585</v>
      </c>
      <c r="X55" s="3"/>
      <c r="Y55" s="16" t="n">
        <v>0.74</v>
      </c>
      <c r="AA55" s="17" t="n">
        <v>7.59</v>
      </c>
      <c r="AC55" s="1" t="n">
        <f aca="false">C55*(E55+I55)</f>
        <v>2486727</v>
      </c>
      <c r="AE55" s="18" t="n">
        <f aca="false">AE54</f>
        <v>0.307486751225414</v>
      </c>
      <c r="AG55" s="19" t="n">
        <f aca="false">AE55*AC55</f>
        <v>764635.60641452</v>
      </c>
      <c r="AI55" s="20" t="n">
        <f aca="false">AI54+AG55</f>
        <v>47756647.0524143</v>
      </c>
      <c r="AK55" s="21" t="n">
        <f aca="false">W55+AI55</f>
        <v>14260062.0524143</v>
      </c>
      <c r="AL55" s="22" t="n">
        <f aca="false">AG55</f>
        <v>764635.60641452</v>
      </c>
    </row>
    <row r="56" customFormat="false" ht="14.65" hidden="false" customHeight="false" outlineLevel="0" collapsed="false">
      <c r="A56" s="11" t="n">
        <v>36039</v>
      </c>
      <c r="B56" s="3"/>
      <c r="C56" s="3" t="n">
        <v>30</v>
      </c>
      <c r="D56" s="13"/>
      <c r="E56" s="13" t="n">
        <v>217</v>
      </c>
      <c r="F56" s="13"/>
      <c r="G56" s="14" t="n">
        <v>0.0428018433179724</v>
      </c>
      <c r="H56" s="13"/>
      <c r="I56" s="13" t="n">
        <v>80000</v>
      </c>
      <c r="J56" s="3"/>
      <c r="K56" s="16" t="n">
        <v>0.0905283333333333</v>
      </c>
      <c r="L56" s="15"/>
      <c r="M56" s="13" t="n">
        <f aca="false">C56*E56*G56</f>
        <v>278.64</v>
      </c>
      <c r="N56" s="15"/>
      <c r="O56" s="15" t="n">
        <f aca="false">C56*I56*K56</f>
        <v>217268</v>
      </c>
      <c r="P56" s="13"/>
      <c r="Q56" s="15" t="n">
        <v>0</v>
      </c>
      <c r="R56" s="13"/>
      <c r="S56" s="23" t="n">
        <f aca="false">-C56*Q56*(E56+I56)</f>
        <v>-0</v>
      </c>
      <c r="T56" s="23"/>
      <c r="U56" s="15" t="n">
        <f aca="false">+S56*Y56</f>
        <v>-0</v>
      </c>
      <c r="V56" s="3"/>
      <c r="W56" s="15" t="n">
        <v>-33496585</v>
      </c>
      <c r="X56" s="3"/>
      <c r="Y56" s="16" t="n">
        <v>0.734</v>
      </c>
      <c r="AA56" s="17" t="n">
        <v>7.606</v>
      </c>
      <c r="AC56" s="1" t="n">
        <f aca="false">C56*(E56+I56)</f>
        <v>2406510</v>
      </c>
      <c r="AE56" s="18" t="n">
        <f aca="false">AE55</f>
        <v>0.307486751225414</v>
      </c>
      <c r="AG56" s="19" t="n">
        <f aca="false">AE56*AC56</f>
        <v>739969.941691471</v>
      </c>
      <c r="AI56" s="20" t="n">
        <f aca="false">AI55+AG56</f>
        <v>48496616.9941058</v>
      </c>
      <c r="AK56" s="21" t="n">
        <f aca="false">W56+AI56</f>
        <v>15000031.9941058</v>
      </c>
      <c r="AL56" s="22" t="n">
        <f aca="false">AG56</f>
        <v>739969.941691471</v>
      </c>
    </row>
    <row r="57" customFormat="false" ht="14.65" hidden="false" customHeight="false" outlineLevel="0" collapsed="false">
      <c r="A57" s="11" t="n">
        <v>36069</v>
      </c>
      <c r="B57" s="3"/>
      <c r="C57" s="3" t="n">
        <v>31</v>
      </c>
      <c r="D57" s="13"/>
      <c r="E57" s="13" t="n">
        <v>217</v>
      </c>
      <c r="F57" s="13"/>
      <c r="G57" s="14" t="n">
        <v>0.0887423814478964</v>
      </c>
      <c r="H57" s="13"/>
      <c r="I57" s="13" t="n">
        <v>80000</v>
      </c>
      <c r="J57" s="3"/>
      <c r="K57" s="16" t="n">
        <v>0.143737096774194</v>
      </c>
      <c r="L57" s="15"/>
      <c r="M57" s="13" t="n">
        <f aca="false">C57*E57*G57</f>
        <v>596.969999999999</v>
      </c>
      <c r="N57" s="15"/>
      <c r="O57" s="15" t="n">
        <f aca="false">C57*I57*K57</f>
        <v>356468.000000001</v>
      </c>
      <c r="P57" s="13"/>
      <c r="Q57" s="15" t="n">
        <v>0</v>
      </c>
      <c r="R57" s="13"/>
      <c r="S57" s="23" t="n">
        <f aca="false">-C57*Q57*(E57+I57)</f>
        <v>-0</v>
      </c>
      <c r="T57" s="23"/>
      <c r="U57" s="15" t="n">
        <f aca="false">+S57*Y57</f>
        <v>-0</v>
      </c>
      <c r="V57" s="3"/>
      <c r="W57" s="15" t="n">
        <v>-33496585</v>
      </c>
      <c r="X57" s="3"/>
      <c r="Y57" s="16" t="n">
        <v>0.729</v>
      </c>
      <c r="AA57" s="17" t="n">
        <v>7.62</v>
      </c>
      <c r="AC57" s="1" t="n">
        <f aca="false">C57*(E57+I57)</f>
        <v>2486727</v>
      </c>
      <c r="AE57" s="18" t="n">
        <f aca="false">AE56</f>
        <v>0.307486751225414</v>
      </c>
      <c r="AG57" s="19" t="n">
        <f aca="false">AE57*AC57</f>
        <v>764635.60641452</v>
      </c>
      <c r="AI57" s="20" t="n">
        <f aca="false">AI56+AG57</f>
        <v>49261252.6005203</v>
      </c>
      <c r="AK57" s="21" t="n">
        <f aca="false">W57+AI57</f>
        <v>15764667.6005203</v>
      </c>
      <c r="AL57" s="22" t="n">
        <f aca="false">AG57</f>
        <v>764635.60641452</v>
      </c>
    </row>
    <row r="58" customFormat="false" ht="14.65" hidden="false" customHeight="false" outlineLevel="0" collapsed="false">
      <c r="A58" s="11" t="n">
        <v>36100</v>
      </c>
      <c r="B58" s="3"/>
      <c r="C58" s="3" t="n">
        <v>30</v>
      </c>
      <c r="D58" s="13"/>
      <c r="E58" s="13" t="n">
        <v>217</v>
      </c>
      <c r="F58" s="13"/>
      <c r="G58" s="14" t="n">
        <v>0.178801843317972</v>
      </c>
      <c r="H58" s="13"/>
      <c r="I58" s="13" t="n">
        <v>80000</v>
      </c>
      <c r="J58" s="3"/>
      <c r="K58" s="16" t="n">
        <v>0.230528333333333</v>
      </c>
      <c r="L58" s="15"/>
      <c r="M58" s="13" t="n">
        <f aca="false">C58*E58*G58</f>
        <v>1164</v>
      </c>
      <c r="N58" s="15"/>
      <c r="O58" s="15" t="n">
        <f aca="false">C58*I58*K58</f>
        <v>553268</v>
      </c>
      <c r="P58" s="13"/>
      <c r="Q58" s="15" t="n">
        <v>0</v>
      </c>
      <c r="R58" s="13"/>
      <c r="S58" s="23" t="n">
        <f aca="false">-C58*Q58*(E58+I58)</f>
        <v>-0</v>
      </c>
      <c r="T58" s="23"/>
      <c r="U58" s="15" t="n">
        <f aca="false">+S58*Y58</f>
        <v>-0</v>
      </c>
      <c r="V58" s="3"/>
      <c r="W58" s="15" t="n">
        <v>-33496585</v>
      </c>
      <c r="X58" s="3"/>
      <c r="Y58" s="16" t="n">
        <v>0.724</v>
      </c>
      <c r="AA58" s="17" t="n">
        <v>7.633</v>
      </c>
      <c r="AC58" s="1" t="n">
        <f aca="false">C58*(E58+I58)</f>
        <v>2406510</v>
      </c>
      <c r="AE58" s="18" t="n">
        <f aca="false">AE57</f>
        <v>0.307486751225414</v>
      </c>
      <c r="AG58" s="19" t="n">
        <f aca="false">AE58*AC58</f>
        <v>739969.941691471</v>
      </c>
      <c r="AI58" s="20" t="n">
        <f aca="false">AI57+AG58</f>
        <v>50001222.5422118</v>
      </c>
      <c r="AK58" s="21" t="n">
        <f aca="false">W58+AI58</f>
        <v>16504637.5422117</v>
      </c>
      <c r="AL58" s="22" t="n">
        <f aca="false">AG58</f>
        <v>739969.941691471</v>
      </c>
    </row>
    <row r="59" customFormat="false" ht="14.65" hidden="false" customHeight="false" outlineLevel="0" collapsed="false">
      <c r="A59" s="11" t="n">
        <v>36130</v>
      </c>
      <c r="B59" s="3"/>
      <c r="C59" s="3" t="n">
        <v>31</v>
      </c>
      <c r="D59" s="13"/>
      <c r="E59" s="13" t="n">
        <v>217</v>
      </c>
      <c r="F59" s="13"/>
      <c r="G59" s="14" t="n">
        <v>0.278742381447896</v>
      </c>
      <c r="H59" s="13"/>
      <c r="I59" s="13" t="n">
        <v>80000</v>
      </c>
      <c r="J59" s="3"/>
      <c r="K59" s="16" t="n">
        <v>0.333737096774194</v>
      </c>
      <c r="L59" s="15"/>
      <c r="M59" s="13" t="n">
        <f aca="false">C59*E59*G59</f>
        <v>1875.1</v>
      </c>
      <c r="N59" s="15"/>
      <c r="O59" s="15" t="n">
        <f aca="false">C59*I59*K59</f>
        <v>827668.000000001</v>
      </c>
      <c r="P59" s="13"/>
      <c r="Q59" s="15" t="n">
        <v>0</v>
      </c>
      <c r="R59" s="13"/>
      <c r="S59" s="23" t="n">
        <f aca="false">-C59*Q59*(E59+I59)</f>
        <v>-0</v>
      </c>
      <c r="T59" s="23"/>
      <c r="U59" s="15" t="n">
        <f aca="false">+S59*Y59</f>
        <v>-0</v>
      </c>
      <c r="V59" s="3"/>
      <c r="W59" s="15" t="n">
        <v>-33496585</v>
      </c>
      <c r="X59" s="3"/>
      <c r="Y59" s="16" t="n">
        <v>0.719</v>
      </c>
      <c r="AA59" s="17" t="n">
        <v>7.661</v>
      </c>
      <c r="AC59" s="1" t="n">
        <f aca="false">C59*(E59+I59)</f>
        <v>2486727</v>
      </c>
      <c r="AE59" s="18" t="n">
        <f aca="false">AE58</f>
        <v>0.307486751225414</v>
      </c>
      <c r="AG59" s="19" t="n">
        <f aca="false">AE59*AC59</f>
        <v>764635.60641452</v>
      </c>
      <c r="AI59" s="20" t="n">
        <f aca="false">AI58+AG59</f>
        <v>50765858.1486263</v>
      </c>
      <c r="AK59" s="21" t="n">
        <f aca="false">W59+AI59</f>
        <v>17269273.1486263</v>
      </c>
      <c r="AL59" s="22" t="n">
        <f aca="false">AG59</f>
        <v>764635.60641452</v>
      </c>
      <c r="AM59" s="21" t="n">
        <f aca="false">SUM(AL48:AL59)</f>
        <v>9316257.26510743</v>
      </c>
    </row>
    <row r="60" customFormat="false" ht="14.65" hidden="false" customHeight="false" outlineLevel="0" collapsed="false">
      <c r="A60" s="11" t="n">
        <v>36161</v>
      </c>
      <c r="B60" s="3"/>
      <c r="C60" s="3" t="n">
        <v>31</v>
      </c>
      <c r="D60" s="13"/>
      <c r="E60" s="13" t="n">
        <v>217</v>
      </c>
      <c r="F60" s="13"/>
      <c r="G60" s="14" t="n">
        <v>0.318742381447896</v>
      </c>
      <c r="H60" s="13"/>
      <c r="I60" s="13" t="n">
        <v>80000</v>
      </c>
      <c r="J60" s="3"/>
      <c r="K60" s="16" t="n">
        <v>0.353737096774194</v>
      </c>
      <c r="L60" s="15"/>
      <c r="M60" s="13" t="n">
        <f aca="false">C60*E60*G60</f>
        <v>2144.18</v>
      </c>
      <c r="N60" s="15"/>
      <c r="O60" s="15" t="n">
        <f aca="false">C60*I60*K60</f>
        <v>877268.000000001</v>
      </c>
      <c r="P60" s="13"/>
      <c r="Q60" s="15" t="n">
        <v>0</v>
      </c>
      <c r="R60" s="13"/>
      <c r="S60" s="23" t="n">
        <f aca="false">-C60*Q60*(E60+I60)</f>
        <v>-0</v>
      </c>
      <c r="T60" s="23"/>
      <c r="U60" s="15" t="n">
        <f aca="false">+S60*Y60</f>
        <v>-0</v>
      </c>
      <c r="V60" s="3"/>
      <c r="W60" s="15" t="n">
        <v>-33496585</v>
      </c>
      <c r="X60" s="3"/>
      <c r="Y60" s="16" t="n">
        <v>0.714</v>
      </c>
      <c r="AA60" s="17" t="n">
        <v>7.675</v>
      </c>
      <c r="AC60" s="1" t="n">
        <f aca="false">C60*(E60+I60)</f>
        <v>2486727</v>
      </c>
      <c r="AE60" s="18" t="n">
        <f aca="false">AE59</f>
        <v>0.307486751225414</v>
      </c>
      <c r="AG60" s="19" t="n">
        <f aca="false">AE60*AC60</f>
        <v>764635.60641452</v>
      </c>
      <c r="AI60" s="20" t="n">
        <f aca="false">AI59+AG60</f>
        <v>51530493.7550408</v>
      </c>
      <c r="AK60" s="21" t="n">
        <f aca="false">W60+AI60</f>
        <v>18033908.7550408</v>
      </c>
      <c r="AL60" s="22" t="n">
        <f aca="false">AG60</f>
        <v>764635.60641452</v>
      </c>
    </row>
    <row r="61" customFormat="false" ht="14.65" hidden="false" customHeight="false" outlineLevel="0" collapsed="false">
      <c r="A61" s="11" t="n">
        <v>36192</v>
      </c>
      <c r="B61" s="3"/>
      <c r="C61" s="3" t="n">
        <v>28</v>
      </c>
      <c r="D61" s="13"/>
      <c r="E61" s="13" t="n">
        <v>217</v>
      </c>
      <c r="F61" s="13"/>
      <c r="G61" s="14" t="n">
        <v>0.208768926925609</v>
      </c>
      <c r="H61" s="13"/>
      <c r="I61" s="13" t="n">
        <v>80000</v>
      </c>
      <c r="J61" s="3"/>
      <c r="K61" s="16" t="n">
        <v>0.233423214285715</v>
      </c>
      <c r="L61" s="15"/>
      <c r="M61" s="13" t="n">
        <f aca="false">C61*E61*G61</f>
        <v>1268.48</v>
      </c>
      <c r="N61" s="15"/>
      <c r="O61" s="15" t="n">
        <f aca="false">C61*I61*K61</f>
        <v>522868.000000001</v>
      </c>
      <c r="P61" s="13"/>
      <c r="Q61" s="15" t="n">
        <v>0</v>
      </c>
      <c r="R61" s="13"/>
      <c r="S61" s="23" t="n">
        <f aca="false">-C61*Q61*(E61+I61)</f>
        <v>-0</v>
      </c>
      <c r="T61" s="23"/>
      <c r="U61" s="15" t="n">
        <f aca="false">+S61*Y61</f>
        <v>-0</v>
      </c>
      <c r="V61" s="3"/>
      <c r="W61" s="15" t="n">
        <v>-33496585</v>
      </c>
      <c r="X61" s="3"/>
      <c r="Y61" s="16" t="n">
        <v>0.709</v>
      </c>
      <c r="AA61" s="17" t="n">
        <v>7.688</v>
      </c>
      <c r="AC61" s="1" t="n">
        <f aca="false">C61*(E61+I61)</f>
        <v>2246076</v>
      </c>
      <c r="AE61" s="18" t="n">
        <f aca="false">AE60</f>
        <v>0.307486751225414</v>
      </c>
      <c r="AG61" s="19" t="n">
        <f aca="false">AE61*AC61</f>
        <v>690638.612245373</v>
      </c>
      <c r="AI61" s="20" t="n">
        <f aca="false">AI60+AG61</f>
        <v>52221132.3672862</v>
      </c>
      <c r="AK61" s="21" t="n">
        <f aca="false">W61+AI61</f>
        <v>18724547.3672862</v>
      </c>
      <c r="AL61" s="22" t="n">
        <f aca="false">AG61</f>
        <v>690638.612245373</v>
      </c>
    </row>
    <row r="62" customFormat="false" ht="14.65" hidden="false" customHeight="false" outlineLevel="0" collapsed="false">
      <c r="A62" s="11" t="n">
        <v>36220</v>
      </c>
      <c r="B62" s="3"/>
      <c r="C62" s="3" t="n">
        <v>31</v>
      </c>
      <c r="D62" s="13"/>
      <c r="E62" s="13" t="n">
        <v>217</v>
      </c>
      <c r="F62" s="13"/>
      <c r="G62" s="14" t="n">
        <v>0.148742381447896</v>
      </c>
      <c r="H62" s="13"/>
      <c r="I62" s="13" t="n">
        <v>80000</v>
      </c>
      <c r="J62" s="3"/>
      <c r="K62" s="16" t="n">
        <v>0.183737096774194</v>
      </c>
      <c r="L62" s="15"/>
      <c r="M62" s="13" t="n">
        <f aca="false">C62*E62*G62</f>
        <v>1000.59</v>
      </c>
      <c r="N62" s="15"/>
      <c r="O62" s="15" t="n">
        <f aca="false">C62*I62*K62</f>
        <v>455668.000000001</v>
      </c>
      <c r="P62" s="13"/>
      <c r="Q62" s="15" t="n">
        <v>0</v>
      </c>
      <c r="R62" s="13"/>
      <c r="S62" s="23" t="n">
        <f aca="false">-C62*Q62*(E62+I62)</f>
        <v>-0</v>
      </c>
      <c r="T62" s="23"/>
      <c r="U62" s="15" t="n">
        <f aca="false">+S62*Y62</f>
        <v>-0</v>
      </c>
      <c r="V62" s="3"/>
      <c r="W62" s="15" t="n">
        <v>-33496585</v>
      </c>
      <c r="X62" s="3"/>
      <c r="Y62" s="16" t="n">
        <v>0.705</v>
      </c>
      <c r="AA62" s="17" t="n">
        <v>7.701</v>
      </c>
      <c r="AC62" s="1" t="n">
        <f aca="false">C62*(E62+I62)</f>
        <v>2486727</v>
      </c>
      <c r="AE62" s="18" t="n">
        <f aca="false">AE61</f>
        <v>0.307486751225414</v>
      </c>
      <c r="AG62" s="19" t="n">
        <f aca="false">AE62*AC62</f>
        <v>764635.60641452</v>
      </c>
      <c r="AI62" s="20" t="n">
        <f aca="false">AI61+AG62</f>
        <v>52985767.9737007</v>
      </c>
      <c r="AK62" s="21" t="n">
        <f aca="false">W62+AI62</f>
        <v>19489182.9737007</v>
      </c>
      <c r="AL62" s="22" t="n">
        <f aca="false">AG62</f>
        <v>764635.60641452</v>
      </c>
    </row>
    <row r="63" customFormat="false" ht="14.65" hidden="false" customHeight="false" outlineLevel="0" collapsed="false">
      <c r="A63" s="11" t="n">
        <v>36251</v>
      </c>
      <c r="B63" s="3"/>
      <c r="C63" s="3" t="n">
        <v>30</v>
      </c>
      <c r="D63" s="13"/>
      <c r="E63" s="13" t="n">
        <v>217</v>
      </c>
      <c r="F63" s="13"/>
      <c r="G63" s="14" t="n">
        <v>0.0888018433179722</v>
      </c>
      <c r="H63" s="13"/>
      <c r="I63" s="13" t="n">
        <v>80000</v>
      </c>
      <c r="J63" s="3"/>
      <c r="K63" s="16" t="n">
        <v>0.120528333333334</v>
      </c>
      <c r="L63" s="15"/>
      <c r="M63" s="13" t="n">
        <f aca="false">C63*E63*G63</f>
        <v>578.099999999999</v>
      </c>
      <c r="N63" s="15"/>
      <c r="O63" s="15" t="n">
        <f aca="false">C63*I63*K63</f>
        <v>289268</v>
      </c>
      <c r="P63" s="13"/>
      <c r="Q63" s="15" t="n">
        <v>0</v>
      </c>
      <c r="R63" s="13"/>
      <c r="S63" s="23" t="n">
        <f aca="false">-C63*Q63*(E63+I63)</f>
        <v>-0</v>
      </c>
      <c r="T63" s="23"/>
      <c r="U63" s="15" t="n">
        <f aca="false">+S63*Y63</f>
        <v>-0</v>
      </c>
      <c r="V63" s="3"/>
      <c r="W63" s="15" t="n">
        <v>-33496585</v>
      </c>
      <c r="X63" s="3"/>
      <c r="Y63" s="16" t="n">
        <v>0.7</v>
      </c>
      <c r="AA63" s="17" t="n">
        <v>7.714</v>
      </c>
      <c r="AC63" s="1" t="n">
        <f aca="false">C63*(E63+I63)</f>
        <v>2406510</v>
      </c>
      <c r="AE63" s="18" t="n">
        <f aca="false">AE62</f>
        <v>0.307486751225414</v>
      </c>
      <c r="AG63" s="19" t="n">
        <f aca="false">AE63*AC63</f>
        <v>739969.941691471</v>
      </c>
      <c r="AI63" s="20" t="n">
        <f aca="false">AI62+AG63</f>
        <v>53725737.9153922</v>
      </c>
      <c r="AK63" s="21" t="n">
        <f aca="false">W63+AI63</f>
        <v>20229152.9153922</v>
      </c>
      <c r="AL63" s="22" t="n">
        <f aca="false">AG63</f>
        <v>739969.941691471</v>
      </c>
    </row>
    <row r="64" customFormat="false" ht="14.65" hidden="false" customHeight="false" outlineLevel="0" collapsed="false">
      <c r="A64" s="11" t="n">
        <v>36281</v>
      </c>
      <c r="B64" s="3"/>
      <c r="C64" s="3" t="n">
        <v>31</v>
      </c>
      <c r="D64" s="13"/>
      <c r="E64" s="13" t="n">
        <v>217</v>
      </c>
      <c r="F64" s="13"/>
      <c r="G64" s="14" t="n">
        <v>0.0887423814478964</v>
      </c>
      <c r="H64" s="13"/>
      <c r="I64" s="13" t="n">
        <v>80000</v>
      </c>
      <c r="J64" s="3"/>
      <c r="K64" s="16" t="n">
        <v>0.123737096774194</v>
      </c>
      <c r="L64" s="15"/>
      <c r="M64" s="13" t="n">
        <f aca="false">C64*E64*G64</f>
        <v>596.969999999999</v>
      </c>
      <c r="N64" s="15"/>
      <c r="O64" s="15" t="n">
        <f aca="false">C64*I64*K64</f>
        <v>306868</v>
      </c>
      <c r="P64" s="13"/>
      <c r="Q64" s="15" t="n">
        <v>0</v>
      </c>
      <c r="R64" s="13"/>
      <c r="S64" s="23" t="n">
        <f aca="false">-C64*Q64*(E64+I64)</f>
        <v>-0</v>
      </c>
      <c r="T64" s="23"/>
      <c r="U64" s="15" t="n">
        <f aca="false">+S64*Y64</f>
        <v>-0</v>
      </c>
      <c r="V64" s="3"/>
      <c r="W64" s="15" t="n">
        <v>-33496585</v>
      </c>
      <c r="X64" s="3"/>
      <c r="Y64" s="16" t="n">
        <v>0.695</v>
      </c>
      <c r="AA64" s="17" t="n">
        <v>7.726</v>
      </c>
      <c r="AC64" s="1" t="n">
        <f aca="false">C64*(E64+I64)</f>
        <v>2486727</v>
      </c>
      <c r="AE64" s="18" t="n">
        <f aca="false">AE63</f>
        <v>0.307486751225414</v>
      </c>
      <c r="AG64" s="19" t="n">
        <f aca="false">AE64*AC64</f>
        <v>764635.60641452</v>
      </c>
      <c r="AI64" s="20" t="n">
        <f aca="false">AI63+AG64</f>
        <v>54490373.5218067</v>
      </c>
      <c r="AK64" s="21" t="n">
        <f aca="false">W64+AI64</f>
        <v>20993788.5218067</v>
      </c>
      <c r="AL64" s="22" t="n">
        <f aca="false">AG64</f>
        <v>764635.60641452</v>
      </c>
    </row>
    <row r="65" customFormat="false" ht="14.65" hidden="false" customHeight="false" outlineLevel="0" collapsed="false">
      <c r="A65" s="11" t="n">
        <v>36312</v>
      </c>
      <c r="B65" s="3"/>
      <c r="C65" s="3" t="n">
        <v>30</v>
      </c>
      <c r="D65" s="13"/>
      <c r="E65" s="13" t="n">
        <v>217</v>
      </c>
      <c r="F65" s="13"/>
      <c r="G65" s="14" t="n">
        <v>0.0888018433179722</v>
      </c>
      <c r="H65" s="13"/>
      <c r="I65" s="13" t="n">
        <v>80000</v>
      </c>
      <c r="J65" s="3"/>
      <c r="K65" s="16" t="n">
        <v>0.120528333333334</v>
      </c>
      <c r="L65" s="15"/>
      <c r="M65" s="13" t="n">
        <f aca="false">C65*E65*G65</f>
        <v>578.099999999999</v>
      </c>
      <c r="N65" s="15"/>
      <c r="O65" s="15" t="n">
        <f aca="false">C65*I65*K65</f>
        <v>289268</v>
      </c>
      <c r="P65" s="13"/>
      <c r="Q65" s="15" t="n">
        <v>0</v>
      </c>
      <c r="R65" s="13"/>
      <c r="S65" s="23" t="n">
        <f aca="false">-C65*Q65*(E65+I65)</f>
        <v>-0</v>
      </c>
      <c r="T65" s="23"/>
      <c r="U65" s="15" t="n">
        <f aca="false">+S65*Y65</f>
        <v>-0</v>
      </c>
      <c r="V65" s="3"/>
      <c r="W65" s="15" t="n">
        <v>-33496585</v>
      </c>
      <c r="X65" s="3"/>
      <c r="Y65" s="16" t="n">
        <v>0.69</v>
      </c>
      <c r="AA65" s="17" t="n">
        <v>7.735</v>
      </c>
      <c r="AC65" s="1" t="n">
        <f aca="false">C65*(E65+I65)</f>
        <v>2406510</v>
      </c>
      <c r="AE65" s="18" t="n">
        <f aca="false">AE64</f>
        <v>0.307486751225414</v>
      </c>
      <c r="AG65" s="19" t="n">
        <f aca="false">AE65*AC65</f>
        <v>739969.941691471</v>
      </c>
      <c r="AI65" s="20" t="n">
        <f aca="false">AI64+AG65</f>
        <v>55230343.4634981</v>
      </c>
      <c r="AK65" s="21" t="n">
        <f aca="false">W65+AI65</f>
        <v>21733758.4634981</v>
      </c>
      <c r="AL65" s="22" t="n">
        <f aca="false">AG65</f>
        <v>739969.941691471</v>
      </c>
    </row>
    <row r="66" customFormat="false" ht="14.65" hidden="false" customHeight="false" outlineLevel="0" collapsed="false">
      <c r="A66" s="11" t="n">
        <v>36342</v>
      </c>
      <c r="B66" s="3"/>
      <c r="C66" s="3" t="n">
        <v>31</v>
      </c>
      <c r="D66" s="13"/>
      <c r="E66" s="13" t="n">
        <v>217</v>
      </c>
      <c r="F66" s="13"/>
      <c r="G66" s="14" t="n">
        <v>0.0887423814478964</v>
      </c>
      <c r="H66" s="13"/>
      <c r="I66" s="13" t="n">
        <v>80000</v>
      </c>
      <c r="J66" s="3"/>
      <c r="K66" s="16" t="n">
        <v>0.123737096774194</v>
      </c>
      <c r="L66" s="15"/>
      <c r="M66" s="13" t="n">
        <f aca="false">C66*E66*G66</f>
        <v>596.969999999999</v>
      </c>
      <c r="N66" s="15"/>
      <c r="O66" s="15" t="n">
        <f aca="false">C66*I66*K66</f>
        <v>306868</v>
      </c>
      <c r="P66" s="13"/>
      <c r="Q66" s="15" t="n">
        <v>0</v>
      </c>
      <c r="R66" s="13"/>
      <c r="S66" s="23" t="n">
        <f aca="false">-C66*Q66*(E66+I66)</f>
        <v>-0</v>
      </c>
      <c r="T66" s="23"/>
      <c r="U66" s="15" t="n">
        <f aca="false">+S66*Y66</f>
        <v>-0</v>
      </c>
      <c r="V66" s="3"/>
      <c r="W66" s="15" t="n">
        <v>-33496585</v>
      </c>
      <c r="X66" s="3"/>
      <c r="Y66" s="16" t="n">
        <v>0.685</v>
      </c>
      <c r="AA66" s="17" t="n">
        <v>7.74</v>
      </c>
      <c r="AC66" s="1" t="n">
        <f aca="false">C66*(E66+I66)</f>
        <v>2486727</v>
      </c>
      <c r="AE66" s="18" t="n">
        <f aca="false">AE65</f>
        <v>0.307486751225414</v>
      </c>
      <c r="AG66" s="19" t="n">
        <f aca="false">AE66*AC66</f>
        <v>764635.60641452</v>
      </c>
      <c r="AI66" s="20" t="n">
        <f aca="false">AI65+AG66</f>
        <v>55994979.0699127</v>
      </c>
      <c r="AK66" s="21" t="n">
        <f aca="false">W66+AI66</f>
        <v>22498394.0699127</v>
      </c>
      <c r="AL66" s="22" t="n">
        <f aca="false">AG66</f>
        <v>764635.60641452</v>
      </c>
    </row>
    <row r="67" customFormat="false" ht="14.65" hidden="false" customHeight="false" outlineLevel="0" collapsed="false">
      <c r="A67" s="11" t="n">
        <v>36373</v>
      </c>
      <c r="B67" s="3"/>
      <c r="C67" s="3" t="n">
        <v>31</v>
      </c>
      <c r="D67" s="13"/>
      <c r="E67" s="13" t="n">
        <v>68</v>
      </c>
      <c r="F67" s="13"/>
      <c r="G67" s="14" t="n">
        <v>0.10865275142315</v>
      </c>
      <c r="H67" s="13"/>
      <c r="I67" s="13" t="n">
        <v>80000</v>
      </c>
      <c r="J67" s="3"/>
      <c r="K67" s="16" t="n">
        <v>0.143737096774194</v>
      </c>
      <c r="L67" s="15"/>
      <c r="M67" s="13" t="n">
        <f aca="false">C67*E67*G67</f>
        <v>229.04</v>
      </c>
      <c r="N67" s="15"/>
      <c r="O67" s="15" t="n">
        <f aca="false">C67*I67*K67</f>
        <v>356468.000000001</v>
      </c>
      <c r="P67" s="13"/>
      <c r="Q67" s="15" t="n">
        <v>0</v>
      </c>
      <c r="R67" s="13"/>
      <c r="S67" s="23" t="n">
        <f aca="false">-C67*Q67*(E67+I67)</f>
        <v>-0</v>
      </c>
      <c r="T67" s="23"/>
      <c r="U67" s="15" t="n">
        <f aca="false">+S67*Y67</f>
        <v>-0</v>
      </c>
      <c r="V67" s="3"/>
      <c r="W67" s="15" t="n">
        <v>-33496585</v>
      </c>
      <c r="X67" s="3"/>
      <c r="Y67" s="16" t="n">
        <v>0.681</v>
      </c>
      <c r="AA67" s="17" t="n">
        <v>7.746</v>
      </c>
      <c r="AC67" s="1" t="n">
        <f aca="false">C67*(E67+I67)</f>
        <v>2482108</v>
      </c>
      <c r="AE67" s="18" t="n">
        <f aca="false">AE66</f>
        <v>0.307486751225414</v>
      </c>
      <c r="AG67" s="19" t="n">
        <f aca="false">AE67*AC67</f>
        <v>763215.32511061</v>
      </c>
      <c r="AI67" s="20" t="n">
        <f aca="false">AI66+AG67</f>
        <v>56758194.3950233</v>
      </c>
      <c r="AK67" s="21" t="n">
        <f aca="false">W67+AI67</f>
        <v>23261609.3950233</v>
      </c>
      <c r="AL67" s="22" t="n">
        <f aca="false">AG67</f>
        <v>763215.32511061</v>
      </c>
    </row>
    <row r="68" customFormat="false" ht="14.65" hidden="false" customHeight="false" outlineLevel="0" collapsed="false">
      <c r="A68" s="11" t="n">
        <v>36404</v>
      </c>
      <c r="B68" s="3"/>
      <c r="C68" s="3" t="n">
        <v>30</v>
      </c>
      <c r="D68" s="13"/>
      <c r="E68" s="13" t="n">
        <v>68</v>
      </c>
      <c r="F68" s="13"/>
      <c r="G68" s="14" t="n">
        <v>0.0289215686274512</v>
      </c>
      <c r="H68" s="13"/>
      <c r="I68" s="13" t="n">
        <v>80000</v>
      </c>
      <c r="J68" s="3"/>
      <c r="K68" s="16" t="n">
        <v>0.160528333333334</v>
      </c>
      <c r="L68" s="15"/>
      <c r="M68" s="13" t="n">
        <f aca="false">C68*E68*G68</f>
        <v>59.0000000000005</v>
      </c>
      <c r="N68" s="15"/>
      <c r="O68" s="15" t="n">
        <f aca="false">C68*I68*K68</f>
        <v>385268.000000001</v>
      </c>
      <c r="P68" s="13"/>
      <c r="Q68" s="15" t="n">
        <v>0</v>
      </c>
      <c r="R68" s="13"/>
      <c r="S68" s="23" t="n">
        <f aca="false">-C68*Q68*(E68+I68)</f>
        <v>-0</v>
      </c>
      <c r="T68" s="23"/>
      <c r="U68" s="15" t="n">
        <f aca="false">+S68*Y68</f>
        <v>-0</v>
      </c>
      <c r="V68" s="3"/>
      <c r="W68" s="15" t="n">
        <v>-33496585</v>
      </c>
      <c r="X68" s="3"/>
      <c r="Y68" s="16" t="n">
        <v>0.676</v>
      </c>
      <c r="AA68" s="17" t="n">
        <v>7.752</v>
      </c>
      <c r="AC68" s="1" t="n">
        <f aca="false">C68*(E68+I68)</f>
        <v>2402040</v>
      </c>
      <c r="AE68" s="18" t="n">
        <f aca="false">AE67</f>
        <v>0.307486751225414</v>
      </c>
      <c r="AG68" s="19" t="n">
        <f aca="false">AE68*AC68</f>
        <v>738595.475913493</v>
      </c>
      <c r="AI68" s="20" t="n">
        <f aca="false">AI67+AG68</f>
        <v>57496789.8709368</v>
      </c>
      <c r="AK68" s="21" t="n">
        <f aca="false">W68+AI68</f>
        <v>24000204.8709368</v>
      </c>
      <c r="AL68" s="22" t="n">
        <f aca="false">AG68</f>
        <v>738595.475913493</v>
      </c>
    </row>
    <row r="69" customFormat="false" ht="14.65" hidden="false" customHeight="false" outlineLevel="0" collapsed="false">
      <c r="A69" s="11" t="n">
        <v>36434</v>
      </c>
      <c r="B69" s="3"/>
      <c r="C69" s="3" t="n">
        <v>31</v>
      </c>
      <c r="D69" s="13"/>
      <c r="E69" s="13" t="n">
        <v>68</v>
      </c>
      <c r="F69" s="13"/>
      <c r="G69" s="14" t="n">
        <v>0.0886527514231502</v>
      </c>
      <c r="H69" s="13"/>
      <c r="I69" s="13" t="n">
        <v>80000</v>
      </c>
      <c r="J69" s="3"/>
      <c r="K69" s="16" t="n">
        <v>0.223737096774194</v>
      </c>
      <c r="L69" s="15"/>
      <c r="M69" s="13" t="n">
        <f aca="false">C69*E69*G69</f>
        <v>186.880000000001</v>
      </c>
      <c r="N69" s="15"/>
      <c r="O69" s="15" t="n">
        <f aca="false">C69*I69*K69</f>
        <v>554868.000000001</v>
      </c>
      <c r="P69" s="13"/>
      <c r="Q69" s="15" t="n">
        <v>0</v>
      </c>
      <c r="R69" s="13"/>
      <c r="S69" s="23" t="n">
        <f aca="false">-C69*Q69*(E69+I69)</f>
        <v>-0</v>
      </c>
      <c r="T69" s="23"/>
      <c r="U69" s="15" t="n">
        <f aca="false">+S69*Y69</f>
        <v>-0</v>
      </c>
      <c r="V69" s="3"/>
      <c r="W69" s="15" t="n">
        <v>-33496585</v>
      </c>
      <c r="X69" s="3"/>
      <c r="Y69" s="16" t="n">
        <v>0.672</v>
      </c>
      <c r="AA69" s="17" t="n">
        <v>7.758</v>
      </c>
      <c r="AC69" s="1" t="n">
        <f aca="false">C69*(E69+I69)</f>
        <v>2482108</v>
      </c>
      <c r="AE69" s="18" t="n">
        <f aca="false">AE68</f>
        <v>0.307486751225414</v>
      </c>
      <c r="AG69" s="19" t="n">
        <f aca="false">AE69*AC69</f>
        <v>763215.32511061</v>
      </c>
      <c r="AI69" s="20" t="n">
        <f aca="false">AI68+AG69</f>
        <v>58260005.1960474</v>
      </c>
      <c r="AK69" s="21" t="n">
        <f aca="false">W69+AI69</f>
        <v>24763420.1960474</v>
      </c>
      <c r="AL69" s="22" t="n">
        <f aca="false">AG69</f>
        <v>763215.32511061</v>
      </c>
    </row>
    <row r="70" customFormat="false" ht="14.65" hidden="false" customHeight="false" outlineLevel="0" collapsed="false">
      <c r="A70" s="11" t="n">
        <v>36465</v>
      </c>
      <c r="B70" s="3"/>
      <c r="C70" s="3" t="n">
        <v>30</v>
      </c>
      <c r="D70" s="13"/>
      <c r="E70" s="13" t="n">
        <v>68</v>
      </c>
      <c r="F70" s="13"/>
      <c r="G70" s="14" t="n">
        <v>0.168921568627451</v>
      </c>
      <c r="H70" s="13"/>
      <c r="I70" s="13" t="n">
        <v>80000</v>
      </c>
      <c r="J70" s="3"/>
      <c r="K70" s="16" t="n">
        <v>0.300528333333333</v>
      </c>
      <c r="L70" s="15"/>
      <c r="M70" s="13" t="n">
        <f aca="false">C70*E70*G70</f>
        <v>344.6</v>
      </c>
      <c r="N70" s="15"/>
      <c r="O70" s="15" t="n">
        <f aca="false">C70*I70*K70</f>
        <v>721268</v>
      </c>
      <c r="P70" s="13"/>
      <c r="Q70" s="15" t="n">
        <v>0</v>
      </c>
      <c r="R70" s="13"/>
      <c r="S70" s="23" t="n">
        <f aca="false">-C70*Q70*(E70+I70)</f>
        <v>-0</v>
      </c>
      <c r="T70" s="23"/>
      <c r="U70" s="15" t="n">
        <f aca="false">+S70*Y70</f>
        <v>-0</v>
      </c>
      <c r="V70" s="3"/>
      <c r="W70" s="15" t="n">
        <v>-33496585</v>
      </c>
      <c r="X70" s="3"/>
      <c r="Y70" s="16" t="n">
        <v>0.667</v>
      </c>
      <c r="AA70" s="17" t="n">
        <v>7.764</v>
      </c>
      <c r="AC70" s="1" t="n">
        <f aca="false">C70*(E70+I70)</f>
        <v>2402040</v>
      </c>
      <c r="AE70" s="18" t="n">
        <f aca="false">AE69</f>
        <v>0.307486751225414</v>
      </c>
      <c r="AG70" s="19" t="n">
        <f aca="false">AE70*AC70</f>
        <v>738595.475913493</v>
      </c>
      <c r="AI70" s="20" t="n">
        <f aca="false">AI69+AG70</f>
        <v>58998600.6719609</v>
      </c>
      <c r="AK70" s="21" t="n">
        <f aca="false">W70+AI70</f>
        <v>25502015.6719609</v>
      </c>
      <c r="AL70" s="22" t="n">
        <f aca="false">AG70</f>
        <v>738595.475913493</v>
      </c>
    </row>
    <row r="71" customFormat="false" ht="14.65" hidden="false" customHeight="false" outlineLevel="0" collapsed="false">
      <c r="A71" s="11" t="n">
        <v>36495</v>
      </c>
      <c r="B71" s="3"/>
      <c r="C71" s="3" t="n">
        <v>31</v>
      </c>
      <c r="D71" s="13"/>
      <c r="E71" s="13" t="n">
        <v>68</v>
      </c>
      <c r="F71" s="13"/>
      <c r="G71" s="14" t="n">
        <v>0.26865275142315</v>
      </c>
      <c r="H71" s="13"/>
      <c r="I71" s="13" t="n">
        <v>80000</v>
      </c>
      <c r="J71" s="3"/>
      <c r="K71" s="16" t="n">
        <v>0.403737096774194</v>
      </c>
      <c r="L71" s="15"/>
      <c r="M71" s="13" t="n">
        <f aca="false">C71*E71*G71</f>
        <v>566.32</v>
      </c>
      <c r="N71" s="15"/>
      <c r="O71" s="15" t="n">
        <f aca="false">C71*I71*K71</f>
        <v>1001268</v>
      </c>
      <c r="P71" s="13"/>
      <c r="Q71" s="15" t="n">
        <v>0</v>
      </c>
      <c r="R71" s="13"/>
      <c r="S71" s="23" t="n">
        <f aca="false">-C71*Q71*(E71+I71)</f>
        <v>-0</v>
      </c>
      <c r="T71" s="23"/>
      <c r="U71" s="15" t="n">
        <f aca="false">+S71*Y71</f>
        <v>-0</v>
      </c>
      <c r="V71" s="3"/>
      <c r="W71" s="15" t="n">
        <v>-33496585</v>
      </c>
      <c r="X71" s="3"/>
      <c r="Y71" s="16" t="n">
        <v>0.664</v>
      </c>
      <c r="AA71" s="17" t="n">
        <v>7.771</v>
      </c>
      <c r="AC71" s="1" t="n">
        <f aca="false">C71*(E71+I71)</f>
        <v>2482108</v>
      </c>
      <c r="AE71" s="18" t="n">
        <f aca="false">AE70</f>
        <v>0.307486751225414</v>
      </c>
      <c r="AG71" s="19" t="n">
        <f aca="false">AE71*AC71</f>
        <v>763215.32511061</v>
      </c>
      <c r="AI71" s="20" t="n">
        <f aca="false">AI70+AG71</f>
        <v>59761815.9970715</v>
      </c>
      <c r="AK71" s="21" t="n">
        <f aca="false">W71+AI71</f>
        <v>26265230.9970715</v>
      </c>
      <c r="AL71" s="22" t="n">
        <f aca="false">AG71</f>
        <v>763215.32511061</v>
      </c>
    </row>
    <row r="72" customFormat="false" ht="14.65" hidden="false" customHeight="false" outlineLevel="0" collapsed="false">
      <c r="A72" s="11" t="n">
        <v>36526</v>
      </c>
      <c r="B72" s="3"/>
      <c r="C72" s="3" t="n">
        <v>31</v>
      </c>
      <c r="D72" s="13"/>
      <c r="E72" s="13" t="n">
        <v>0</v>
      </c>
      <c r="F72" s="13"/>
      <c r="G72" s="14" t="n">
        <v>0</v>
      </c>
      <c r="H72" s="13"/>
      <c r="I72" s="13" t="n">
        <v>80000</v>
      </c>
      <c r="J72" s="3"/>
      <c r="K72" s="16" t="n">
        <v>0.453737096774194</v>
      </c>
      <c r="L72" s="15"/>
      <c r="M72" s="13" t="n">
        <f aca="false">C72*E72*G72</f>
        <v>0</v>
      </c>
      <c r="N72" s="15"/>
      <c r="O72" s="15" t="n">
        <f aca="false">C72*I72*K72</f>
        <v>1125268</v>
      </c>
      <c r="P72" s="13"/>
      <c r="Q72" s="15" t="n">
        <v>0</v>
      </c>
      <c r="R72" s="13"/>
      <c r="S72" s="23" t="n">
        <f aca="false">-C72*Q72*(E72+I72)</f>
        <v>-0</v>
      </c>
      <c r="T72" s="23"/>
      <c r="U72" s="15" t="n">
        <f aca="false">+S72*Y72</f>
        <v>-0</v>
      </c>
      <c r="V72" s="3"/>
      <c r="W72" s="15" t="n">
        <v>-33496585</v>
      </c>
      <c r="X72" s="3"/>
      <c r="Y72" s="16" t="n">
        <v>0.662</v>
      </c>
      <c r="AA72" s="17" t="n">
        <v>7.777</v>
      </c>
      <c r="AC72" s="1" t="n">
        <f aca="false">C72*(E72+I72)</f>
        <v>2480000</v>
      </c>
      <c r="AE72" s="18" t="n">
        <f aca="false">AE71</f>
        <v>0.307486751225414</v>
      </c>
      <c r="AG72" s="19" t="n">
        <f aca="false">AE72*AC72</f>
        <v>762567.143039026</v>
      </c>
      <c r="AI72" s="20" t="n">
        <f aca="false">AI71+AG72</f>
        <v>60524383.1401105</v>
      </c>
      <c r="AK72" s="21" t="n">
        <f aca="false">W72+AI72</f>
        <v>27027798.1401105</v>
      </c>
      <c r="AL72" s="22" t="n">
        <f aca="false">AG72</f>
        <v>762567.143039026</v>
      </c>
    </row>
    <row r="73" customFormat="false" ht="14.65" hidden="false" customHeight="false" outlineLevel="0" collapsed="false">
      <c r="A73" s="11" t="n">
        <v>36557</v>
      </c>
      <c r="B73" s="3"/>
      <c r="C73" s="3" t="n">
        <v>29</v>
      </c>
      <c r="D73" s="13"/>
      <c r="E73" s="13" t="n">
        <v>0</v>
      </c>
      <c r="F73" s="13"/>
      <c r="G73" s="14" t="n">
        <v>0</v>
      </c>
      <c r="H73" s="13"/>
      <c r="I73" s="13" t="n">
        <v>80000</v>
      </c>
      <c r="J73" s="3"/>
      <c r="K73" s="16" t="n">
        <v>0.337098275862069</v>
      </c>
      <c r="L73" s="15"/>
      <c r="M73" s="13" t="n">
        <f aca="false">C73*E73*G73</f>
        <v>0</v>
      </c>
      <c r="N73" s="15"/>
      <c r="O73" s="15" t="n">
        <f aca="false">C73*I73*K73</f>
        <v>782068</v>
      </c>
      <c r="P73" s="13"/>
      <c r="Q73" s="15" t="n">
        <v>0</v>
      </c>
      <c r="R73" s="13"/>
      <c r="S73" s="23" t="n">
        <f aca="false">-C73*Q73*(E73+I73)</f>
        <v>-0</v>
      </c>
      <c r="T73" s="23"/>
      <c r="U73" s="15" t="n">
        <f aca="false">+S73*Y73</f>
        <v>-0</v>
      </c>
      <c r="V73" s="3"/>
      <c r="W73" s="15" t="n">
        <v>-33496585</v>
      </c>
      <c r="X73" s="3"/>
      <c r="Y73" s="16" t="n">
        <f aca="false">+Y72-0.005</f>
        <v>0.657</v>
      </c>
      <c r="AA73" s="17" t="n">
        <v>7.783</v>
      </c>
      <c r="AC73" s="1" t="n">
        <f aca="false">C73*(E73+I73)</f>
        <v>2320000</v>
      </c>
      <c r="AE73" s="18" t="n">
        <f aca="false">AE72</f>
        <v>0.307486751225414</v>
      </c>
      <c r="AG73" s="19" t="n">
        <f aca="false">AE73*AC73</f>
        <v>713369.26284296</v>
      </c>
      <c r="AI73" s="20" t="n">
        <f aca="false">AI72+AG73</f>
        <v>61237752.4029535</v>
      </c>
      <c r="AK73" s="21" t="n">
        <f aca="false">W73+AI73</f>
        <v>27741167.4029535</v>
      </c>
      <c r="AL73" s="22" t="n">
        <f aca="false">AG73</f>
        <v>713369.26284296</v>
      </c>
    </row>
    <row r="74" customFormat="false" ht="14.65" hidden="false" customHeight="false" outlineLevel="0" collapsed="false">
      <c r="A74" s="11" t="n">
        <v>36586</v>
      </c>
      <c r="B74" s="3"/>
      <c r="C74" s="3" t="n">
        <v>31</v>
      </c>
      <c r="D74" s="13"/>
      <c r="E74" s="13" t="n">
        <v>0</v>
      </c>
      <c r="F74" s="13"/>
      <c r="G74" s="14" t="n">
        <v>0</v>
      </c>
      <c r="H74" s="13"/>
      <c r="I74" s="13" t="n">
        <v>80000</v>
      </c>
      <c r="J74" s="3"/>
      <c r="K74" s="16" t="n">
        <v>0.283737096774193</v>
      </c>
      <c r="L74" s="15"/>
      <c r="M74" s="13" t="n">
        <f aca="false">C74*E74*G74</f>
        <v>0</v>
      </c>
      <c r="N74" s="15"/>
      <c r="O74" s="15" t="n">
        <f aca="false">C74*I74*K74</f>
        <v>703668</v>
      </c>
      <c r="P74" s="13"/>
      <c r="Q74" s="15" t="n">
        <v>0</v>
      </c>
      <c r="R74" s="13"/>
      <c r="S74" s="23" t="n">
        <f aca="false">-C74*Q74*(E74+I74)</f>
        <v>-0</v>
      </c>
      <c r="T74" s="23"/>
      <c r="U74" s="15" t="n">
        <f aca="false">+S74*Y74</f>
        <v>-0</v>
      </c>
      <c r="V74" s="3"/>
      <c r="W74" s="15" t="n">
        <v>-33496585</v>
      </c>
      <c r="X74" s="3"/>
      <c r="Y74" s="16" t="n">
        <v>0.653</v>
      </c>
      <c r="AA74" s="17" t="n">
        <v>7.79</v>
      </c>
      <c r="AC74" s="1" t="n">
        <f aca="false">C74*(E74+I74)</f>
        <v>2480000</v>
      </c>
      <c r="AE74" s="18" t="n">
        <f aca="false">AE73</f>
        <v>0.307486751225414</v>
      </c>
      <c r="AG74" s="19" t="n">
        <f aca="false">AE74*AC74</f>
        <v>762567.143039026</v>
      </c>
      <c r="AI74" s="20" t="n">
        <f aca="false">AI73+AG74</f>
        <v>62000319.5459925</v>
      </c>
      <c r="AK74" s="21" t="n">
        <f aca="false">W74+AI74</f>
        <v>28503734.5459925</v>
      </c>
      <c r="AL74" s="22" t="n">
        <f aca="false">AG74</f>
        <v>762567.143039026</v>
      </c>
    </row>
    <row r="75" customFormat="false" ht="14.65" hidden="false" customHeight="false" outlineLevel="0" collapsed="false">
      <c r="A75" s="11" t="n">
        <v>36617</v>
      </c>
      <c r="B75" s="3"/>
      <c r="C75" s="3" t="n">
        <v>30</v>
      </c>
      <c r="D75" s="13"/>
      <c r="E75" s="13" t="n">
        <v>0</v>
      </c>
      <c r="F75" s="13"/>
      <c r="G75" s="14" t="n">
        <v>0</v>
      </c>
      <c r="H75" s="13"/>
      <c r="I75" s="13" t="n">
        <v>80000</v>
      </c>
      <c r="J75" s="3"/>
      <c r="K75" s="16" t="n">
        <v>0.220528333333334</v>
      </c>
      <c r="L75" s="15"/>
      <c r="M75" s="13" t="n">
        <f aca="false">C75*E75*G75</f>
        <v>0</v>
      </c>
      <c r="N75" s="15"/>
      <c r="O75" s="15" t="n">
        <f aca="false">C75*I75*K75</f>
        <v>529268.000000001</v>
      </c>
      <c r="P75" s="13"/>
      <c r="Q75" s="15" t="n">
        <v>0</v>
      </c>
      <c r="R75" s="13"/>
      <c r="S75" s="23" t="n">
        <f aca="false">-C75*Q75*(E75+I75)</f>
        <v>-0</v>
      </c>
      <c r="T75" s="23"/>
      <c r="U75" s="15" t="n">
        <f aca="false">+S75*Y75</f>
        <v>-0</v>
      </c>
      <c r="V75" s="3"/>
      <c r="W75" s="15" t="n">
        <v>-33496585</v>
      </c>
      <c r="X75" s="3"/>
      <c r="Y75" s="16" t="n">
        <f aca="false">+Y74-0.005</f>
        <v>0.648</v>
      </c>
      <c r="AA75" s="17" t="n">
        <v>7.796</v>
      </c>
      <c r="AC75" s="1" t="n">
        <f aca="false">C75*(E75+I75)</f>
        <v>2400000</v>
      </c>
      <c r="AE75" s="18" t="n">
        <f aca="false">AE74</f>
        <v>0.307486751225414</v>
      </c>
      <c r="AG75" s="19" t="n">
        <f aca="false">AE75*AC75</f>
        <v>737968.202940993</v>
      </c>
      <c r="AI75" s="20" t="n">
        <f aca="false">AI74+AG75</f>
        <v>62738287.7489335</v>
      </c>
      <c r="AK75" s="21" t="n">
        <f aca="false">W75+AI75</f>
        <v>29241702.7489335</v>
      </c>
      <c r="AL75" s="22" t="n">
        <f aca="false">AG75</f>
        <v>737968.202940993</v>
      </c>
    </row>
    <row r="76" customFormat="false" ht="14.65" hidden="false" customHeight="false" outlineLevel="0" collapsed="false">
      <c r="A76" s="11" t="n">
        <v>36647</v>
      </c>
      <c r="B76" s="3"/>
      <c r="C76" s="3" t="n">
        <v>31</v>
      </c>
      <c r="D76" s="13"/>
      <c r="E76" s="13" t="n">
        <v>0</v>
      </c>
      <c r="F76" s="13"/>
      <c r="G76" s="14" t="n">
        <v>0</v>
      </c>
      <c r="H76" s="13"/>
      <c r="I76" s="13" t="n">
        <v>80000</v>
      </c>
      <c r="J76" s="3"/>
      <c r="K76" s="16" t="n">
        <v>0.223737096774194</v>
      </c>
      <c r="L76" s="15"/>
      <c r="M76" s="13" t="n">
        <f aca="false">C76*E76*G76</f>
        <v>0</v>
      </c>
      <c r="N76" s="15"/>
      <c r="O76" s="15" t="n">
        <f aca="false">C76*I76*K76</f>
        <v>554868.000000001</v>
      </c>
      <c r="P76" s="13"/>
      <c r="Q76" s="15" t="n">
        <v>0</v>
      </c>
      <c r="R76" s="13"/>
      <c r="S76" s="23" t="n">
        <f aca="false">-C76*Q76*(E76+I76)</f>
        <v>-0</v>
      </c>
      <c r="T76" s="23"/>
      <c r="U76" s="15" t="n">
        <f aca="false">+S76*Y76</f>
        <v>-0</v>
      </c>
      <c r="V76" s="3"/>
      <c r="W76" s="15" t="n">
        <v>-33496585</v>
      </c>
      <c r="X76" s="3"/>
      <c r="Y76" s="16" t="n">
        <v>0.644</v>
      </c>
      <c r="AA76" s="17" t="n">
        <v>7.803</v>
      </c>
      <c r="AC76" s="1" t="n">
        <f aca="false">C76*(E76+I76)</f>
        <v>2480000</v>
      </c>
      <c r="AE76" s="18" t="n">
        <f aca="false">AE75</f>
        <v>0.307486751225414</v>
      </c>
      <c r="AG76" s="19" t="n">
        <f aca="false">AE76*AC76</f>
        <v>762567.143039026</v>
      </c>
      <c r="AI76" s="20" t="n">
        <f aca="false">AI75+AG76</f>
        <v>63500854.8919725</v>
      </c>
      <c r="AK76" s="21" t="n">
        <f aca="false">W76+AI76</f>
        <v>30004269.8919725</v>
      </c>
      <c r="AL76" s="22" t="n">
        <f aca="false">AG76</f>
        <v>762567.143039026</v>
      </c>
    </row>
    <row r="77" customFormat="false" ht="14.65" hidden="false" customHeight="false" outlineLevel="0" collapsed="false">
      <c r="A77" s="11" t="n">
        <v>36678</v>
      </c>
      <c r="B77" s="3"/>
      <c r="C77" s="3" t="n">
        <v>30</v>
      </c>
      <c r="D77" s="13"/>
      <c r="E77" s="13" t="n">
        <v>0</v>
      </c>
      <c r="F77" s="13"/>
      <c r="G77" s="14" t="n">
        <v>0</v>
      </c>
      <c r="H77" s="13"/>
      <c r="I77" s="13" t="n">
        <v>80000</v>
      </c>
      <c r="J77" s="3"/>
      <c r="K77" s="16" t="n">
        <v>0.220528333333334</v>
      </c>
      <c r="L77" s="15"/>
      <c r="M77" s="13" t="n">
        <f aca="false">C77*E77*G77</f>
        <v>0</v>
      </c>
      <c r="N77" s="15"/>
      <c r="O77" s="15" t="n">
        <f aca="false">C77*I77*K77</f>
        <v>529268.000000001</v>
      </c>
      <c r="P77" s="13"/>
      <c r="Q77" s="15" t="n">
        <v>0</v>
      </c>
      <c r="R77" s="13"/>
      <c r="S77" s="23" t="n">
        <f aca="false">-C77*Q77*(E77+I77)</f>
        <v>-0</v>
      </c>
      <c r="T77" s="23"/>
      <c r="U77" s="15" t="n">
        <f aca="false">+S77*Y77</f>
        <v>-0</v>
      </c>
      <c r="V77" s="3"/>
      <c r="W77" s="15" t="n">
        <v>-33496585</v>
      </c>
      <c r="X77" s="3"/>
      <c r="Y77" s="16" t="n">
        <f aca="false">+Y76-0.005</f>
        <v>0.639</v>
      </c>
      <c r="AA77" s="17" t="n">
        <v>7.81</v>
      </c>
      <c r="AC77" s="1" t="n">
        <f aca="false">C77*(E77+I77)</f>
        <v>2400000</v>
      </c>
      <c r="AE77" s="18" t="n">
        <f aca="false">AE76</f>
        <v>0.307486751225414</v>
      </c>
      <c r="AG77" s="19" t="n">
        <f aca="false">AE77*AC77</f>
        <v>737968.202940993</v>
      </c>
      <c r="AI77" s="20" t="n">
        <f aca="false">AI76+AG77</f>
        <v>64238823.0949135</v>
      </c>
      <c r="AK77" s="21" t="n">
        <f aca="false">W77+AI77</f>
        <v>30742238.0949135</v>
      </c>
      <c r="AL77" s="22" t="n">
        <f aca="false">AG77</f>
        <v>737968.202940993</v>
      </c>
    </row>
    <row r="78" customFormat="false" ht="14.65" hidden="false" customHeight="false" outlineLevel="0" collapsed="false">
      <c r="A78" s="11" t="n">
        <v>36708</v>
      </c>
      <c r="B78" s="3"/>
      <c r="C78" s="3" t="n">
        <v>31</v>
      </c>
      <c r="D78" s="13"/>
      <c r="E78" s="13" t="n">
        <v>0</v>
      </c>
      <c r="F78" s="13"/>
      <c r="G78" s="14" t="n">
        <v>0</v>
      </c>
      <c r="H78" s="13"/>
      <c r="I78" s="13" t="n">
        <v>80000</v>
      </c>
      <c r="J78" s="3"/>
      <c r="K78" s="16" t="n">
        <v>0.223737096774194</v>
      </c>
      <c r="L78" s="15"/>
      <c r="M78" s="13" t="n">
        <f aca="false">C78*E78*G78</f>
        <v>0</v>
      </c>
      <c r="N78" s="15"/>
      <c r="O78" s="15" t="n">
        <f aca="false">C78*I78*K78</f>
        <v>554868.000000001</v>
      </c>
      <c r="P78" s="13"/>
      <c r="Q78" s="15" t="n">
        <v>0</v>
      </c>
      <c r="R78" s="13"/>
      <c r="S78" s="23" t="n">
        <f aca="false">-C78*Q78*(E78+I78)</f>
        <v>-0</v>
      </c>
      <c r="T78" s="23"/>
      <c r="U78" s="15" t="n">
        <f aca="false">+S78*Y78</f>
        <v>-0</v>
      </c>
      <c r="V78" s="3"/>
      <c r="W78" s="15" t="n">
        <v>-33496585</v>
      </c>
      <c r="X78" s="3"/>
      <c r="Y78" s="16" t="n">
        <v>0.635</v>
      </c>
      <c r="AA78" s="17" t="n">
        <v>7.817</v>
      </c>
      <c r="AC78" s="1" t="n">
        <f aca="false">C78*(E78+I78)</f>
        <v>2480000</v>
      </c>
      <c r="AE78" s="18" t="n">
        <f aca="false">AE77</f>
        <v>0.307486751225414</v>
      </c>
      <c r="AG78" s="19" t="n">
        <f aca="false">AE78*AC78</f>
        <v>762567.143039026</v>
      </c>
      <c r="AI78" s="20" t="n">
        <f aca="false">AI77+AG78</f>
        <v>65001390.2379525</v>
      </c>
      <c r="AK78" s="21" t="n">
        <f aca="false">W78+AI78</f>
        <v>31504805.2379525</v>
      </c>
      <c r="AL78" s="22" t="n">
        <f aca="false">AG78</f>
        <v>762567.143039026</v>
      </c>
    </row>
    <row r="79" customFormat="false" ht="14.65" hidden="false" customHeight="false" outlineLevel="0" collapsed="false">
      <c r="A79" s="11" t="n">
        <v>36739</v>
      </c>
      <c r="B79" s="3"/>
      <c r="C79" s="3" t="n">
        <v>31</v>
      </c>
      <c r="D79" s="13"/>
      <c r="E79" s="13" t="n">
        <v>0</v>
      </c>
      <c r="F79" s="13"/>
      <c r="G79" s="14" t="n">
        <v>0</v>
      </c>
      <c r="H79" s="13"/>
      <c r="I79" s="13" t="n">
        <v>80000</v>
      </c>
      <c r="J79" s="3"/>
      <c r="K79" s="16" t="n">
        <v>0.243737096774194</v>
      </c>
      <c r="L79" s="15"/>
      <c r="M79" s="13" t="n">
        <f aca="false">C79*E79*G79</f>
        <v>0</v>
      </c>
      <c r="N79" s="15"/>
      <c r="O79" s="15" t="n">
        <f aca="false">C79*I79*K79</f>
        <v>604468.000000001</v>
      </c>
      <c r="P79" s="13"/>
      <c r="Q79" s="15" t="n">
        <v>0</v>
      </c>
      <c r="R79" s="13"/>
      <c r="S79" s="23" t="n">
        <f aca="false">-C79*Q79*(E79+I79)</f>
        <v>-0</v>
      </c>
      <c r="T79" s="23"/>
      <c r="U79" s="15" t="n">
        <f aca="false">+S79*Y79</f>
        <v>-0</v>
      </c>
      <c r="V79" s="3"/>
      <c r="W79" s="15" t="n">
        <v>-33496585</v>
      </c>
      <c r="X79" s="3"/>
      <c r="Y79" s="16" t="n">
        <v>0.631</v>
      </c>
      <c r="AA79" s="17" t="n">
        <v>7.824</v>
      </c>
      <c r="AC79" s="1" t="n">
        <f aca="false">C79*(E79+I79)</f>
        <v>2480000</v>
      </c>
      <c r="AE79" s="18" t="n">
        <f aca="false">AE78</f>
        <v>0.307486751225414</v>
      </c>
      <c r="AG79" s="19" t="n">
        <f aca="false">AE79*AC79</f>
        <v>762567.143039026</v>
      </c>
      <c r="AI79" s="20" t="n">
        <f aca="false">AI78+AG79</f>
        <v>65763957.3809916</v>
      </c>
      <c r="AK79" s="21" t="n">
        <f aca="false">W79+AI79</f>
        <v>32267372.3809916</v>
      </c>
      <c r="AL79" s="22" t="n">
        <f aca="false">AG79</f>
        <v>762567.143039026</v>
      </c>
    </row>
    <row r="80" customFormat="false" ht="14.65" hidden="false" customHeight="false" outlineLevel="0" collapsed="false">
      <c r="A80" s="11" t="n">
        <v>36770</v>
      </c>
      <c r="B80" s="3"/>
      <c r="C80" s="3" t="n">
        <v>30</v>
      </c>
      <c r="D80" s="13"/>
      <c r="E80" s="13" t="n">
        <v>0</v>
      </c>
      <c r="F80" s="13"/>
      <c r="G80" s="14" t="n">
        <v>0</v>
      </c>
      <c r="H80" s="13"/>
      <c r="I80" s="13" t="n">
        <v>80000</v>
      </c>
      <c r="J80" s="3"/>
      <c r="K80" s="16" t="n">
        <v>0.260528333333334</v>
      </c>
      <c r="L80" s="15"/>
      <c r="M80" s="13" t="n">
        <f aca="false">C80*E80*G80</f>
        <v>0</v>
      </c>
      <c r="N80" s="15"/>
      <c r="O80" s="15" t="n">
        <f aca="false">C80*I80*K80</f>
        <v>625268.000000001</v>
      </c>
      <c r="P80" s="13"/>
      <c r="Q80" s="15" t="n">
        <v>0</v>
      </c>
      <c r="R80" s="13"/>
      <c r="S80" s="23" t="n">
        <f aca="false">-C80*Q80*(E80+I80)</f>
        <v>-0</v>
      </c>
      <c r="T80" s="23"/>
      <c r="U80" s="15" t="n">
        <f aca="false">+S80*Y80</f>
        <v>-0</v>
      </c>
      <c r="V80" s="3"/>
      <c r="W80" s="15" t="n">
        <v>-33496585</v>
      </c>
      <c r="X80" s="15"/>
      <c r="Y80" s="16" t="n">
        <f aca="false">+Y79-0.005</f>
        <v>0.626</v>
      </c>
      <c r="AA80" s="17" t="n">
        <v>7.831</v>
      </c>
      <c r="AC80" s="1" t="n">
        <f aca="false">C80*(E80+I80)</f>
        <v>2400000</v>
      </c>
      <c r="AE80" s="18" t="n">
        <f aca="false">AE79</f>
        <v>0.307486751225414</v>
      </c>
      <c r="AG80" s="19" t="n">
        <f aca="false">AE80*AC80</f>
        <v>737968.202940993</v>
      </c>
      <c r="AI80" s="20" t="n">
        <f aca="false">AI79+AG80</f>
        <v>66501925.5839325</v>
      </c>
      <c r="AK80" s="21" t="n">
        <f aca="false">W80+AI80</f>
        <v>33005340.5839325</v>
      </c>
      <c r="AL80" s="22" t="n">
        <f aca="false">AG80</f>
        <v>737968.202940993</v>
      </c>
    </row>
    <row r="81" customFormat="false" ht="14.65" hidden="false" customHeight="false" outlineLevel="0" collapsed="false">
      <c r="A81" s="11" t="n">
        <v>36800</v>
      </c>
      <c r="B81" s="3"/>
      <c r="C81" s="3" t="n">
        <v>31</v>
      </c>
      <c r="D81" s="13"/>
      <c r="E81" s="13" t="n">
        <v>0</v>
      </c>
      <c r="F81" s="13"/>
      <c r="G81" s="14" t="n">
        <v>0</v>
      </c>
      <c r="H81" s="13"/>
      <c r="I81" s="13" t="n">
        <v>80000</v>
      </c>
      <c r="J81" s="3"/>
      <c r="K81" s="16" t="n">
        <v>0.313737096774194</v>
      </c>
      <c r="L81" s="15"/>
      <c r="M81" s="13" t="n">
        <f aca="false">C81*E81*G81</f>
        <v>0</v>
      </c>
      <c r="N81" s="15"/>
      <c r="O81" s="15" t="n">
        <f aca="false">C81*I81*K81</f>
        <v>778068</v>
      </c>
      <c r="P81" s="13"/>
      <c r="Q81" s="15" t="n">
        <v>0</v>
      </c>
      <c r="R81" s="13"/>
      <c r="S81" s="23" t="n">
        <f aca="false">-C81*Q81*(E81+I81)</f>
        <v>-0</v>
      </c>
      <c r="T81" s="23"/>
      <c r="U81" s="15" t="n">
        <f aca="false">+S81*Y81</f>
        <v>-0</v>
      </c>
      <c r="V81" s="3"/>
      <c r="W81" s="15" t="n">
        <v>-33496585</v>
      </c>
      <c r="X81" s="15"/>
      <c r="Y81" s="16" t="n">
        <v>0.622</v>
      </c>
      <c r="AA81" s="17" t="n">
        <v>7.838</v>
      </c>
      <c r="AC81" s="1" t="n">
        <f aca="false">C81*(E81+I81)</f>
        <v>2480000</v>
      </c>
      <c r="AE81" s="18" t="n">
        <f aca="false">AE80</f>
        <v>0.307486751225414</v>
      </c>
      <c r="AG81" s="19" t="n">
        <f aca="false">AE81*AC81</f>
        <v>762567.143039026</v>
      </c>
      <c r="AI81" s="20" t="n">
        <f aca="false">AI80+AG81</f>
        <v>67264492.7269716</v>
      </c>
      <c r="AK81" s="21" t="n">
        <f aca="false">W81+AI81</f>
        <v>33767907.7269716</v>
      </c>
      <c r="AL81" s="22" t="n">
        <f aca="false">AG81</f>
        <v>762567.143039026</v>
      </c>
    </row>
    <row r="82" customFormat="false" ht="14.65" hidden="false" customHeight="false" outlineLevel="0" collapsed="false">
      <c r="A82" s="11" t="n">
        <v>36831</v>
      </c>
      <c r="B82" s="3"/>
      <c r="C82" s="3" t="n">
        <v>30</v>
      </c>
      <c r="D82" s="13"/>
      <c r="E82" s="13" t="n">
        <v>0</v>
      </c>
      <c r="F82" s="13"/>
      <c r="G82" s="14" t="n">
        <v>0</v>
      </c>
      <c r="H82" s="13"/>
      <c r="I82" s="13" t="n">
        <v>80000</v>
      </c>
      <c r="J82" s="3"/>
      <c r="K82" s="16" t="n">
        <v>0.400528333333333</v>
      </c>
      <c r="L82" s="15"/>
      <c r="M82" s="13" t="n">
        <f aca="false">C82*E82*G82</f>
        <v>0</v>
      </c>
      <c r="N82" s="15"/>
      <c r="O82" s="15" t="n">
        <f aca="false">C82*I82*K82</f>
        <v>961268</v>
      </c>
      <c r="P82" s="13"/>
      <c r="Q82" s="15" t="n">
        <v>0</v>
      </c>
      <c r="R82" s="13"/>
      <c r="S82" s="23" t="n">
        <f aca="false">-C82*Q82*(E82+I82)</f>
        <v>-0</v>
      </c>
      <c r="T82" s="23"/>
      <c r="U82" s="15" t="n">
        <f aca="false">+S82*Y82</f>
        <v>-0</v>
      </c>
      <c r="V82" s="3"/>
      <c r="W82" s="15" t="n">
        <v>-33496585</v>
      </c>
      <c r="X82" s="15"/>
      <c r="Y82" s="16" t="n">
        <v>0.618</v>
      </c>
      <c r="AA82" s="17" t="n">
        <v>7.845</v>
      </c>
      <c r="AC82" s="1" t="n">
        <f aca="false">C82*(E82+I82)</f>
        <v>2400000</v>
      </c>
      <c r="AE82" s="18" t="n">
        <f aca="false">AE81</f>
        <v>0.307486751225414</v>
      </c>
      <c r="AG82" s="19" t="n">
        <f aca="false">AE82*AC82</f>
        <v>737968.202940993</v>
      </c>
      <c r="AI82" s="20" t="n">
        <f aca="false">AI81+AG82</f>
        <v>68002460.9299126</v>
      </c>
      <c r="AK82" s="21" t="n">
        <f aca="false">W82+AI82</f>
        <v>34505875.9299126</v>
      </c>
      <c r="AL82" s="22" t="n">
        <f aca="false">AG82</f>
        <v>737968.202940993</v>
      </c>
    </row>
    <row r="83" customFormat="false" ht="14.65" hidden="false" customHeight="false" outlineLevel="0" collapsed="false">
      <c r="A83" s="11" t="n">
        <v>36861</v>
      </c>
      <c r="B83" s="3"/>
      <c r="C83" s="3" t="n">
        <v>31</v>
      </c>
      <c r="D83" s="13"/>
      <c r="E83" s="13" t="n">
        <v>0</v>
      </c>
      <c r="F83" s="13"/>
      <c r="G83" s="14" t="n">
        <v>0</v>
      </c>
      <c r="H83" s="13"/>
      <c r="I83" s="13" t="n">
        <v>80000</v>
      </c>
      <c r="J83" s="3"/>
      <c r="K83" s="16" t="n">
        <v>0.503737096774194</v>
      </c>
      <c r="L83" s="15"/>
      <c r="M83" s="13" t="n">
        <f aca="false">C83*E83*G83</f>
        <v>0</v>
      </c>
      <c r="N83" s="15"/>
      <c r="O83" s="15" t="n">
        <f aca="false">C83*I83*K83</f>
        <v>1249268</v>
      </c>
      <c r="P83" s="13"/>
      <c r="Q83" s="15" t="n">
        <v>0</v>
      </c>
      <c r="R83" s="13"/>
      <c r="S83" s="23" t="n">
        <f aca="false">-C83*Q83*(E83+I83)</f>
        <v>-0</v>
      </c>
      <c r="T83" s="23"/>
      <c r="U83" s="15" t="n">
        <f aca="false">+S83*Y83</f>
        <v>-0</v>
      </c>
      <c r="V83" s="3"/>
      <c r="W83" s="15" t="n">
        <v>-33496585</v>
      </c>
      <c r="X83" s="15"/>
      <c r="Y83" s="16" t="n">
        <v>0.614</v>
      </c>
      <c r="AA83" s="17" t="n">
        <v>7.852</v>
      </c>
      <c r="AC83" s="1" t="n">
        <f aca="false">C83*(E83+I83)</f>
        <v>2480000</v>
      </c>
      <c r="AE83" s="18" t="n">
        <f aca="false">AE82</f>
        <v>0.307486751225414</v>
      </c>
      <c r="AG83" s="19" t="n">
        <f aca="false">AE83*AC83</f>
        <v>762567.143039026</v>
      </c>
      <c r="AI83" s="20" t="n">
        <f aca="false">AI82+AG83</f>
        <v>68765028.0729516</v>
      </c>
      <c r="AK83" s="21" t="n">
        <f aca="false">W83+AI83</f>
        <v>35268443.0729516</v>
      </c>
      <c r="AL83" s="22" t="n">
        <f aca="false">AG83</f>
        <v>762567.143039026</v>
      </c>
    </row>
    <row r="84" customFormat="false" ht="14.65" hidden="false" customHeight="false" outlineLevel="0" collapsed="false">
      <c r="A84" s="11" t="n">
        <v>36892</v>
      </c>
      <c r="B84" s="3"/>
      <c r="C84" s="3" t="n">
        <v>31</v>
      </c>
      <c r="D84" s="13"/>
      <c r="E84" s="13" t="n">
        <v>0</v>
      </c>
      <c r="F84" s="13"/>
      <c r="G84" s="14" t="n">
        <v>0</v>
      </c>
      <c r="H84" s="13"/>
      <c r="I84" s="13" t="n">
        <v>80000</v>
      </c>
      <c r="J84" s="3"/>
      <c r="K84" s="16" t="n">
        <v>0.563737096774194</v>
      </c>
      <c r="L84" s="15"/>
      <c r="M84" s="13" t="n">
        <f aca="false">C84*E84*G84</f>
        <v>0</v>
      </c>
      <c r="N84" s="15"/>
      <c r="O84" s="15" t="n">
        <f aca="false">C84*I84*K84</f>
        <v>1398068</v>
      </c>
      <c r="P84" s="13"/>
      <c r="Q84" s="15" t="n">
        <v>0</v>
      </c>
      <c r="R84" s="13"/>
      <c r="S84" s="23" t="n">
        <f aca="false">-C84*Q84*(E84+I84)</f>
        <v>-0</v>
      </c>
      <c r="T84" s="23"/>
      <c r="U84" s="15" t="n">
        <f aca="false">+S84*Y84</f>
        <v>-0</v>
      </c>
      <c r="V84" s="3"/>
      <c r="W84" s="15" t="n">
        <v>-33496585</v>
      </c>
      <c r="X84" s="15"/>
      <c r="Y84" s="16" t="n">
        <v>0.609</v>
      </c>
      <c r="AA84" s="17" t="n">
        <v>7.86</v>
      </c>
      <c r="AC84" s="1" t="n">
        <f aca="false">C84*(E84+I84)</f>
        <v>2480000</v>
      </c>
      <c r="AE84" s="18" t="n">
        <f aca="false">AE83</f>
        <v>0.307486751225414</v>
      </c>
      <c r="AG84" s="19" t="n">
        <f aca="false">AE84*AC84</f>
        <v>762567.143039026</v>
      </c>
      <c r="AI84" s="20" t="n">
        <f aca="false">AI83+AG84</f>
        <v>69527595.2159906</v>
      </c>
      <c r="AK84" s="21" t="n">
        <f aca="false">W84+AI84</f>
        <v>36031010.2159906</v>
      </c>
      <c r="AL84" s="22" t="n">
        <f aca="false">AG84</f>
        <v>762567.143039026</v>
      </c>
    </row>
    <row r="85" customFormat="false" ht="14.65" hidden="false" customHeight="false" outlineLevel="0" collapsed="false">
      <c r="A85" s="11" t="n">
        <v>36923</v>
      </c>
      <c r="B85" s="3"/>
      <c r="C85" s="3" t="n">
        <v>28</v>
      </c>
      <c r="D85" s="13"/>
      <c r="E85" s="13" t="n">
        <v>0</v>
      </c>
      <c r="F85" s="13"/>
      <c r="G85" s="14" t="n">
        <v>0</v>
      </c>
      <c r="H85" s="13"/>
      <c r="I85" s="13" t="n">
        <v>80000</v>
      </c>
      <c r="J85" s="3"/>
      <c r="K85" s="16" t="n">
        <v>0.443423214285715</v>
      </c>
      <c r="L85" s="15"/>
      <c r="M85" s="13" t="n">
        <f aca="false">C85*E85*G85</f>
        <v>0</v>
      </c>
      <c r="N85" s="15"/>
      <c r="O85" s="15" t="n">
        <f aca="false">C85*I85*K85</f>
        <v>993268.000000001</v>
      </c>
      <c r="P85" s="13"/>
      <c r="Q85" s="15" t="n">
        <v>0</v>
      </c>
      <c r="R85" s="13"/>
      <c r="S85" s="23" t="n">
        <f aca="false">-C85*Q85*(E85+I85)</f>
        <v>-0</v>
      </c>
      <c r="T85" s="23"/>
      <c r="U85" s="15" t="n">
        <f aca="false">+S85*Y85</f>
        <v>-0</v>
      </c>
      <c r="V85" s="3"/>
      <c r="W85" s="15" t="n">
        <v>-33496585</v>
      </c>
      <c r="X85" s="15"/>
      <c r="Y85" s="16" t="n">
        <v>0.605</v>
      </c>
      <c r="AA85" s="17" t="n">
        <v>7.867</v>
      </c>
      <c r="AC85" s="1" t="n">
        <f aca="false">C85*(E85+I85)</f>
        <v>2240000</v>
      </c>
      <c r="AE85" s="18" t="n">
        <f aca="false">AE84</f>
        <v>0.307486751225414</v>
      </c>
      <c r="AG85" s="19" t="n">
        <f aca="false">AE85*AC85</f>
        <v>688770.322744927</v>
      </c>
      <c r="AI85" s="20" t="n">
        <f aca="false">AI84+AG85</f>
        <v>70216365.5387356</v>
      </c>
      <c r="AK85" s="21" t="n">
        <f aca="false">W85+AI85</f>
        <v>36719780.5387356</v>
      </c>
      <c r="AL85" s="22" t="n">
        <f aca="false">AG85</f>
        <v>688770.322744927</v>
      </c>
    </row>
    <row r="86" customFormat="false" ht="14.65" hidden="false" customHeight="false" outlineLevel="0" collapsed="false">
      <c r="A86" s="11" t="n">
        <v>36951</v>
      </c>
      <c r="B86" s="3"/>
      <c r="C86" s="3" t="n">
        <v>31</v>
      </c>
      <c r="D86" s="13"/>
      <c r="E86" s="13" t="n">
        <v>0</v>
      </c>
      <c r="F86" s="13"/>
      <c r="G86" s="14" t="n">
        <v>0</v>
      </c>
      <c r="H86" s="13"/>
      <c r="I86" s="13" t="n">
        <v>80000</v>
      </c>
      <c r="J86" s="3"/>
      <c r="K86" s="16" t="n">
        <v>0.393737096774194</v>
      </c>
      <c r="L86" s="15"/>
      <c r="M86" s="13" t="n">
        <f aca="false">C86*E86*G86</f>
        <v>0</v>
      </c>
      <c r="N86" s="15"/>
      <c r="O86" s="15" t="n">
        <f aca="false">C86*I86*K86</f>
        <v>976468.000000001</v>
      </c>
      <c r="P86" s="13"/>
      <c r="Q86" s="15" t="n">
        <v>0</v>
      </c>
      <c r="R86" s="13"/>
      <c r="S86" s="23" t="n">
        <f aca="false">-C86*Q86*(E86+I86)</f>
        <v>-0</v>
      </c>
      <c r="T86" s="23"/>
      <c r="U86" s="15" t="n">
        <f aca="false">+S86*Y86</f>
        <v>-0</v>
      </c>
      <c r="V86" s="3"/>
      <c r="W86" s="15" t="n">
        <v>-33496585</v>
      </c>
      <c r="X86" s="15"/>
      <c r="Y86" s="16" t="n">
        <v>0.601</v>
      </c>
      <c r="AA86" s="17" t="n">
        <v>7.874</v>
      </c>
      <c r="AC86" s="1" t="n">
        <f aca="false">C86*(E86+I86)</f>
        <v>2480000</v>
      </c>
      <c r="AE86" s="18" t="n">
        <f aca="false">AE85</f>
        <v>0.307486751225414</v>
      </c>
      <c r="AG86" s="19" t="n">
        <f aca="false">AE86*AC86</f>
        <v>762567.143039026</v>
      </c>
      <c r="AI86" s="20" t="n">
        <f aca="false">AI85+AG86</f>
        <v>70978932.6817746</v>
      </c>
      <c r="AK86" s="21" t="n">
        <f aca="false">W86+AI86</f>
        <v>37482347.6817746</v>
      </c>
      <c r="AL86" s="22" t="n">
        <f aca="false">AG86</f>
        <v>762567.143039026</v>
      </c>
    </row>
    <row r="87" customFormat="false" ht="14.65" hidden="false" customHeight="false" outlineLevel="0" collapsed="false">
      <c r="A87" s="11" t="n">
        <v>36982</v>
      </c>
      <c r="B87" s="3"/>
      <c r="C87" s="3" t="n">
        <v>30</v>
      </c>
      <c r="D87" s="13"/>
      <c r="E87" s="13" t="n">
        <v>0</v>
      </c>
      <c r="F87" s="13"/>
      <c r="G87" s="14" t="n">
        <v>0</v>
      </c>
      <c r="H87" s="13"/>
      <c r="I87" s="13" t="n">
        <v>80000</v>
      </c>
      <c r="J87" s="3"/>
      <c r="K87" s="16" t="n">
        <v>0.330528333333334</v>
      </c>
      <c r="L87" s="15"/>
      <c r="M87" s="13" t="n">
        <f aca="false">C87*E87*G87</f>
        <v>0</v>
      </c>
      <c r="N87" s="15"/>
      <c r="O87" s="15" t="n">
        <f aca="false">C87*I87*K87</f>
        <v>793268</v>
      </c>
      <c r="P87" s="13"/>
      <c r="Q87" s="15" t="n">
        <v>0</v>
      </c>
      <c r="R87" s="13"/>
      <c r="S87" s="23" t="n">
        <f aca="false">-C87*Q87*(E87+I87)</f>
        <v>-0</v>
      </c>
      <c r="T87" s="23"/>
      <c r="U87" s="15" t="n">
        <f aca="false">+S87*Y87</f>
        <v>-0</v>
      </c>
      <c r="V87" s="3"/>
      <c r="W87" s="15" t="n">
        <v>-33496585</v>
      </c>
      <c r="X87" s="15"/>
      <c r="Y87" s="16" t="n">
        <v>0.597</v>
      </c>
      <c r="AA87" s="17" t="n">
        <v>7.882</v>
      </c>
      <c r="AC87" s="1" t="n">
        <f aca="false">C87*(E87+I87)</f>
        <v>2400000</v>
      </c>
      <c r="AE87" s="18" t="n">
        <f aca="false">AE86</f>
        <v>0.307486751225414</v>
      </c>
      <c r="AG87" s="19" t="n">
        <f aca="false">AE87*AC87</f>
        <v>737968.202940993</v>
      </c>
      <c r="AI87" s="20" t="n">
        <f aca="false">AI86+AG87</f>
        <v>71716900.8847156</v>
      </c>
      <c r="AK87" s="21" t="n">
        <f aca="false">W87+AI87</f>
        <v>38220315.8847156</v>
      </c>
      <c r="AL87" s="22" t="n">
        <f aca="false">AG87</f>
        <v>737968.202940993</v>
      </c>
    </row>
    <row r="88" customFormat="false" ht="14.65" hidden="false" customHeight="false" outlineLevel="0" collapsed="false">
      <c r="A88" s="11" t="n">
        <v>37012</v>
      </c>
      <c r="B88" s="3"/>
      <c r="C88" s="3" t="n">
        <v>31</v>
      </c>
      <c r="D88" s="13"/>
      <c r="E88" s="13" t="n">
        <v>0</v>
      </c>
      <c r="F88" s="13"/>
      <c r="G88" s="14" t="n">
        <v>0</v>
      </c>
      <c r="H88" s="13"/>
      <c r="I88" s="13" t="n">
        <v>80000</v>
      </c>
      <c r="J88" s="3"/>
      <c r="K88" s="16" t="n">
        <v>0.333737096774194</v>
      </c>
      <c r="L88" s="15"/>
      <c r="M88" s="13" t="n">
        <f aca="false">C88*E88*G88</f>
        <v>0</v>
      </c>
      <c r="N88" s="15"/>
      <c r="O88" s="15" t="n">
        <f aca="false">C88*I88*K88</f>
        <v>827668.000000001</v>
      </c>
      <c r="P88" s="13"/>
      <c r="Q88" s="15" t="n">
        <v>0</v>
      </c>
      <c r="R88" s="13"/>
      <c r="S88" s="23" t="n">
        <f aca="false">-C88*Q88*(E88+I88)</f>
        <v>-0</v>
      </c>
      <c r="T88" s="23"/>
      <c r="U88" s="15" t="n">
        <f aca="false">+S88*Y88</f>
        <v>-0</v>
      </c>
      <c r="V88" s="3"/>
      <c r="W88" s="15" t="n">
        <v>-33496585</v>
      </c>
      <c r="X88" s="15"/>
      <c r="Y88" s="16" t="n">
        <v>0.593</v>
      </c>
      <c r="AA88" s="17" t="n">
        <v>7.889</v>
      </c>
      <c r="AC88" s="1" t="n">
        <f aca="false">C88*(E88+I88)</f>
        <v>2480000</v>
      </c>
      <c r="AE88" s="18" t="n">
        <f aca="false">AE87</f>
        <v>0.307486751225414</v>
      </c>
      <c r="AG88" s="19" t="n">
        <f aca="false">AE88*AC88</f>
        <v>762567.143039026</v>
      </c>
      <c r="AI88" s="20" t="n">
        <f aca="false">AI87+AG88</f>
        <v>72479468.0277546</v>
      </c>
      <c r="AK88" s="21" t="n">
        <f aca="false">W88+AI88</f>
        <v>38982883.0277546</v>
      </c>
      <c r="AL88" s="22" t="n">
        <f aca="false">AG88</f>
        <v>762567.143039026</v>
      </c>
    </row>
    <row r="89" customFormat="false" ht="14.65" hidden="false" customHeight="false" outlineLevel="0" collapsed="false">
      <c r="A89" s="11" t="n">
        <v>37043</v>
      </c>
      <c r="B89" s="3"/>
      <c r="C89" s="3" t="n">
        <v>30</v>
      </c>
      <c r="D89" s="13"/>
      <c r="E89" s="13" t="n">
        <v>0</v>
      </c>
      <c r="F89" s="13"/>
      <c r="G89" s="14" t="n">
        <v>0</v>
      </c>
      <c r="H89" s="13"/>
      <c r="I89" s="13" t="n">
        <v>80000</v>
      </c>
      <c r="J89" s="3"/>
      <c r="K89" s="16" t="n">
        <v>0.330528333333334</v>
      </c>
      <c r="L89" s="15"/>
      <c r="M89" s="13" t="n">
        <f aca="false">C89*E89*G89</f>
        <v>0</v>
      </c>
      <c r="N89" s="15"/>
      <c r="O89" s="15" t="n">
        <f aca="false">C89*I89*K89</f>
        <v>793268</v>
      </c>
      <c r="P89" s="13"/>
      <c r="Q89" s="15" t="n">
        <v>0</v>
      </c>
      <c r="R89" s="13"/>
      <c r="S89" s="23" t="n">
        <f aca="false">-C89*Q89*(E89+I89)</f>
        <v>-0</v>
      </c>
      <c r="T89" s="23"/>
      <c r="U89" s="15" t="n">
        <f aca="false">+S89*Y89</f>
        <v>-0</v>
      </c>
      <c r="V89" s="3"/>
      <c r="W89" s="15" t="n">
        <v>-33496585</v>
      </c>
      <c r="X89" s="15"/>
      <c r="Y89" s="16" t="n">
        <v>0.589</v>
      </c>
      <c r="AA89" s="17" t="n">
        <v>7.897</v>
      </c>
      <c r="AC89" s="1" t="n">
        <f aca="false">C89*(E89+I89)</f>
        <v>2400000</v>
      </c>
      <c r="AE89" s="18" t="n">
        <f aca="false">AE88</f>
        <v>0.307486751225414</v>
      </c>
      <c r="AG89" s="19" t="n">
        <f aca="false">AE89*AC89</f>
        <v>737968.202940993</v>
      </c>
      <c r="AI89" s="20" t="n">
        <f aca="false">AI88+AG89</f>
        <v>73217436.2306956</v>
      </c>
      <c r="AK89" s="21" t="n">
        <f aca="false">W89+AI89</f>
        <v>39720851.2306956</v>
      </c>
      <c r="AL89" s="22" t="n">
        <f aca="false">AG89</f>
        <v>737968.202940993</v>
      </c>
    </row>
    <row r="90" customFormat="false" ht="14.65" hidden="false" customHeight="false" outlineLevel="0" collapsed="false">
      <c r="A90" s="11" t="n">
        <v>37073</v>
      </c>
      <c r="B90" s="3"/>
      <c r="C90" s="3" t="n">
        <v>31</v>
      </c>
      <c r="D90" s="13"/>
      <c r="E90" s="13" t="n">
        <v>0</v>
      </c>
      <c r="F90" s="13"/>
      <c r="G90" s="14" t="n">
        <v>0</v>
      </c>
      <c r="H90" s="13"/>
      <c r="I90" s="13" t="n">
        <v>80000</v>
      </c>
      <c r="J90" s="3"/>
      <c r="K90" s="16" t="n">
        <v>0.333737096774194</v>
      </c>
      <c r="L90" s="15"/>
      <c r="M90" s="13" t="n">
        <f aca="false">C90*E90*G90</f>
        <v>0</v>
      </c>
      <c r="N90" s="15"/>
      <c r="O90" s="15" t="n">
        <f aca="false">C90*I90*K90</f>
        <v>827668.000000001</v>
      </c>
      <c r="P90" s="13"/>
      <c r="Q90" s="15" t="n">
        <v>0</v>
      </c>
      <c r="R90" s="13"/>
      <c r="S90" s="23" t="n">
        <f aca="false">-C90*Q90*(E90+I90)</f>
        <v>-0</v>
      </c>
      <c r="T90" s="23"/>
      <c r="U90" s="15" t="n">
        <f aca="false">+S90*Y90</f>
        <v>-0</v>
      </c>
      <c r="V90" s="3"/>
      <c r="W90" s="15" t="n">
        <v>-33496585</v>
      </c>
      <c r="X90" s="15"/>
      <c r="Y90" s="16" t="n">
        <f aca="false">+Y89-0.005</f>
        <v>0.584</v>
      </c>
      <c r="AA90" s="17" t="n">
        <v>7.904</v>
      </c>
      <c r="AC90" s="1" t="n">
        <f aca="false">C90*(E90+I90)</f>
        <v>2480000</v>
      </c>
      <c r="AE90" s="18" t="n">
        <f aca="false">AE89</f>
        <v>0.307486751225414</v>
      </c>
      <c r="AG90" s="19" t="n">
        <f aca="false">AE90*AC90</f>
        <v>762567.143039026</v>
      </c>
      <c r="AI90" s="20" t="n">
        <f aca="false">AI89+AG90</f>
        <v>73980003.3737347</v>
      </c>
      <c r="AK90" s="21" t="n">
        <f aca="false">W90+AI90</f>
        <v>40483418.3737347</v>
      </c>
      <c r="AL90" s="22" t="n">
        <f aca="false">AG90</f>
        <v>762567.143039026</v>
      </c>
    </row>
    <row r="91" customFormat="false" ht="14.65" hidden="false" customHeight="false" outlineLevel="0" collapsed="false">
      <c r="A91" s="11" t="n">
        <v>37104</v>
      </c>
      <c r="B91" s="3"/>
      <c r="C91" s="3" t="n">
        <v>31</v>
      </c>
      <c r="D91" s="13"/>
      <c r="E91" s="13" t="n">
        <v>0</v>
      </c>
      <c r="F91" s="13"/>
      <c r="G91" s="14" t="n">
        <v>0</v>
      </c>
      <c r="H91" s="13"/>
      <c r="I91" s="13" t="n">
        <v>80000</v>
      </c>
      <c r="J91" s="3"/>
      <c r="K91" s="16" t="n">
        <v>0.353737096774194</v>
      </c>
      <c r="L91" s="15"/>
      <c r="M91" s="13" t="n">
        <f aca="false">C91*E91*G91</f>
        <v>0</v>
      </c>
      <c r="N91" s="15"/>
      <c r="O91" s="15" t="n">
        <f aca="false">C91*I91*K91</f>
        <v>877268.000000001</v>
      </c>
      <c r="P91" s="13"/>
      <c r="Q91" s="15" t="n">
        <v>0</v>
      </c>
      <c r="R91" s="13"/>
      <c r="S91" s="23" t="n">
        <f aca="false">-C91*Q91*(E91+I91)</f>
        <v>-0</v>
      </c>
      <c r="T91" s="23"/>
      <c r="U91" s="15" t="n">
        <f aca="false">+S91*Y91</f>
        <v>-0</v>
      </c>
      <c r="V91" s="3"/>
      <c r="W91" s="15" t="n">
        <v>-33496585</v>
      </c>
      <c r="X91" s="15"/>
      <c r="Y91" s="16" t="n">
        <v>0.58</v>
      </c>
      <c r="AA91" s="17" t="n">
        <v>7.91</v>
      </c>
      <c r="AC91" s="1" t="n">
        <f aca="false">C91*(E91+I91)</f>
        <v>2480000</v>
      </c>
      <c r="AE91" s="18" t="n">
        <f aca="false">AE90</f>
        <v>0.307486751225414</v>
      </c>
      <c r="AG91" s="19" t="n">
        <f aca="false">AE91*AC91</f>
        <v>762567.143039026</v>
      </c>
      <c r="AI91" s="20" t="n">
        <f aca="false">AI90+AG91</f>
        <v>74742570.5167737</v>
      </c>
      <c r="AK91" s="21" t="n">
        <f aca="false">W91+AI91</f>
        <v>41245985.5167737</v>
      </c>
      <c r="AL91" s="22" t="n">
        <f aca="false">AG91</f>
        <v>762567.143039026</v>
      </c>
    </row>
    <row r="92" customFormat="false" ht="14.65" hidden="false" customHeight="false" outlineLevel="0" collapsed="false">
      <c r="A92" s="11" t="n">
        <v>37135</v>
      </c>
      <c r="B92" s="3"/>
      <c r="C92" s="3" t="n">
        <v>30</v>
      </c>
      <c r="D92" s="13"/>
      <c r="E92" s="13" t="n">
        <v>0</v>
      </c>
      <c r="F92" s="13"/>
      <c r="G92" s="14" t="n">
        <v>0</v>
      </c>
      <c r="H92" s="13"/>
      <c r="I92" s="13" t="n">
        <v>80000</v>
      </c>
      <c r="J92" s="3"/>
      <c r="K92" s="16" t="n">
        <v>0.370528333333334</v>
      </c>
      <c r="L92" s="15"/>
      <c r="M92" s="13" t="n">
        <f aca="false">C92*E92*G92</f>
        <v>0</v>
      </c>
      <c r="N92" s="15"/>
      <c r="O92" s="15" t="n">
        <f aca="false">C92*I92*K92</f>
        <v>889268.000000001</v>
      </c>
      <c r="P92" s="13"/>
      <c r="Q92" s="15" t="n">
        <v>0</v>
      </c>
      <c r="R92" s="13"/>
      <c r="S92" s="23" t="n">
        <f aca="false">-C92*Q92*(E92+I92)</f>
        <v>-0</v>
      </c>
      <c r="T92" s="23"/>
      <c r="U92" s="15" t="n">
        <f aca="false">+S92*Y92</f>
        <v>-0</v>
      </c>
      <c r="V92" s="3"/>
      <c r="W92" s="15" t="n">
        <v>-33496585</v>
      </c>
      <c r="X92" s="15"/>
      <c r="Y92" s="16" t="n">
        <v>0.576</v>
      </c>
      <c r="AA92" s="17" t="n">
        <v>7.916</v>
      </c>
      <c r="AC92" s="1" t="n">
        <f aca="false">C92*(E92+I92)</f>
        <v>2400000</v>
      </c>
      <c r="AE92" s="18" t="n">
        <f aca="false">AE91</f>
        <v>0.307486751225414</v>
      </c>
      <c r="AG92" s="19" t="n">
        <f aca="false">AE92*AC92</f>
        <v>737968.202940993</v>
      </c>
      <c r="AI92" s="20" t="n">
        <f aca="false">AI91+AG92</f>
        <v>75480538.7197147</v>
      </c>
      <c r="AK92" s="21" t="n">
        <f aca="false">W92+AI92</f>
        <v>41983953.7197147</v>
      </c>
      <c r="AL92" s="22" t="n">
        <f aca="false">AG92</f>
        <v>737968.202940993</v>
      </c>
    </row>
    <row r="93" customFormat="false" ht="14.65" hidden="false" customHeight="false" outlineLevel="0" collapsed="false">
      <c r="A93" s="11" t="n">
        <v>37165</v>
      </c>
      <c r="B93" s="3"/>
      <c r="C93" s="3" t="n">
        <v>31</v>
      </c>
      <c r="D93" s="13"/>
      <c r="E93" s="13" t="n">
        <v>0</v>
      </c>
      <c r="F93" s="13"/>
      <c r="G93" s="14" t="n">
        <v>0</v>
      </c>
      <c r="H93" s="13"/>
      <c r="I93" s="13" t="n">
        <v>80000</v>
      </c>
      <c r="J93" s="3"/>
      <c r="K93" s="16" t="n">
        <v>0.433737096774194</v>
      </c>
      <c r="L93" s="15"/>
      <c r="M93" s="13" t="n">
        <f aca="false">C93*E93*G93</f>
        <v>0</v>
      </c>
      <c r="N93" s="15"/>
      <c r="O93" s="15" t="n">
        <f aca="false">C93*I93*K93</f>
        <v>1075668</v>
      </c>
      <c r="P93" s="13"/>
      <c r="Q93" s="15" t="n">
        <v>0</v>
      </c>
      <c r="R93" s="13"/>
      <c r="S93" s="23" t="n">
        <f aca="false">-C93*Q93*(E93+I93)</f>
        <v>-0</v>
      </c>
      <c r="T93" s="23"/>
      <c r="U93" s="15" t="n">
        <f aca="false">+S93*Y93</f>
        <v>-0</v>
      </c>
      <c r="V93" s="3"/>
      <c r="W93" s="15" t="n">
        <v>-33496585</v>
      </c>
      <c r="X93" s="15"/>
      <c r="Y93" s="16" t="n">
        <v>0.572</v>
      </c>
      <c r="AA93" s="17" t="n">
        <v>7.921</v>
      </c>
      <c r="AC93" s="1" t="n">
        <f aca="false">C93*(E93+I93)</f>
        <v>2480000</v>
      </c>
      <c r="AE93" s="18" t="n">
        <f aca="false">AE92</f>
        <v>0.307486751225414</v>
      </c>
      <c r="AG93" s="19" t="n">
        <f aca="false">AE93*AC93</f>
        <v>762567.143039026</v>
      </c>
      <c r="AI93" s="20" t="n">
        <f aca="false">AI92+AG93</f>
        <v>76243105.8627537</v>
      </c>
      <c r="AK93" s="21" t="n">
        <f aca="false">W93+AI93</f>
        <v>42746520.8627537</v>
      </c>
      <c r="AL93" s="22" t="n">
        <f aca="false">AG93</f>
        <v>762567.143039026</v>
      </c>
    </row>
    <row r="94" customFormat="false" ht="14.65" hidden="false" customHeight="false" outlineLevel="0" collapsed="false">
      <c r="A94" s="11" t="n">
        <v>37196</v>
      </c>
      <c r="B94" s="3"/>
      <c r="C94" s="3" t="n">
        <v>30</v>
      </c>
      <c r="D94" s="13"/>
      <c r="E94" s="13" t="n">
        <v>0</v>
      </c>
      <c r="F94" s="13"/>
      <c r="G94" s="14" t="n">
        <v>0</v>
      </c>
      <c r="H94" s="13"/>
      <c r="I94" s="13" t="n">
        <v>80000</v>
      </c>
      <c r="J94" s="3"/>
      <c r="K94" s="16" t="n">
        <v>0.510528333333334</v>
      </c>
      <c r="L94" s="15"/>
      <c r="M94" s="13" t="n">
        <f aca="false">C94*E94*G94</f>
        <v>0</v>
      </c>
      <c r="N94" s="15"/>
      <c r="O94" s="15" t="n">
        <f aca="false">C94*I94*K94</f>
        <v>1225268</v>
      </c>
      <c r="P94" s="13"/>
      <c r="Q94" s="15" t="n">
        <v>0</v>
      </c>
      <c r="R94" s="13"/>
      <c r="S94" s="23" t="n">
        <f aca="false">-C94*Q94*(E94+I94)</f>
        <v>-0</v>
      </c>
      <c r="T94" s="23"/>
      <c r="U94" s="15" t="n">
        <f aca="false">+S94*Y94</f>
        <v>-0</v>
      </c>
      <c r="V94" s="3"/>
      <c r="W94" s="15" t="n">
        <v>-33496585</v>
      </c>
      <c r="X94" s="15"/>
      <c r="Y94" s="16" t="n">
        <v>0.568</v>
      </c>
      <c r="AA94" s="17" t="n">
        <v>7.927</v>
      </c>
      <c r="AC94" s="1" t="n">
        <f aca="false">C94*(E94+I94)</f>
        <v>2400000</v>
      </c>
      <c r="AE94" s="18" t="n">
        <f aca="false">AE93</f>
        <v>0.307486751225414</v>
      </c>
      <c r="AG94" s="19" t="n">
        <f aca="false">AE94*AC94</f>
        <v>737968.202940993</v>
      </c>
      <c r="AI94" s="20" t="n">
        <f aca="false">AI93+AG94</f>
        <v>76981074.0656947</v>
      </c>
      <c r="AK94" s="21" t="n">
        <f aca="false">W94+AI94</f>
        <v>43484489.0656947</v>
      </c>
      <c r="AL94" s="22" t="n">
        <f aca="false">AG94</f>
        <v>737968.202940993</v>
      </c>
    </row>
    <row r="95" customFormat="false" ht="14.65" hidden="false" customHeight="false" outlineLevel="0" collapsed="false">
      <c r="A95" s="11" t="n">
        <v>37226</v>
      </c>
      <c r="B95" s="3"/>
      <c r="C95" s="3" t="n">
        <v>31</v>
      </c>
      <c r="D95" s="13"/>
      <c r="E95" s="13" t="n">
        <v>0</v>
      </c>
      <c r="F95" s="13"/>
      <c r="G95" s="14" t="n">
        <v>0</v>
      </c>
      <c r="H95" s="13"/>
      <c r="I95" s="13" t="n">
        <v>80000</v>
      </c>
      <c r="J95" s="3"/>
      <c r="K95" s="16" t="n">
        <v>0.613737096774194</v>
      </c>
      <c r="L95" s="15"/>
      <c r="M95" s="13" t="n">
        <f aca="false">C95*E95*G95</f>
        <v>0</v>
      </c>
      <c r="N95" s="15"/>
      <c r="O95" s="15" t="n">
        <f aca="false">C95*I95*K95</f>
        <v>1522068</v>
      </c>
      <c r="P95" s="13"/>
      <c r="Q95" s="14" t="n">
        <v>0.0397004032258065</v>
      </c>
      <c r="R95" s="13"/>
      <c r="S95" s="23" t="n">
        <f aca="false">-C95*Q95*(E95+I95)</f>
        <v>-98457</v>
      </c>
      <c r="T95" s="23"/>
      <c r="U95" s="15" t="n">
        <f aca="false">+S95*Y95</f>
        <v>-55628.205</v>
      </c>
      <c r="V95" s="3"/>
      <c r="W95" s="15" t="n">
        <f aca="false">+W94+S95</f>
        <v>-33595042</v>
      </c>
      <c r="X95" s="15"/>
      <c r="Y95" s="16" t="n">
        <v>0.565</v>
      </c>
      <c r="AA95" s="17" t="n">
        <v>7.933</v>
      </c>
      <c r="AC95" s="1" t="n">
        <f aca="false">C95*(E95+I95)</f>
        <v>2480000</v>
      </c>
      <c r="AE95" s="18" t="n">
        <f aca="false">AE94</f>
        <v>0.307486751225414</v>
      </c>
      <c r="AG95" s="19" t="n">
        <f aca="false">AE95*AC95</f>
        <v>762567.143039026</v>
      </c>
      <c r="AI95" s="20" t="n">
        <f aca="false">AI94+AG95</f>
        <v>77743641.2087338</v>
      </c>
      <c r="AK95" s="21" t="n">
        <f aca="false">W95+AI95</f>
        <v>44148599.2087338</v>
      </c>
      <c r="AL95" s="22" t="n">
        <f aca="false">AG95</f>
        <v>762567.143039026</v>
      </c>
    </row>
    <row r="96" customFormat="false" ht="14.65" hidden="false" customHeight="false" outlineLevel="0" collapsed="false">
      <c r="A96" s="11" t="n">
        <v>37257</v>
      </c>
      <c r="B96" s="3"/>
      <c r="C96" s="3" t="n">
        <v>31</v>
      </c>
      <c r="D96" s="13"/>
      <c r="E96" s="13" t="n">
        <v>0</v>
      </c>
      <c r="F96" s="13"/>
      <c r="G96" s="14" t="n">
        <v>0</v>
      </c>
      <c r="H96" s="13"/>
      <c r="I96" s="13" t="n">
        <v>80000</v>
      </c>
      <c r="J96" s="3"/>
      <c r="K96" s="16" t="n">
        <v>0.713737096774194</v>
      </c>
      <c r="L96" s="15"/>
      <c r="M96" s="13" t="n">
        <f aca="false">C96*E96*G96</f>
        <v>0</v>
      </c>
      <c r="N96" s="15"/>
      <c r="O96" s="15" t="n">
        <f aca="false">C96*I96*K96</f>
        <v>1770068</v>
      </c>
      <c r="P96" s="13"/>
      <c r="Q96" s="14" t="n">
        <v>0.713737096774194</v>
      </c>
      <c r="R96" s="13"/>
      <c r="S96" s="23" t="n">
        <f aca="false">-C96*Q96*(E96+I96)</f>
        <v>-1770068</v>
      </c>
      <c r="T96" s="23"/>
      <c r="U96" s="15" t="n">
        <f aca="false">+S96*Y96</f>
        <v>-993008.148</v>
      </c>
      <c r="V96" s="3"/>
      <c r="W96" s="15" t="n">
        <f aca="false">+W95+S96</f>
        <v>-35365110</v>
      </c>
      <c r="X96" s="15"/>
      <c r="Y96" s="16" t="n">
        <v>0.561</v>
      </c>
      <c r="AA96" s="17" t="n">
        <v>7.939</v>
      </c>
      <c r="AC96" s="1" t="n">
        <f aca="false">C96*(E96+I96)</f>
        <v>2480000</v>
      </c>
      <c r="AE96" s="18" t="n">
        <f aca="false">AE95</f>
        <v>0.307486751225414</v>
      </c>
      <c r="AG96" s="19" t="n">
        <f aca="false">AE96*AC96</f>
        <v>762567.143039026</v>
      </c>
      <c r="AI96" s="20" t="n">
        <f aca="false">AI95+AG96</f>
        <v>78506208.3517728</v>
      </c>
      <c r="AK96" s="21" t="n">
        <f aca="false">W96+AI96</f>
        <v>43141098.3517728</v>
      </c>
      <c r="AL96" s="22" t="n">
        <f aca="false">AG96</f>
        <v>762567.143039026</v>
      </c>
    </row>
    <row r="97" customFormat="false" ht="14.65" hidden="false" customHeight="false" outlineLevel="0" collapsed="false">
      <c r="A97" s="11" t="n">
        <v>37288</v>
      </c>
      <c r="B97" s="3"/>
      <c r="C97" s="3" t="n">
        <v>28</v>
      </c>
      <c r="D97" s="13"/>
      <c r="E97" s="13" t="n">
        <v>0</v>
      </c>
      <c r="F97" s="13"/>
      <c r="G97" s="14" t="n">
        <v>0</v>
      </c>
      <c r="H97" s="13"/>
      <c r="I97" s="13" t="n">
        <v>80000</v>
      </c>
      <c r="J97" s="3"/>
      <c r="K97" s="16" t="n">
        <v>0.603423214285714</v>
      </c>
      <c r="L97" s="15"/>
      <c r="M97" s="13" t="n">
        <f aca="false">C97*E97*G97</f>
        <v>0</v>
      </c>
      <c r="N97" s="15"/>
      <c r="O97" s="15" t="n">
        <f aca="false">C97*I97*K97</f>
        <v>1351668</v>
      </c>
      <c r="P97" s="13"/>
      <c r="Q97" s="14" t="n">
        <v>0.603423214285714</v>
      </c>
      <c r="R97" s="13"/>
      <c r="S97" s="23" t="n">
        <f aca="false">-C97*Q97*(E97+I97)</f>
        <v>-1351668</v>
      </c>
      <c r="T97" s="23"/>
      <c r="U97" s="15" t="n">
        <f aca="false">+S97*Y97</f>
        <v>-752879.076</v>
      </c>
      <c r="V97" s="3"/>
      <c r="W97" s="15" t="n">
        <f aca="false">+W96+S97</f>
        <v>-36716778</v>
      </c>
      <c r="X97" s="15"/>
      <c r="Y97" s="16" t="n">
        <v>0.557</v>
      </c>
      <c r="AA97" s="17" t="n">
        <v>7.944</v>
      </c>
      <c r="AC97" s="1" t="n">
        <f aca="false">C97*(E97+I97)</f>
        <v>2240000</v>
      </c>
      <c r="AE97" s="18" t="n">
        <f aca="false">AE96</f>
        <v>0.307486751225414</v>
      </c>
      <c r="AG97" s="19" t="n">
        <f aca="false">AE97*AC97</f>
        <v>688770.322744927</v>
      </c>
      <c r="AI97" s="20" t="n">
        <f aca="false">AI96+AG97</f>
        <v>79194978.6745177</v>
      </c>
      <c r="AK97" s="21" t="n">
        <f aca="false">W97+AI97</f>
        <v>42478200.6745177</v>
      </c>
      <c r="AL97" s="22" t="n">
        <f aca="false">AG97</f>
        <v>688770.322744927</v>
      </c>
    </row>
    <row r="98" customFormat="false" ht="14.65" hidden="false" customHeight="false" outlineLevel="0" collapsed="false">
      <c r="A98" s="11" t="n">
        <v>37316</v>
      </c>
      <c r="B98" s="3"/>
      <c r="C98" s="3" t="n">
        <v>31</v>
      </c>
      <c r="D98" s="13"/>
      <c r="E98" s="13" t="n">
        <v>0</v>
      </c>
      <c r="F98" s="13"/>
      <c r="G98" s="14" t="n">
        <v>0</v>
      </c>
      <c r="H98" s="13"/>
      <c r="I98" s="13" t="n">
        <v>80000</v>
      </c>
      <c r="J98" s="3"/>
      <c r="K98" s="16" t="n">
        <v>0.543737096774194</v>
      </c>
      <c r="L98" s="15"/>
      <c r="M98" s="13" t="n">
        <f aca="false">C98*E98*G98</f>
        <v>0</v>
      </c>
      <c r="N98" s="15"/>
      <c r="O98" s="15" t="n">
        <f aca="false">C98*I98*K98</f>
        <v>1348468</v>
      </c>
      <c r="P98" s="13"/>
      <c r="Q98" s="14" t="n">
        <v>0.543737096774194</v>
      </c>
      <c r="R98" s="13"/>
      <c r="S98" s="23" t="n">
        <f aca="false">-C98*Q98*(E98+I98)</f>
        <v>-1348468</v>
      </c>
      <c r="T98" s="23"/>
      <c r="U98" s="15" t="n">
        <f aca="false">+S98*Y98</f>
        <v>-745702.804</v>
      </c>
      <c r="V98" s="3"/>
      <c r="W98" s="15" t="n">
        <f aca="false">+W97+S98</f>
        <v>-38065246</v>
      </c>
      <c r="X98" s="15"/>
      <c r="Y98" s="16" t="n">
        <v>0.553</v>
      </c>
      <c r="AA98" s="17" t="n">
        <v>7.95</v>
      </c>
      <c r="AC98" s="1" t="n">
        <f aca="false">C98*(E98+I98)</f>
        <v>2480000</v>
      </c>
      <c r="AE98" s="18" t="n">
        <f aca="false">AE97</f>
        <v>0.307486751225414</v>
      </c>
      <c r="AG98" s="19" t="n">
        <f aca="false">AE98*AC98</f>
        <v>762567.143039026</v>
      </c>
      <c r="AI98" s="20" t="n">
        <f aca="false">AI97+AG98</f>
        <v>79957545.8175567</v>
      </c>
      <c r="AK98" s="21" t="n">
        <f aca="false">W98+AI98</f>
        <v>41892299.8175567</v>
      </c>
      <c r="AL98" s="22" t="n">
        <f aca="false">AG98</f>
        <v>762567.143039026</v>
      </c>
    </row>
    <row r="99" customFormat="false" ht="14.65" hidden="false" customHeight="false" outlineLevel="0" collapsed="false">
      <c r="A99" s="11" t="n">
        <v>37347</v>
      </c>
      <c r="B99" s="3"/>
      <c r="C99" s="3" t="n">
        <v>30</v>
      </c>
      <c r="D99" s="13"/>
      <c r="E99" s="13" t="n">
        <v>0</v>
      </c>
      <c r="F99" s="13"/>
      <c r="G99" s="14" t="n">
        <v>0</v>
      </c>
      <c r="H99" s="13"/>
      <c r="I99" s="13" t="n">
        <v>80000</v>
      </c>
      <c r="J99" s="3"/>
      <c r="K99" s="16" t="n">
        <v>0.490528333333334</v>
      </c>
      <c r="L99" s="15"/>
      <c r="M99" s="13" t="n">
        <f aca="false">C99*E99*G99</f>
        <v>0</v>
      </c>
      <c r="N99" s="15"/>
      <c r="O99" s="15" t="n">
        <f aca="false">C99*I99*K99</f>
        <v>1177268</v>
      </c>
      <c r="P99" s="13"/>
      <c r="Q99" s="14" t="n">
        <v>0.490528333333334</v>
      </c>
      <c r="R99" s="13"/>
      <c r="S99" s="23" t="n">
        <f aca="false">-C99*Q99*(E99+I99)</f>
        <v>-1177268</v>
      </c>
      <c r="T99" s="23"/>
      <c r="U99" s="15" t="n">
        <f aca="false">+S99*Y99</f>
        <v>-646320.132</v>
      </c>
      <c r="V99" s="3"/>
      <c r="W99" s="15" t="n">
        <f aca="false">+W98+S99</f>
        <v>-39242514</v>
      </c>
      <c r="X99" s="15"/>
      <c r="Y99" s="16" t="n">
        <v>0.549</v>
      </c>
      <c r="AA99" s="17" t="n">
        <v>7.956</v>
      </c>
      <c r="AC99" s="1" t="n">
        <f aca="false">C99*(E99+I99)</f>
        <v>2400000</v>
      </c>
      <c r="AE99" s="18" t="n">
        <f aca="false">AE98</f>
        <v>0.307486751225414</v>
      </c>
      <c r="AG99" s="19" t="n">
        <f aca="false">AE99*AC99</f>
        <v>737968.202940993</v>
      </c>
      <c r="AI99" s="20" t="n">
        <f aca="false">AI98+AG99</f>
        <v>80695514.0204977</v>
      </c>
      <c r="AK99" s="21" t="n">
        <f aca="false">W99+AI99</f>
        <v>41453000.0204977</v>
      </c>
      <c r="AL99" s="22" t="n">
        <f aca="false">AG99</f>
        <v>737968.202940993</v>
      </c>
    </row>
    <row r="100" customFormat="false" ht="14.65" hidden="false" customHeight="false" outlineLevel="0" collapsed="false">
      <c r="A100" s="11" t="n">
        <v>37377</v>
      </c>
      <c r="B100" s="3"/>
      <c r="C100" s="3" t="n">
        <v>31</v>
      </c>
      <c r="D100" s="13"/>
      <c r="E100" s="13" t="n">
        <v>0</v>
      </c>
      <c r="F100" s="13"/>
      <c r="G100" s="14" t="n">
        <v>0</v>
      </c>
      <c r="H100" s="13"/>
      <c r="I100" s="13" t="n">
        <v>80000</v>
      </c>
      <c r="J100" s="3"/>
      <c r="K100" s="16" t="n">
        <v>0.493737096774194</v>
      </c>
      <c r="L100" s="15"/>
      <c r="M100" s="13" t="n">
        <f aca="false">C100*E100*G100</f>
        <v>0</v>
      </c>
      <c r="N100" s="15"/>
      <c r="O100" s="15" t="n">
        <f aca="false">C100*I100*K100</f>
        <v>1224468</v>
      </c>
      <c r="P100" s="13"/>
      <c r="Q100" s="14" t="n">
        <v>0.493737096774194</v>
      </c>
      <c r="R100" s="13"/>
      <c r="S100" s="23" t="n">
        <f aca="false">-C100*Q100*(E100+I100)</f>
        <v>-1224468</v>
      </c>
      <c r="T100" s="23"/>
      <c r="U100" s="15" t="n">
        <f aca="false">+S100*Y100</f>
        <v>-668559.528</v>
      </c>
      <c r="V100" s="3"/>
      <c r="W100" s="15" t="n">
        <f aca="false">+W99+S100</f>
        <v>-40466982</v>
      </c>
      <c r="X100" s="15"/>
      <c r="Y100" s="16" t="n">
        <v>0.546</v>
      </c>
      <c r="AA100" s="17" t="n">
        <v>7.962</v>
      </c>
      <c r="AC100" s="1" t="n">
        <f aca="false">C100*(E100+I100)</f>
        <v>2480000</v>
      </c>
      <c r="AE100" s="18" t="n">
        <f aca="false">AE99</f>
        <v>0.307486751225414</v>
      </c>
      <c r="AG100" s="19" t="n">
        <f aca="false">AE100*AC100</f>
        <v>762567.143039026</v>
      </c>
      <c r="AI100" s="20" t="n">
        <f aca="false">AI99+AG100</f>
        <v>81458081.1635368</v>
      </c>
      <c r="AK100" s="21" t="n">
        <f aca="false">W100+AI100</f>
        <v>40991099.1635368</v>
      </c>
      <c r="AL100" s="22" t="n">
        <f aca="false">AG100</f>
        <v>762567.143039026</v>
      </c>
    </row>
    <row r="101" customFormat="false" ht="14.65" hidden="false" customHeight="false" outlineLevel="0" collapsed="false">
      <c r="A101" s="11" t="n">
        <v>37408</v>
      </c>
      <c r="B101" s="3"/>
      <c r="C101" s="3" t="n">
        <v>30</v>
      </c>
      <c r="D101" s="13"/>
      <c r="E101" s="13" t="n">
        <v>0</v>
      </c>
      <c r="F101" s="13"/>
      <c r="G101" s="14" t="n">
        <v>0</v>
      </c>
      <c r="H101" s="13"/>
      <c r="I101" s="13" t="n">
        <v>80000</v>
      </c>
      <c r="J101" s="3"/>
      <c r="K101" s="16" t="n">
        <v>0.490528333333334</v>
      </c>
      <c r="L101" s="15"/>
      <c r="M101" s="13" t="n">
        <f aca="false">C101*E101*G101</f>
        <v>0</v>
      </c>
      <c r="N101" s="15"/>
      <c r="O101" s="15" t="n">
        <f aca="false">C101*I101*K101</f>
        <v>1177268</v>
      </c>
      <c r="P101" s="13"/>
      <c r="Q101" s="14" t="n">
        <v>0.490528333333334</v>
      </c>
      <c r="R101" s="13"/>
      <c r="S101" s="23" t="n">
        <f aca="false">-C101*Q101*(E101+I101)</f>
        <v>-1177268</v>
      </c>
      <c r="T101" s="23"/>
      <c r="U101" s="15" t="n">
        <f aca="false">+S101*Y101</f>
        <v>-638079.256</v>
      </c>
      <c r="V101" s="3"/>
      <c r="W101" s="15" t="n">
        <f aca="false">+W100+S101</f>
        <v>-41644250</v>
      </c>
      <c r="X101" s="15"/>
      <c r="Y101" s="16" t="n">
        <v>0.542</v>
      </c>
      <c r="AA101" s="17" t="n">
        <v>7.968</v>
      </c>
      <c r="AC101" s="1" t="n">
        <f aca="false">C101*(E101+I101)</f>
        <v>2400000</v>
      </c>
      <c r="AE101" s="18" t="n">
        <f aca="false">AE100</f>
        <v>0.307486751225414</v>
      </c>
      <c r="AG101" s="19" t="n">
        <f aca="false">AE101*AC101</f>
        <v>737968.202940993</v>
      </c>
      <c r="AI101" s="20" t="n">
        <f aca="false">AI100+AG101</f>
        <v>82196049.3664778</v>
      </c>
      <c r="AK101" s="21" t="n">
        <f aca="false">W101+AI101</f>
        <v>40551799.3664778</v>
      </c>
      <c r="AL101" s="22" t="n">
        <f aca="false">AG101</f>
        <v>737968.202940993</v>
      </c>
    </row>
    <row r="102" customFormat="false" ht="14.65" hidden="false" customHeight="false" outlineLevel="0" collapsed="false">
      <c r="A102" s="11" t="n">
        <v>37438</v>
      </c>
      <c r="B102" s="3"/>
      <c r="C102" s="3" t="n">
        <v>31</v>
      </c>
      <c r="D102" s="13"/>
      <c r="E102" s="13" t="n">
        <v>0</v>
      </c>
      <c r="F102" s="13"/>
      <c r="G102" s="14" t="n">
        <v>0</v>
      </c>
      <c r="H102" s="13"/>
      <c r="I102" s="13" t="n">
        <v>80000</v>
      </c>
      <c r="J102" s="3"/>
      <c r="K102" s="16" t="n">
        <v>0.493737096774194</v>
      </c>
      <c r="L102" s="15"/>
      <c r="M102" s="13" t="n">
        <f aca="false">C102*E102*G102</f>
        <v>0</v>
      </c>
      <c r="N102" s="15"/>
      <c r="O102" s="15" t="n">
        <f aca="false">C102*I102*K102</f>
        <v>1224468</v>
      </c>
      <c r="P102" s="13"/>
      <c r="Q102" s="14" t="n">
        <v>0.493737096774194</v>
      </c>
      <c r="R102" s="13"/>
      <c r="S102" s="23" t="n">
        <f aca="false">-C102*Q102*(E102+I102)</f>
        <v>-1224468</v>
      </c>
      <c r="T102" s="23"/>
      <c r="U102" s="15" t="n">
        <f aca="false">+S102*Y102</f>
        <v>-658763.784000001</v>
      </c>
      <c r="V102" s="3"/>
      <c r="W102" s="15" t="n">
        <f aca="false">+W101+S102</f>
        <v>-42868718</v>
      </c>
      <c r="X102" s="15"/>
      <c r="Y102" s="16" t="n">
        <v>0.538</v>
      </c>
      <c r="AA102" s="17" t="n">
        <v>7.974</v>
      </c>
      <c r="AC102" s="1" t="n">
        <f aca="false">C102*(E102+I102)</f>
        <v>2480000</v>
      </c>
      <c r="AE102" s="18" t="n">
        <f aca="false">AE101</f>
        <v>0.307486751225414</v>
      </c>
      <c r="AG102" s="19" t="n">
        <f aca="false">AE102*AC102</f>
        <v>762567.143039026</v>
      </c>
      <c r="AI102" s="20" t="n">
        <f aca="false">AI101+AG102</f>
        <v>82958616.5095168</v>
      </c>
      <c r="AK102" s="21" t="n">
        <f aca="false">W102+AI102</f>
        <v>40089898.5095168</v>
      </c>
      <c r="AL102" s="22" t="n">
        <f aca="false">AG102</f>
        <v>762567.143039026</v>
      </c>
    </row>
    <row r="103" customFormat="false" ht="14.65" hidden="false" customHeight="false" outlineLevel="0" collapsed="false">
      <c r="A103" s="11" t="n">
        <v>37469</v>
      </c>
      <c r="B103" s="3"/>
      <c r="C103" s="3" t="n">
        <v>31</v>
      </c>
      <c r="D103" s="13"/>
      <c r="E103" s="13" t="n">
        <v>0</v>
      </c>
      <c r="F103" s="13"/>
      <c r="G103" s="14" t="n">
        <v>0</v>
      </c>
      <c r="H103" s="13"/>
      <c r="I103" s="13" t="n">
        <v>80000</v>
      </c>
      <c r="J103" s="3"/>
      <c r="K103" s="16" t="n">
        <v>0.503737096774194</v>
      </c>
      <c r="L103" s="15"/>
      <c r="M103" s="13" t="n">
        <f aca="false">C103*E103*G103</f>
        <v>0</v>
      </c>
      <c r="N103" s="15"/>
      <c r="O103" s="15" t="n">
        <f aca="false">C103*I103*K103</f>
        <v>1249268</v>
      </c>
      <c r="P103" s="13"/>
      <c r="Q103" s="14" t="n">
        <v>0.503737096774194</v>
      </c>
      <c r="R103" s="13"/>
      <c r="S103" s="23" t="n">
        <f aca="false">-C103*Q103*(E103+I103)</f>
        <v>-1249268</v>
      </c>
      <c r="T103" s="23"/>
      <c r="U103" s="15" t="n">
        <f aca="false">+S103*Y103</f>
        <v>-667109.112</v>
      </c>
      <c r="V103" s="3"/>
      <c r="W103" s="15" t="n">
        <f aca="false">+W102+S103</f>
        <v>-44117986</v>
      </c>
      <c r="X103" s="15"/>
      <c r="Y103" s="16" t="n">
        <v>0.534</v>
      </c>
      <c r="AA103" s="17" t="n">
        <v>7.98</v>
      </c>
      <c r="AC103" s="1" t="n">
        <f aca="false">C103*(E103+I103)</f>
        <v>2480000</v>
      </c>
      <c r="AE103" s="18" t="n">
        <f aca="false">AE102</f>
        <v>0.307486751225414</v>
      </c>
      <c r="AG103" s="19" t="n">
        <f aca="false">AE103*AC103</f>
        <v>762567.143039026</v>
      </c>
      <c r="AI103" s="20" t="n">
        <f aca="false">AI102+AG103</f>
        <v>83721183.6525558</v>
      </c>
      <c r="AK103" s="21" t="n">
        <f aca="false">W103+AI103</f>
        <v>39603197.6525558</v>
      </c>
      <c r="AL103" s="22" t="n">
        <f aca="false">AG103</f>
        <v>762567.143039026</v>
      </c>
    </row>
    <row r="104" customFormat="false" ht="14.65" hidden="false" customHeight="false" outlineLevel="0" collapsed="false">
      <c r="A104" s="11" t="n">
        <v>37500</v>
      </c>
      <c r="B104" s="3"/>
      <c r="C104" s="3" t="n">
        <v>30</v>
      </c>
      <c r="D104" s="13"/>
      <c r="E104" s="13" t="n">
        <v>0</v>
      </c>
      <c r="F104" s="13"/>
      <c r="G104" s="14" t="n">
        <v>0</v>
      </c>
      <c r="H104" s="13"/>
      <c r="I104" s="13" t="n">
        <v>80000</v>
      </c>
      <c r="J104" s="3"/>
      <c r="K104" s="16" t="n">
        <v>0.510528333333334</v>
      </c>
      <c r="L104" s="15"/>
      <c r="M104" s="13" t="n">
        <f aca="false">C104*E104*G104</f>
        <v>0</v>
      </c>
      <c r="N104" s="15"/>
      <c r="O104" s="15" t="n">
        <f aca="false">C104*I104*K104</f>
        <v>1225268</v>
      </c>
      <c r="P104" s="13"/>
      <c r="Q104" s="14" t="n">
        <v>0.510528333333334</v>
      </c>
      <c r="R104" s="13"/>
      <c r="S104" s="23" t="n">
        <f aca="false">-C104*Q104*(E104+I104)</f>
        <v>-1225268</v>
      </c>
      <c r="T104" s="23"/>
      <c r="U104" s="15" t="n">
        <f aca="false">+S104*Y104</f>
        <v>-650617.308</v>
      </c>
      <c r="V104" s="3"/>
      <c r="W104" s="15" t="n">
        <f aca="false">+W103+S104</f>
        <v>-45343254</v>
      </c>
      <c r="X104" s="15"/>
      <c r="Y104" s="16" t="n">
        <v>0.531</v>
      </c>
      <c r="AA104" s="17" t="n">
        <v>7.986</v>
      </c>
      <c r="AC104" s="1" t="n">
        <f aca="false">C104*(E104+I104)</f>
        <v>2400000</v>
      </c>
      <c r="AE104" s="18" t="n">
        <f aca="false">AE103</f>
        <v>0.307486751225414</v>
      </c>
      <c r="AG104" s="19" t="n">
        <f aca="false">AE104*AC104</f>
        <v>737968.202940993</v>
      </c>
      <c r="AI104" s="20" t="n">
        <f aca="false">AI103+AG104</f>
        <v>84459151.8554968</v>
      </c>
      <c r="AK104" s="21" t="n">
        <f aca="false">W104+AI104</f>
        <v>39115897.8554968</v>
      </c>
      <c r="AL104" s="22" t="n">
        <f aca="false">AG104</f>
        <v>737968.202940993</v>
      </c>
    </row>
    <row r="105" customFormat="false" ht="14.65" hidden="false" customHeight="false" outlineLevel="0" collapsed="false">
      <c r="A105" s="11" t="n">
        <v>37530</v>
      </c>
      <c r="B105" s="3"/>
      <c r="C105" s="3" t="n">
        <v>31</v>
      </c>
      <c r="D105" s="13"/>
      <c r="E105" s="13" t="n">
        <v>0</v>
      </c>
      <c r="F105" s="13"/>
      <c r="G105" s="14" t="n">
        <v>0</v>
      </c>
      <c r="H105" s="13"/>
      <c r="I105" s="13" t="n">
        <v>80000</v>
      </c>
      <c r="J105" s="3"/>
      <c r="K105" s="16" t="n">
        <v>0.563737096774194</v>
      </c>
      <c r="L105" s="15"/>
      <c r="M105" s="13" t="n">
        <f aca="false">C105*E105*G105</f>
        <v>0</v>
      </c>
      <c r="N105" s="15"/>
      <c r="O105" s="15" t="n">
        <f aca="false">C105*I105*K105</f>
        <v>1398068</v>
      </c>
      <c r="P105" s="13"/>
      <c r="Q105" s="14" t="n">
        <v>0.563737096774194</v>
      </c>
      <c r="R105" s="13"/>
      <c r="S105" s="23" t="n">
        <f aca="false">-C105*Q105*(E105+I105)</f>
        <v>-1398068</v>
      </c>
      <c r="T105" s="23"/>
      <c r="U105" s="15" t="n">
        <f aca="false">+S105*Y105</f>
        <v>-736781.836</v>
      </c>
      <c r="V105" s="3"/>
      <c r="W105" s="15" t="n">
        <f aca="false">+W104+S105</f>
        <v>-46741322</v>
      </c>
      <c r="X105" s="15"/>
      <c r="Y105" s="16" t="n">
        <v>0.527</v>
      </c>
      <c r="AA105" s="17" t="n">
        <v>7.992</v>
      </c>
      <c r="AC105" s="1" t="n">
        <f aca="false">C105*(E105+I105)</f>
        <v>2480000</v>
      </c>
      <c r="AE105" s="18" t="n">
        <f aca="false">AE104</f>
        <v>0.307486751225414</v>
      </c>
      <c r="AG105" s="19" t="n">
        <f aca="false">AE105*AC105</f>
        <v>762567.143039026</v>
      </c>
      <c r="AI105" s="20" t="n">
        <f aca="false">AI104+AG105</f>
        <v>85221718.9985359</v>
      </c>
      <c r="AK105" s="21" t="n">
        <f aca="false">W105+AI105</f>
        <v>38480396.9985359</v>
      </c>
      <c r="AL105" s="22" t="n">
        <f aca="false">AG105</f>
        <v>762567.143039026</v>
      </c>
    </row>
    <row r="106" customFormat="false" ht="14.65" hidden="false" customHeight="false" outlineLevel="0" collapsed="false">
      <c r="A106" s="11" t="n">
        <v>37561</v>
      </c>
      <c r="B106" s="3"/>
      <c r="C106" s="3" t="n">
        <v>30</v>
      </c>
      <c r="D106" s="13"/>
      <c r="E106" s="13" t="n">
        <v>0</v>
      </c>
      <c r="F106" s="13"/>
      <c r="G106" s="14" t="n">
        <v>0</v>
      </c>
      <c r="H106" s="13"/>
      <c r="I106" s="13" t="n">
        <v>80000</v>
      </c>
      <c r="J106" s="3"/>
      <c r="K106" s="16" t="n">
        <v>0.640528333333333</v>
      </c>
      <c r="L106" s="15"/>
      <c r="M106" s="13" t="n">
        <f aca="false">C106*E106*G106</f>
        <v>0</v>
      </c>
      <c r="N106" s="15"/>
      <c r="O106" s="15" t="n">
        <f aca="false">C106*I106*K106</f>
        <v>1537268</v>
      </c>
      <c r="P106" s="13"/>
      <c r="Q106" s="14" t="n">
        <v>0.640528333333333</v>
      </c>
      <c r="R106" s="13"/>
      <c r="S106" s="23" t="n">
        <f aca="false">-C106*Q106*(E106+I106)</f>
        <v>-1537268</v>
      </c>
      <c r="T106" s="23"/>
      <c r="U106" s="15" t="n">
        <f aca="false">+S106*Y106</f>
        <v>-803991.164</v>
      </c>
      <c r="V106" s="3"/>
      <c r="W106" s="15" t="n">
        <f aca="false">+W105+S106</f>
        <v>-48278590</v>
      </c>
      <c r="X106" s="15"/>
      <c r="Y106" s="16" t="n">
        <v>0.523</v>
      </c>
      <c r="AA106" s="17" t="n">
        <v>7.998</v>
      </c>
      <c r="AC106" s="1" t="n">
        <f aca="false">C106*(E106+I106)</f>
        <v>2400000</v>
      </c>
      <c r="AE106" s="18" t="n">
        <f aca="false">AE105</f>
        <v>0.307486751225414</v>
      </c>
      <c r="AG106" s="19" t="n">
        <f aca="false">AE106*AC106</f>
        <v>737968.202940993</v>
      </c>
      <c r="AI106" s="20" t="n">
        <f aca="false">AI105+AG106</f>
        <v>85959687.2014769</v>
      </c>
      <c r="AK106" s="21" t="n">
        <f aca="false">W106+AI106</f>
        <v>37681097.2014769</v>
      </c>
      <c r="AL106" s="22" t="n">
        <f aca="false">AG106</f>
        <v>737968.202940993</v>
      </c>
    </row>
    <row r="107" customFormat="false" ht="14.65" hidden="false" customHeight="false" outlineLevel="0" collapsed="false">
      <c r="A107" s="11" t="n">
        <v>37591</v>
      </c>
      <c r="B107" s="3"/>
      <c r="C107" s="3" t="n">
        <v>31</v>
      </c>
      <c r="D107" s="13"/>
      <c r="E107" s="13" t="n">
        <v>0</v>
      </c>
      <c r="F107" s="13"/>
      <c r="G107" s="14" t="n">
        <v>0</v>
      </c>
      <c r="H107" s="13"/>
      <c r="I107" s="13" t="n">
        <v>80000</v>
      </c>
      <c r="J107" s="3"/>
      <c r="K107" s="16" t="n">
        <v>0.743737096774193</v>
      </c>
      <c r="L107" s="15"/>
      <c r="M107" s="13" t="n">
        <f aca="false">C107*E107*G107</f>
        <v>0</v>
      </c>
      <c r="N107" s="15"/>
      <c r="O107" s="15" t="n">
        <f aca="false">C107*I107*K107</f>
        <v>1844468</v>
      </c>
      <c r="P107" s="13"/>
      <c r="Q107" s="14" t="n">
        <v>0.743737096774193</v>
      </c>
      <c r="R107" s="13"/>
      <c r="S107" s="23" t="n">
        <f aca="false">-C107*Q107*(E107+I107)</f>
        <v>-1844468</v>
      </c>
      <c r="T107" s="23"/>
      <c r="U107" s="15" t="n">
        <f aca="false">+S107*Y107</f>
        <v>-959123.36</v>
      </c>
      <c r="V107" s="3"/>
      <c r="W107" s="15" t="n">
        <f aca="false">+W106+S107</f>
        <v>-50123058</v>
      </c>
      <c r="X107" s="15"/>
      <c r="Y107" s="16" t="n">
        <v>0.52</v>
      </c>
      <c r="AA107" s="17" t="n">
        <v>8.004</v>
      </c>
      <c r="AC107" s="1" t="n">
        <f aca="false">C107*(E107+I107)</f>
        <v>2480000</v>
      </c>
      <c r="AE107" s="18" t="n">
        <f aca="false">AE106</f>
        <v>0.307486751225414</v>
      </c>
      <c r="AG107" s="19" t="n">
        <f aca="false">AE107*AC107</f>
        <v>762567.143039026</v>
      </c>
      <c r="AI107" s="20" t="n">
        <f aca="false">AI106+AG107</f>
        <v>86722254.3445159</v>
      </c>
      <c r="AK107" s="21" t="n">
        <f aca="false">W107+AI107</f>
        <v>36599196.3445159</v>
      </c>
      <c r="AL107" s="22" t="n">
        <f aca="false">AG107</f>
        <v>762567.143039026</v>
      </c>
    </row>
    <row r="108" customFormat="false" ht="14.65" hidden="false" customHeight="false" outlineLevel="0" collapsed="false">
      <c r="A108" s="11" t="n">
        <v>37622</v>
      </c>
      <c r="B108" s="3"/>
      <c r="C108" s="3" t="n">
        <v>31</v>
      </c>
      <c r="D108" s="13"/>
      <c r="E108" s="13" t="n">
        <v>0</v>
      </c>
      <c r="F108" s="13"/>
      <c r="G108" s="14" t="n">
        <v>0</v>
      </c>
      <c r="H108" s="13"/>
      <c r="I108" s="13" t="n">
        <v>80000</v>
      </c>
      <c r="J108" s="3"/>
      <c r="K108" s="16" t="n">
        <v>0.833737096774193</v>
      </c>
      <c r="L108" s="15"/>
      <c r="M108" s="13" t="n">
        <f aca="false">C108*E108*G108</f>
        <v>0</v>
      </c>
      <c r="N108" s="15"/>
      <c r="O108" s="15" t="n">
        <f aca="false">C108*I108*K108</f>
        <v>2067668</v>
      </c>
      <c r="P108" s="13"/>
      <c r="Q108" s="14" t="n">
        <v>0.833737096774193</v>
      </c>
      <c r="R108" s="13"/>
      <c r="S108" s="23" t="n">
        <f aca="false">-C108*Q108*(E108+I108)</f>
        <v>-2067668</v>
      </c>
      <c r="T108" s="23"/>
      <c r="U108" s="15" t="n">
        <f aca="false">+S108*Y108</f>
        <v>-1066916.688</v>
      </c>
      <c r="V108" s="3"/>
      <c r="W108" s="15" t="n">
        <f aca="false">+W107+S108</f>
        <v>-52190726</v>
      </c>
      <c r="X108" s="15"/>
      <c r="Y108" s="16" t="n">
        <v>0.516</v>
      </c>
      <c r="AA108" s="17" t="n">
        <v>8.01</v>
      </c>
      <c r="AC108" s="1" t="n">
        <f aca="false">C108*(E108+I108)</f>
        <v>2480000</v>
      </c>
      <c r="AE108" s="18" t="n">
        <f aca="false">AE107</f>
        <v>0.307486751225414</v>
      </c>
      <c r="AG108" s="19" t="n">
        <f aca="false">AE108*AC108</f>
        <v>762567.143039026</v>
      </c>
      <c r="AI108" s="20" t="n">
        <f aca="false">AI107+AG108</f>
        <v>87484821.4875549</v>
      </c>
      <c r="AK108" s="21" t="n">
        <f aca="false">W108+AI108</f>
        <v>35294095.4875549</v>
      </c>
      <c r="AL108" s="22" t="n">
        <f aca="false">AG108</f>
        <v>762567.143039026</v>
      </c>
    </row>
    <row r="109" customFormat="false" ht="14.65" hidden="false" customHeight="false" outlineLevel="0" collapsed="false">
      <c r="A109" s="11" t="n">
        <v>37653</v>
      </c>
      <c r="B109" s="3"/>
      <c r="C109" s="3" t="n">
        <v>28</v>
      </c>
      <c r="D109" s="13"/>
      <c r="E109" s="13" t="n">
        <v>0</v>
      </c>
      <c r="F109" s="13"/>
      <c r="G109" s="14" t="n">
        <v>0</v>
      </c>
      <c r="H109" s="13"/>
      <c r="I109" s="13" t="n">
        <v>80000</v>
      </c>
      <c r="J109" s="3"/>
      <c r="K109" s="16" t="n">
        <v>0.703423214285714</v>
      </c>
      <c r="L109" s="15"/>
      <c r="M109" s="13" t="n">
        <f aca="false">C109*E109*G109</f>
        <v>0</v>
      </c>
      <c r="N109" s="15"/>
      <c r="O109" s="15" t="n">
        <f aca="false">C109*I109*K109</f>
        <v>1575668</v>
      </c>
      <c r="P109" s="13"/>
      <c r="Q109" s="14" t="n">
        <v>0.703423214285714</v>
      </c>
      <c r="R109" s="13"/>
      <c r="S109" s="23" t="n">
        <f aca="false">-C109*Q109*(E109+I109)</f>
        <v>-1575668</v>
      </c>
      <c r="T109" s="23"/>
      <c r="U109" s="15" t="n">
        <f aca="false">+S109*Y109</f>
        <v>-806742.016</v>
      </c>
      <c r="V109" s="3"/>
      <c r="W109" s="15" t="n">
        <f aca="false">+W108+S109</f>
        <v>-53766394</v>
      </c>
      <c r="X109" s="15"/>
      <c r="Y109" s="16" t="n">
        <v>0.512</v>
      </c>
      <c r="AA109" s="17" t="n">
        <v>8.016</v>
      </c>
      <c r="AC109" s="1" t="n">
        <f aca="false">C109*(E109+I109)</f>
        <v>2240000</v>
      </c>
      <c r="AE109" s="18" t="n">
        <f aca="false">AE108</f>
        <v>0.307486751225414</v>
      </c>
      <c r="AG109" s="19" t="n">
        <f aca="false">AE109*AC109</f>
        <v>688770.322744927</v>
      </c>
      <c r="AI109" s="20" t="n">
        <f aca="false">AI108+AG109</f>
        <v>88173591.8102999</v>
      </c>
      <c r="AK109" s="21" t="n">
        <f aca="false">W109+AI109</f>
        <v>34407197.8102999</v>
      </c>
      <c r="AL109" s="22" t="n">
        <f aca="false">AG109</f>
        <v>688770.322744927</v>
      </c>
    </row>
    <row r="110" customFormat="false" ht="14.65" hidden="false" customHeight="false" outlineLevel="0" collapsed="false">
      <c r="A110" s="11" t="n">
        <v>37681</v>
      </c>
      <c r="B110" s="3"/>
      <c r="C110" s="3" t="n">
        <v>31</v>
      </c>
      <c r="D110" s="13"/>
      <c r="E110" s="13" t="n">
        <v>0</v>
      </c>
      <c r="F110" s="13"/>
      <c r="G110" s="14" t="n">
        <v>0</v>
      </c>
      <c r="H110" s="13"/>
      <c r="I110" s="13" t="n">
        <v>80000</v>
      </c>
      <c r="J110" s="3"/>
      <c r="K110" s="16" t="n">
        <v>0.643737096774194</v>
      </c>
      <c r="L110" s="15"/>
      <c r="M110" s="13" t="n">
        <f aca="false">C110*E110*G110</f>
        <v>0</v>
      </c>
      <c r="N110" s="15"/>
      <c r="O110" s="15" t="n">
        <f aca="false">C110*I110*K110</f>
        <v>1596468</v>
      </c>
      <c r="P110" s="13"/>
      <c r="Q110" s="14" t="n">
        <v>0.643737096774194</v>
      </c>
      <c r="R110" s="13"/>
      <c r="S110" s="23" t="n">
        <f aca="false">-C110*Q110*(E110+I110)</f>
        <v>-1596468</v>
      </c>
      <c r="T110" s="23"/>
      <c r="U110" s="15" t="n">
        <f aca="false">+S110*Y110</f>
        <v>-812602.212</v>
      </c>
      <c r="V110" s="3"/>
      <c r="W110" s="15" t="n">
        <f aca="false">+W109+S110</f>
        <v>-55362862</v>
      </c>
      <c r="X110" s="15"/>
      <c r="Y110" s="16" t="n">
        <v>0.509</v>
      </c>
      <c r="AA110" s="17" t="n">
        <v>8.022</v>
      </c>
      <c r="AC110" s="1" t="n">
        <f aca="false">C110*(E110+I110)</f>
        <v>2480000</v>
      </c>
      <c r="AE110" s="18" t="n">
        <f aca="false">AE109</f>
        <v>0.307486751225414</v>
      </c>
      <c r="AG110" s="19" t="n">
        <f aca="false">AE110*AC110</f>
        <v>762567.143039026</v>
      </c>
      <c r="AI110" s="20" t="n">
        <f aca="false">AI109+AG110</f>
        <v>88936158.9533389</v>
      </c>
      <c r="AK110" s="21" t="n">
        <f aca="false">W110+AI110</f>
        <v>33573296.9533389</v>
      </c>
      <c r="AL110" s="22" t="n">
        <f aca="false">AG110</f>
        <v>762567.143039026</v>
      </c>
    </row>
    <row r="111" customFormat="false" ht="14.65" hidden="false" customHeight="false" outlineLevel="0" collapsed="false">
      <c r="A111" s="11" t="n">
        <v>37712</v>
      </c>
      <c r="B111" s="3"/>
      <c r="C111" s="3" t="n">
        <v>30</v>
      </c>
      <c r="D111" s="13"/>
      <c r="E111" s="13" t="n">
        <v>0</v>
      </c>
      <c r="F111" s="13"/>
      <c r="G111" s="14" t="n">
        <v>0</v>
      </c>
      <c r="H111" s="13"/>
      <c r="I111" s="13" t="n">
        <v>80000</v>
      </c>
      <c r="J111" s="3"/>
      <c r="K111" s="16" t="n">
        <v>0.580528333333333</v>
      </c>
      <c r="L111" s="15"/>
      <c r="M111" s="13" t="n">
        <f aca="false">C111*E111*G111</f>
        <v>0</v>
      </c>
      <c r="N111" s="15"/>
      <c r="O111" s="15" t="n">
        <f aca="false">C111*I111*K111</f>
        <v>1393268</v>
      </c>
      <c r="P111" s="13"/>
      <c r="Q111" s="14" t="n">
        <v>0.580528333333333</v>
      </c>
      <c r="R111" s="13"/>
      <c r="S111" s="23" t="n">
        <f aca="false">-C111*Q111*(E111+I111)</f>
        <v>-1393268</v>
      </c>
      <c r="T111" s="23"/>
      <c r="U111" s="15" t="n">
        <f aca="false">+S111*Y111</f>
        <v>-703600.34</v>
      </c>
      <c r="V111" s="3"/>
      <c r="W111" s="15" t="n">
        <f aca="false">+W110+S111</f>
        <v>-56756130</v>
      </c>
      <c r="X111" s="15"/>
      <c r="Y111" s="16" t="n">
        <v>0.505</v>
      </c>
      <c r="AA111" s="17" t="n">
        <v>8.029</v>
      </c>
      <c r="AC111" s="1" t="n">
        <f aca="false">C111*(E111+I111)</f>
        <v>2400000</v>
      </c>
      <c r="AE111" s="18" t="n">
        <f aca="false">AE110</f>
        <v>0.307486751225414</v>
      </c>
      <c r="AG111" s="19" t="n">
        <f aca="false">AE111*AC111</f>
        <v>737968.202940993</v>
      </c>
      <c r="AI111" s="20" t="n">
        <f aca="false">AI110+AG111</f>
        <v>89674127.1562799</v>
      </c>
      <c r="AK111" s="21" t="n">
        <f aca="false">W111+AI111</f>
        <v>32917997.1562799</v>
      </c>
      <c r="AL111" s="22" t="n">
        <f aca="false">AG111</f>
        <v>737968.202940993</v>
      </c>
    </row>
    <row r="112" customFormat="false" ht="14.65" hidden="false" customHeight="false" outlineLevel="0" collapsed="false">
      <c r="A112" s="11" t="n">
        <v>37742</v>
      </c>
      <c r="B112" s="3"/>
      <c r="C112" s="3" t="n">
        <v>31</v>
      </c>
      <c r="D112" s="13"/>
      <c r="E112" s="13" t="n">
        <v>0</v>
      </c>
      <c r="F112" s="13"/>
      <c r="G112" s="14" t="n">
        <v>0</v>
      </c>
      <c r="H112" s="13"/>
      <c r="I112" s="13" t="n">
        <v>80000</v>
      </c>
      <c r="J112" s="3"/>
      <c r="K112" s="16" t="n">
        <v>0.583737096774193</v>
      </c>
      <c r="L112" s="15"/>
      <c r="M112" s="13" t="n">
        <f aca="false">C112*E112*G112</f>
        <v>0</v>
      </c>
      <c r="N112" s="15"/>
      <c r="O112" s="15" t="n">
        <f aca="false">C112*I112*K112</f>
        <v>1447668</v>
      </c>
      <c r="P112" s="13"/>
      <c r="Q112" s="14" t="n">
        <v>0.583737096774193</v>
      </c>
      <c r="R112" s="13"/>
      <c r="S112" s="23" t="n">
        <f aca="false">-C112*Q112*(E112+I112)</f>
        <v>-1447668</v>
      </c>
      <c r="T112" s="23"/>
      <c r="U112" s="15" t="n">
        <f aca="false">+S112*Y112</f>
        <v>-726729.336</v>
      </c>
      <c r="V112" s="3"/>
      <c r="W112" s="15" t="n">
        <f aca="false">+W111+S112</f>
        <v>-58203798</v>
      </c>
      <c r="X112" s="15"/>
      <c r="Y112" s="16" t="n">
        <v>0.502</v>
      </c>
      <c r="AA112" s="17" t="n">
        <v>8.035</v>
      </c>
      <c r="AC112" s="1" t="n">
        <f aca="false">C112*(E112+I112)</f>
        <v>2480000</v>
      </c>
      <c r="AE112" s="18" t="n">
        <f aca="false">AE111</f>
        <v>0.307486751225414</v>
      </c>
      <c r="AG112" s="19" t="n">
        <f aca="false">AE112*AC112</f>
        <v>762567.143039026</v>
      </c>
      <c r="AI112" s="20" t="n">
        <f aca="false">AI111+AG112</f>
        <v>90436694.2993189</v>
      </c>
      <c r="AK112" s="21" t="n">
        <f aca="false">W112+AI112</f>
        <v>32232896.2993189</v>
      </c>
      <c r="AL112" s="22" t="n">
        <f aca="false">AG112</f>
        <v>762567.143039026</v>
      </c>
    </row>
    <row r="113" customFormat="false" ht="14.65" hidden="false" customHeight="false" outlineLevel="0" collapsed="false">
      <c r="A113" s="11" t="n">
        <v>37773</v>
      </c>
      <c r="B113" s="3"/>
      <c r="C113" s="3" t="n">
        <v>30</v>
      </c>
      <c r="D113" s="13"/>
      <c r="E113" s="13" t="n">
        <v>0</v>
      </c>
      <c r="F113" s="13"/>
      <c r="G113" s="14" t="n">
        <v>0</v>
      </c>
      <c r="H113" s="13"/>
      <c r="I113" s="13" t="n">
        <v>80000</v>
      </c>
      <c r="J113" s="3"/>
      <c r="K113" s="16" t="n">
        <v>0.570528333333333</v>
      </c>
      <c r="L113" s="15"/>
      <c r="M113" s="13" t="n">
        <f aca="false">C113*E113*G113</f>
        <v>0</v>
      </c>
      <c r="N113" s="15"/>
      <c r="O113" s="15" t="n">
        <f aca="false">C113*I113*K113</f>
        <v>1369268</v>
      </c>
      <c r="P113" s="13"/>
      <c r="Q113" s="14" t="n">
        <v>0.570528333333333</v>
      </c>
      <c r="R113" s="13"/>
      <c r="S113" s="23" t="n">
        <f aca="false">-C113*Q113*(E113+I113)</f>
        <v>-1369268</v>
      </c>
      <c r="T113" s="23"/>
      <c r="U113" s="15" t="n">
        <f aca="false">+S113*Y113</f>
        <v>-681895.464</v>
      </c>
      <c r="V113" s="3"/>
      <c r="W113" s="15" t="n">
        <f aca="false">+W112+S113</f>
        <v>-59573066</v>
      </c>
      <c r="X113" s="15"/>
      <c r="Y113" s="16" t="n">
        <v>0.498</v>
      </c>
      <c r="AA113" s="17" t="n">
        <v>8.041</v>
      </c>
      <c r="AC113" s="1" t="n">
        <f aca="false">C113*(E113+I113)</f>
        <v>2400000</v>
      </c>
      <c r="AE113" s="18" t="n">
        <f aca="false">AE112</f>
        <v>0.307486751225414</v>
      </c>
      <c r="AG113" s="19" t="n">
        <f aca="false">AE113*AC113</f>
        <v>737968.202940993</v>
      </c>
      <c r="AI113" s="20" t="n">
        <f aca="false">AI112+AG113</f>
        <v>91174662.5022599</v>
      </c>
      <c r="AK113" s="21" t="n">
        <f aca="false">W113+AI113</f>
        <v>31601596.5022599</v>
      </c>
      <c r="AL113" s="22" t="n">
        <f aca="false">AG113</f>
        <v>737968.202940993</v>
      </c>
    </row>
    <row r="114" customFormat="false" ht="14.65" hidden="false" customHeight="false" outlineLevel="0" collapsed="false">
      <c r="A114" s="11" t="n">
        <v>37803</v>
      </c>
      <c r="B114" s="3"/>
      <c r="C114" s="3" t="n">
        <v>31</v>
      </c>
      <c r="D114" s="13"/>
      <c r="E114" s="13" t="n">
        <v>0</v>
      </c>
      <c r="F114" s="13"/>
      <c r="G114" s="14" t="n">
        <v>0</v>
      </c>
      <c r="H114" s="13"/>
      <c r="I114" s="13" t="n">
        <v>80000</v>
      </c>
      <c r="J114" s="3"/>
      <c r="K114" s="16" t="n">
        <v>0.573737096774194</v>
      </c>
      <c r="L114" s="15"/>
      <c r="M114" s="13" t="n">
        <f aca="false">C114*E114*G114</f>
        <v>0</v>
      </c>
      <c r="N114" s="15"/>
      <c r="O114" s="15" t="n">
        <f aca="false">C114*I114*K114</f>
        <v>1422868</v>
      </c>
      <c r="P114" s="13"/>
      <c r="Q114" s="14" t="n">
        <v>0.573737096774194</v>
      </c>
      <c r="R114" s="13"/>
      <c r="S114" s="23" t="n">
        <f aca="false">-C114*Q114*(E114+I114)</f>
        <v>-1422868</v>
      </c>
      <c r="T114" s="23"/>
      <c r="U114" s="15" t="n">
        <f aca="false">+S114*Y114</f>
        <v>-704319.66</v>
      </c>
      <c r="V114" s="3"/>
      <c r="W114" s="15" t="n">
        <f aca="false">+W113+S114</f>
        <v>-60995934</v>
      </c>
      <c r="X114" s="15"/>
      <c r="Y114" s="16" t="n">
        <v>0.495</v>
      </c>
      <c r="AA114" s="17" t="n">
        <v>8.048</v>
      </c>
      <c r="AC114" s="1" t="n">
        <f aca="false">C114*(E114+I114)</f>
        <v>2480000</v>
      </c>
      <c r="AE114" s="18" t="n">
        <f aca="false">AE113</f>
        <v>0.307486751225414</v>
      </c>
      <c r="AG114" s="19" t="n">
        <f aca="false">AE114*AC114</f>
        <v>762567.143039026</v>
      </c>
      <c r="AI114" s="20" t="n">
        <f aca="false">AI113+AG114</f>
        <v>91937229.645299</v>
      </c>
      <c r="AK114" s="21" t="n">
        <f aca="false">W114+AI114</f>
        <v>30941295.645299</v>
      </c>
      <c r="AL114" s="22" t="n">
        <f aca="false">AG114</f>
        <v>762567.143039026</v>
      </c>
    </row>
    <row r="115" customFormat="false" ht="14.65" hidden="false" customHeight="false" outlineLevel="0" collapsed="false">
      <c r="A115" s="11" t="n">
        <v>37834</v>
      </c>
      <c r="B115" s="3"/>
      <c r="C115" s="3" t="n">
        <v>31</v>
      </c>
      <c r="D115" s="13"/>
      <c r="E115" s="13" t="n">
        <v>0</v>
      </c>
      <c r="F115" s="13"/>
      <c r="G115" s="14" t="n">
        <v>0</v>
      </c>
      <c r="H115" s="13"/>
      <c r="I115" s="13" t="n">
        <v>80000</v>
      </c>
      <c r="J115" s="3"/>
      <c r="K115" s="16" t="n">
        <v>0.603737096774193</v>
      </c>
      <c r="L115" s="15"/>
      <c r="M115" s="13" t="n">
        <f aca="false">C115*E115*G115</f>
        <v>0</v>
      </c>
      <c r="N115" s="15"/>
      <c r="O115" s="15" t="n">
        <f aca="false">C115*I115*K115</f>
        <v>1497268</v>
      </c>
      <c r="P115" s="13"/>
      <c r="Q115" s="14" t="n">
        <v>0.603737096774193</v>
      </c>
      <c r="R115" s="13"/>
      <c r="S115" s="23" t="n">
        <f aca="false">-C115*Q115*(E115+I115)</f>
        <v>-1497268</v>
      </c>
      <c r="T115" s="23"/>
      <c r="U115" s="15" t="n">
        <f aca="false">+S115*Y115</f>
        <v>-735158.588</v>
      </c>
      <c r="V115" s="3"/>
      <c r="W115" s="15" t="n">
        <f aca="false">+W114+S115</f>
        <v>-62493202</v>
      </c>
      <c r="X115" s="15"/>
      <c r="Y115" s="16" t="n">
        <v>0.491</v>
      </c>
      <c r="AA115" s="17" t="n">
        <v>8.054</v>
      </c>
      <c r="AC115" s="1" t="n">
        <f aca="false">C115*(E115+I115)</f>
        <v>2480000</v>
      </c>
      <c r="AE115" s="18" t="n">
        <f aca="false">AE114</f>
        <v>0.307486751225414</v>
      </c>
      <c r="AG115" s="19" t="n">
        <f aca="false">AE115*AC115</f>
        <v>762567.143039026</v>
      </c>
      <c r="AI115" s="20" t="n">
        <f aca="false">AI114+AG115</f>
        <v>92699796.788338</v>
      </c>
      <c r="AK115" s="21" t="n">
        <f aca="false">W115+AI115</f>
        <v>30206594.788338</v>
      </c>
      <c r="AL115" s="22" t="n">
        <f aca="false">AG115</f>
        <v>762567.143039026</v>
      </c>
    </row>
    <row r="116" customFormat="false" ht="14.65" hidden="false" customHeight="false" outlineLevel="0" collapsed="false">
      <c r="A116" s="11" t="n">
        <v>37865</v>
      </c>
      <c r="B116" s="3"/>
      <c r="C116" s="3" t="n">
        <v>30</v>
      </c>
      <c r="D116" s="13"/>
      <c r="E116" s="13" t="n">
        <v>0</v>
      </c>
      <c r="F116" s="13"/>
      <c r="G116" s="14" t="n">
        <v>0</v>
      </c>
      <c r="H116" s="13"/>
      <c r="I116" s="13" t="n">
        <v>80000</v>
      </c>
      <c r="J116" s="3"/>
      <c r="K116" s="16" t="n">
        <v>0.620528333333333</v>
      </c>
      <c r="L116" s="15"/>
      <c r="M116" s="13" t="n">
        <f aca="false">C116*E116*G116</f>
        <v>0</v>
      </c>
      <c r="N116" s="15"/>
      <c r="O116" s="15" t="n">
        <f aca="false">C116*I116*K116</f>
        <v>1489268</v>
      </c>
      <c r="P116" s="13"/>
      <c r="Q116" s="14" t="n">
        <v>0.620528333333333</v>
      </c>
      <c r="R116" s="13"/>
      <c r="S116" s="23" t="n">
        <f aca="false">-C116*Q116*(E116+I116)</f>
        <v>-1489268</v>
      </c>
      <c r="T116" s="23"/>
      <c r="U116" s="15" t="n">
        <f aca="false">+S116*Y116</f>
        <v>-726762.784</v>
      </c>
      <c r="V116" s="3"/>
      <c r="W116" s="15" t="n">
        <f aca="false">+W115+S116</f>
        <v>-63982470</v>
      </c>
      <c r="X116" s="15"/>
      <c r="Y116" s="16" t="n">
        <v>0.488</v>
      </c>
      <c r="AA116" s="17" t="n">
        <v>8.06</v>
      </c>
      <c r="AC116" s="1" t="n">
        <f aca="false">C116*(E116+I116)</f>
        <v>2400000</v>
      </c>
      <c r="AE116" s="18" t="n">
        <f aca="false">AE115</f>
        <v>0.307486751225414</v>
      </c>
      <c r="AG116" s="19" t="n">
        <f aca="false">AE116*AC116</f>
        <v>737968.202940993</v>
      </c>
      <c r="AI116" s="20" t="n">
        <f aca="false">AI115+AG116</f>
        <v>93437764.991279</v>
      </c>
      <c r="AK116" s="21" t="n">
        <f aca="false">W116+AI116</f>
        <v>29455294.991279</v>
      </c>
      <c r="AL116" s="22" t="n">
        <f aca="false">AG116</f>
        <v>737968.202940993</v>
      </c>
    </row>
    <row r="117" customFormat="false" ht="14.65" hidden="false" customHeight="false" outlineLevel="0" collapsed="false">
      <c r="A117" s="11" t="n">
        <v>37895</v>
      </c>
      <c r="B117" s="3"/>
      <c r="C117" s="3" t="n">
        <v>31</v>
      </c>
      <c r="D117" s="13"/>
      <c r="E117" s="13" t="n">
        <v>0</v>
      </c>
      <c r="F117" s="13"/>
      <c r="G117" s="14" t="n">
        <v>0</v>
      </c>
      <c r="H117" s="13"/>
      <c r="I117" s="13" t="n">
        <v>80000</v>
      </c>
      <c r="J117" s="3"/>
      <c r="K117" s="16" t="n">
        <v>0.663737096774194</v>
      </c>
      <c r="L117" s="15"/>
      <c r="M117" s="13" t="n">
        <f aca="false">C117*E117*G117</f>
        <v>0</v>
      </c>
      <c r="N117" s="15"/>
      <c r="O117" s="15" t="n">
        <f aca="false">C117*I117*K117</f>
        <v>1646068</v>
      </c>
      <c r="P117" s="13"/>
      <c r="Q117" s="14" t="n">
        <v>0.663737096774194</v>
      </c>
      <c r="R117" s="13"/>
      <c r="S117" s="23" t="n">
        <f aca="false">-C117*Q117*(E117+I117)</f>
        <v>-1646068</v>
      </c>
      <c r="T117" s="23"/>
      <c r="U117" s="15" t="n">
        <f aca="false">+S117*Y117</f>
        <v>-796696.912</v>
      </c>
      <c r="V117" s="3"/>
      <c r="W117" s="15" t="n">
        <f aca="false">+W116+S117</f>
        <v>-65628538</v>
      </c>
      <c r="X117" s="15"/>
      <c r="Y117" s="16" t="n">
        <v>0.484</v>
      </c>
      <c r="AA117" s="17" t="n">
        <v>8.067</v>
      </c>
      <c r="AC117" s="1" t="n">
        <f aca="false">C117*(E117+I117)</f>
        <v>2480000</v>
      </c>
      <c r="AE117" s="18" t="n">
        <f aca="false">AE116</f>
        <v>0.307486751225414</v>
      </c>
      <c r="AG117" s="19" t="n">
        <f aca="false">AE117*AC117</f>
        <v>762567.143039026</v>
      </c>
      <c r="AI117" s="20" t="n">
        <f aca="false">AI116+AG117</f>
        <v>94200332.134318</v>
      </c>
      <c r="AK117" s="21" t="n">
        <f aca="false">W117+AI117</f>
        <v>28571794.134318</v>
      </c>
      <c r="AL117" s="22" t="n">
        <f aca="false">AG117</f>
        <v>762567.143039026</v>
      </c>
    </row>
    <row r="118" customFormat="false" ht="14.65" hidden="false" customHeight="false" outlineLevel="0" collapsed="false">
      <c r="A118" s="11" t="n">
        <v>37926</v>
      </c>
      <c r="B118" s="3"/>
      <c r="C118" s="3" t="n">
        <v>30</v>
      </c>
      <c r="D118" s="13"/>
      <c r="E118" s="13" t="n">
        <v>0</v>
      </c>
      <c r="F118" s="13"/>
      <c r="G118" s="14" t="n">
        <v>0</v>
      </c>
      <c r="H118" s="13"/>
      <c r="I118" s="13" t="n">
        <v>80000</v>
      </c>
      <c r="J118" s="3"/>
      <c r="K118" s="16" t="n">
        <v>0.750528333333334</v>
      </c>
      <c r="L118" s="15"/>
      <c r="M118" s="13" t="n">
        <f aca="false">C118*E118*G118</f>
        <v>0</v>
      </c>
      <c r="N118" s="15"/>
      <c r="O118" s="15" t="n">
        <f aca="false">C118*I118*K118</f>
        <v>1801268</v>
      </c>
      <c r="P118" s="13"/>
      <c r="Q118" s="14" t="n">
        <v>0.750528333333334</v>
      </c>
      <c r="R118" s="13"/>
      <c r="S118" s="23" t="n">
        <f aca="false">-C118*Q118*(E118+I118)</f>
        <v>-1801268</v>
      </c>
      <c r="T118" s="23"/>
      <c r="U118" s="15" t="n">
        <f aca="false">+S118*Y118</f>
        <v>-866409.908</v>
      </c>
      <c r="V118" s="3"/>
      <c r="W118" s="15" t="n">
        <f aca="false">+W117+S118</f>
        <v>-67429806</v>
      </c>
      <c r="X118" s="15"/>
      <c r="Y118" s="16" t="n">
        <v>0.481</v>
      </c>
      <c r="AA118" s="17" t="n">
        <v>8.073</v>
      </c>
      <c r="AC118" s="1" t="n">
        <f aca="false">C118*(E118+I118)</f>
        <v>2400000</v>
      </c>
      <c r="AE118" s="18" t="n">
        <f aca="false">AE117</f>
        <v>0.307486751225414</v>
      </c>
      <c r="AG118" s="19" t="n">
        <f aca="false">AE118*AC118</f>
        <v>737968.202940993</v>
      </c>
      <c r="AI118" s="20" t="n">
        <f aca="false">AI117+AG118</f>
        <v>94938300.337259</v>
      </c>
      <c r="AK118" s="21" t="n">
        <f aca="false">W118+AI118</f>
        <v>27508494.337259</v>
      </c>
      <c r="AL118" s="22" t="n">
        <f aca="false">AG118</f>
        <v>737968.202940993</v>
      </c>
    </row>
    <row r="119" customFormat="false" ht="14.65" hidden="false" customHeight="false" outlineLevel="0" collapsed="false">
      <c r="A119" s="11" t="n">
        <v>37956</v>
      </c>
      <c r="B119" s="3"/>
      <c r="C119" s="3" t="n">
        <v>31</v>
      </c>
      <c r="D119" s="13"/>
      <c r="E119" s="13" t="n">
        <v>0</v>
      </c>
      <c r="F119" s="13"/>
      <c r="G119" s="14" t="n">
        <v>0</v>
      </c>
      <c r="H119" s="13"/>
      <c r="I119" s="13" t="n">
        <v>80000</v>
      </c>
      <c r="J119" s="3"/>
      <c r="K119" s="16" t="n">
        <v>0.853737096774193</v>
      </c>
      <c r="L119" s="15"/>
      <c r="M119" s="13" t="n">
        <f aca="false">C119*E119*G119</f>
        <v>0</v>
      </c>
      <c r="N119" s="15"/>
      <c r="O119" s="15" t="n">
        <f aca="false">C119*I119*K119</f>
        <v>2117268</v>
      </c>
      <c r="P119" s="13"/>
      <c r="Q119" s="14" t="n">
        <v>0.853737096774193</v>
      </c>
      <c r="R119" s="13"/>
      <c r="S119" s="23" t="n">
        <f aca="false">-C119*Q119*(E119+I119)</f>
        <v>-2117268</v>
      </c>
      <c r="T119" s="23"/>
      <c r="U119" s="15" t="n">
        <f aca="false">+S119*Y119</f>
        <v>-1012054.104</v>
      </c>
      <c r="V119" s="3"/>
      <c r="W119" s="15" t="n">
        <f aca="false">+W118+S119</f>
        <v>-69547074</v>
      </c>
      <c r="X119" s="15"/>
      <c r="Y119" s="16" t="n">
        <v>0.478</v>
      </c>
      <c r="AA119" s="17" t="n">
        <v>8.08</v>
      </c>
      <c r="AC119" s="1" t="n">
        <f aca="false">C119*(E119+I119)</f>
        <v>2480000</v>
      </c>
      <c r="AE119" s="18" t="n">
        <f aca="false">AE118</f>
        <v>0.307486751225414</v>
      </c>
      <c r="AG119" s="19" t="n">
        <f aca="false">AE119*AC119</f>
        <v>762567.143039026</v>
      </c>
      <c r="AI119" s="20" t="n">
        <f aca="false">AI118+AG119</f>
        <v>95700867.4802981</v>
      </c>
      <c r="AK119" s="21" t="n">
        <f aca="false">W119+AI119</f>
        <v>26153793.4802981</v>
      </c>
      <c r="AL119" s="22" t="n">
        <f aca="false">AG119</f>
        <v>762567.143039026</v>
      </c>
    </row>
    <row r="120" customFormat="false" ht="14.65" hidden="false" customHeight="false" outlineLevel="0" collapsed="false">
      <c r="A120" s="11" t="n">
        <v>37987</v>
      </c>
      <c r="B120" s="3"/>
      <c r="C120" s="3" t="n">
        <v>31</v>
      </c>
      <c r="D120" s="13"/>
      <c r="E120" s="13" t="n">
        <v>0</v>
      </c>
      <c r="F120" s="13"/>
      <c r="G120" s="14" t="n">
        <v>0</v>
      </c>
      <c r="H120" s="13"/>
      <c r="I120" s="13" t="n">
        <v>80000</v>
      </c>
      <c r="J120" s="3"/>
      <c r="K120" s="16" t="n">
        <v>0.933737096774193</v>
      </c>
      <c r="L120" s="15"/>
      <c r="M120" s="13" t="n">
        <f aca="false">C120*E120*G120</f>
        <v>0</v>
      </c>
      <c r="N120" s="15"/>
      <c r="O120" s="15" t="n">
        <f aca="false">C120*I120*K120</f>
        <v>2315668</v>
      </c>
      <c r="P120" s="13"/>
      <c r="Q120" s="14" t="n">
        <v>0.933737096774193</v>
      </c>
      <c r="R120" s="13"/>
      <c r="S120" s="23" t="n">
        <f aca="false">-C120*Q120*(E120+I120)</f>
        <v>-2315668</v>
      </c>
      <c r="T120" s="23"/>
      <c r="U120" s="15" t="n">
        <f aca="false">+S120*Y120</f>
        <v>-1097626.632</v>
      </c>
      <c r="V120" s="3"/>
      <c r="W120" s="15" t="n">
        <f aca="false">+W119+S120</f>
        <v>-71862742</v>
      </c>
      <c r="X120" s="15"/>
      <c r="Y120" s="16" t="n">
        <v>0.474</v>
      </c>
      <c r="AA120" s="17" t="n">
        <v>8.086</v>
      </c>
      <c r="AC120" s="1" t="n">
        <f aca="false">C120*(E120+I120)</f>
        <v>2480000</v>
      </c>
      <c r="AE120" s="18" t="n">
        <f aca="false">AE119</f>
        <v>0.307486751225414</v>
      </c>
      <c r="AG120" s="19" t="n">
        <f aca="false">AE120*AC120</f>
        <v>762567.143039026</v>
      </c>
      <c r="AI120" s="20" t="n">
        <f aca="false">AI119+AG120</f>
        <v>96463434.6233371</v>
      </c>
      <c r="AK120" s="21" t="n">
        <f aca="false">W120+AI120</f>
        <v>24600692.6233371</v>
      </c>
      <c r="AL120" s="22" t="n">
        <f aca="false">AG120</f>
        <v>762567.143039026</v>
      </c>
    </row>
    <row r="121" customFormat="false" ht="14.65" hidden="false" customHeight="false" outlineLevel="0" collapsed="false">
      <c r="A121" s="11" t="n">
        <v>38018</v>
      </c>
      <c r="B121" s="3"/>
      <c r="C121" s="3" t="n">
        <v>29</v>
      </c>
      <c r="D121" s="13"/>
      <c r="E121" s="13" t="n">
        <v>0</v>
      </c>
      <c r="F121" s="13"/>
      <c r="G121" s="14" t="n">
        <v>0</v>
      </c>
      <c r="H121" s="13"/>
      <c r="I121" s="13" t="n">
        <v>80000</v>
      </c>
      <c r="J121" s="3"/>
      <c r="K121" s="16" t="n">
        <v>0.807098275862069</v>
      </c>
      <c r="L121" s="15"/>
      <c r="M121" s="13" t="n">
        <f aca="false">C121*E121*G121</f>
        <v>0</v>
      </c>
      <c r="N121" s="15"/>
      <c r="O121" s="15" t="n">
        <f aca="false">C121*I121*K121</f>
        <v>1872468</v>
      </c>
      <c r="P121" s="13"/>
      <c r="Q121" s="14" t="n">
        <v>0.807098275862069</v>
      </c>
      <c r="R121" s="13"/>
      <c r="S121" s="23" t="n">
        <f aca="false">-C121*Q121*(E121+I121)</f>
        <v>-1872468</v>
      </c>
      <c r="T121" s="23"/>
      <c r="U121" s="15" t="n">
        <f aca="false">+S121*Y121</f>
        <v>-881932.428</v>
      </c>
      <c r="V121" s="3"/>
      <c r="W121" s="15" t="n">
        <f aca="false">+W120+S121</f>
        <v>-73735210</v>
      </c>
      <c r="X121" s="15"/>
      <c r="Y121" s="16" t="n">
        <v>0.471</v>
      </c>
      <c r="AA121" s="17" t="n">
        <v>8.092</v>
      </c>
      <c r="AC121" s="1" t="n">
        <f aca="false">C121*(E121+I121)</f>
        <v>2320000</v>
      </c>
      <c r="AE121" s="18" t="n">
        <f aca="false">AE120</f>
        <v>0.307486751225414</v>
      </c>
      <c r="AG121" s="19" t="n">
        <f aca="false">AE121*AC121</f>
        <v>713369.26284296</v>
      </c>
      <c r="AI121" s="20" t="n">
        <f aca="false">AI120+AG121</f>
        <v>97176803.88618</v>
      </c>
      <c r="AK121" s="21" t="n">
        <f aca="false">W121+AI121</f>
        <v>23441593.88618</v>
      </c>
      <c r="AL121" s="22" t="n">
        <f aca="false">AG121</f>
        <v>713369.26284296</v>
      </c>
    </row>
    <row r="122" customFormat="false" ht="14.65" hidden="false" customHeight="false" outlineLevel="0" collapsed="false">
      <c r="A122" s="11" t="n">
        <v>38047</v>
      </c>
      <c r="B122" s="3"/>
      <c r="C122" s="3" t="n">
        <v>31</v>
      </c>
      <c r="D122" s="13"/>
      <c r="E122" s="13" t="n">
        <v>0</v>
      </c>
      <c r="F122" s="13"/>
      <c r="G122" s="14" t="n">
        <v>0</v>
      </c>
      <c r="H122" s="13"/>
      <c r="I122" s="13" t="n">
        <v>80000</v>
      </c>
      <c r="J122" s="3"/>
      <c r="K122" s="16" t="n">
        <v>0.723737096774193</v>
      </c>
      <c r="L122" s="15"/>
      <c r="M122" s="13" t="n">
        <f aca="false">C122*E122*G122</f>
        <v>0</v>
      </c>
      <c r="N122" s="15"/>
      <c r="O122" s="15" t="n">
        <f aca="false">C122*I122*K122</f>
        <v>1794868</v>
      </c>
      <c r="P122" s="13"/>
      <c r="Q122" s="14" t="n">
        <v>0.723737096774193</v>
      </c>
      <c r="R122" s="13"/>
      <c r="S122" s="23" t="n">
        <f aca="false">-C122*Q122*(E122+I122)</f>
        <v>-1794868</v>
      </c>
      <c r="T122" s="23"/>
      <c r="U122" s="15" t="n">
        <f aca="false">+S122*Y122</f>
        <v>-838203.356</v>
      </c>
      <c r="V122" s="3"/>
      <c r="W122" s="15" t="n">
        <f aca="false">+W121+S122</f>
        <v>-75530078</v>
      </c>
      <c r="X122" s="15"/>
      <c r="Y122" s="16" t="n">
        <v>0.467</v>
      </c>
      <c r="AA122" s="17" t="n">
        <v>8.099</v>
      </c>
      <c r="AC122" s="1" t="n">
        <f aca="false">C122*(E122+I122)</f>
        <v>2480000</v>
      </c>
      <c r="AE122" s="18" t="n">
        <f aca="false">AE121</f>
        <v>0.307486751225414</v>
      </c>
      <c r="AG122" s="19" t="n">
        <f aca="false">AE122*AC122</f>
        <v>762567.143039026</v>
      </c>
      <c r="AI122" s="20" t="n">
        <f aca="false">AI121+AG122</f>
        <v>97939371.0292191</v>
      </c>
      <c r="AK122" s="21" t="n">
        <f aca="false">W122+AI122</f>
        <v>22409293.0292191</v>
      </c>
      <c r="AL122" s="22" t="n">
        <f aca="false">AG122</f>
        <v>762567.143039026</v>
      </c>
    </row>
    <row r="123" customFormat="false" ht="14.65" hidden="false" customHeight="false" outlineLevel="0" collapsed="false">
      <c r="A123" s="11" t="n">
        <v>38078</v>
      </c>
      <c r="B123" s="3"/>
      <c r="C123" s="3" t="n">
        <v>30</v>
      </c>
      <c r="D123" s="13"/>
      <c r="E123" s="13" t="n">
        <v>0</v>
      </c>
      <c r="F123" s="13"/>
      <c r="G123" s="14" t="n">
        <v>0</v>
      </c>
      <c r="H123" s="13"/>
      <c r="I123" s="13" t="n">
        <v>80000</v>
      </c>
      <c r="J123" s="3"/>
      <c r="K123" s="16" t="n">
        <v>0.680528333333333</v>
      </c>
      <c r="L123" s="15"/>
      <c r="M123" s="13" t="n">
        <f aca="false">C123*E123*G123</f>
        <v>0</v>
      </c>
      <c r="N123" s="15"/>
      <c r="O123" s="15" t="n">
        <f aca="false">C123*I123*K123</f>
        <v>1633268</v>
      </c>
      <c r="P123" s="13"/>
      <c r="Q123" s="14" t="n">
        <v>0.680528333333333</v>
      </c>
      <c r="R123" s="13"/>
      <c r="S123" s="23" t="n">
        <f aca="false">-C123*Q123*(E123+I123)</f>
        <v>-1633268</v>
      </c>
      <c r="T123" s="23"/>
      <c r="U123" s="15" t="n">
        <f aca="false">+S123*Y123</f>
        <v>-757836.352</v>
      </c>
      <c r="V123" s="3"/>
      <c r="W123" s="15" t="n">
        <f aca="false">+W122+S123</f>
        <v>-77163346</v>
      </c>
      <c r="X123" s="15"/>
      <c r="Y123" s="16" t="n">
        <v>0.464</v>
      </c>
      <c r="AA123" s="17" t="n">
        <v>8.105</v>
      </c>
      <c r="AC123" s="1" t="n">
        <f aca="false">C123*(E123+I123)</f>
        <v>2400000</v>
      </c>
      <c r="AE123" s="18" t="n">
        <f aca="false">AE122</f>
        <v>0.307486751225414</v>
      </c>
      <c r="AG123" s="19" t="n">
        <f aca="false">AE123*AC123</f>
        <v>737968.202940993</v>
      </c>
      <c r="AI123" s="20" t="n">
        <f aca="false">AI122+AG123</f>
        <v>98677339.2321601</v>
      </c>
      <c r="AK123" s="21" t="n">
        <f aca="false">W123+AI123</f>
        <v>21513993.2321601</v>
      </c>
      <c r="AL123" s="22" t="n">
        <f aca="false">AG123</f>
        <v>737968.202940993</v>
      </c>
    </row>
    <row r="124" customFormat="false" ht="14.65" hidden="false" customHeight="false" outlineLevel="0" collapsed="false">
      <c r="A124" s="11" t="n">
        <v>38108</v>
      </c>
      <c r="B124" s="3"/>
      <c r="C124" s="3" t="n">
        <v>31</v>
      </c>
      <c r="D124" s="13"/>
      <c r="E124" s="13" t="n">
        <v>0</v>
      </c>
      <c r="F124" s="13"/>
      <c r="G124" s="14" t="n">
        <v>0</v>
      </c>
      <c r="H124" s="13"/>
      <c r="I124" s="13" t="n">
        <v>80000</v>
      </c>
      <c r="J124" s="3"/>
      <c r="K124" s="16" t="n">
        <v>0.683737096774193</v>
      </c>
      <c r="L124" s="15"/>
      <c r="M124" s="13" t="n">
        <f aca="false">C124*E124*G124</f>
        <v>0</v>
      </c>
      <c r="N124" s="15"/>
      <c r="O124" s="15" t="n">
        <f aca="false">C124*I124*K124</f>
        <v>1695668</v>
      </c>
      <c r="P124" s="13"/>
      <c r="Q124" s="14" t="n">
        <v>0.683737096774193</v>
      </c>
      <c r="R124" s="13"/>
      <c r="S124" s="23" t="n">
        <f aca="false">-C124*Q124*(E124+I124)</f>
        <v>-1695668</v>
      </c>
      <c r="T124" s="23"/>
      <c r="U124" s="15" t="n">
        <f aca="false">+S124*Y124</f>
        <v>-781702.948</v>
      </c>
      <c r="V124" s="3"/>
      <c r="W124" s="15" t="n">
        <f aca="false">+W123+S124</f>
        <v>-78859014</v>
      </c>
      <c r="X124" s="15"/>
      <c r="Y124" s="16" t="n">
        <v>0.461</v>
      </c>
      <c r="AA124" s="17" t="n">
        <v>8.112</v>
      </c>
      <c r="AC124" s="1" t="n">
        <f aca="false">C124*(E124+I124)</f>
        <v>2480000</v>
      </c>
      <c r="AE124" s="18" t="n">
        <f aca="false">AE123</f>
        <v>0.307486751225414</v>
      </c>
      <c r="AG124" s="19" t="n">
        <f aca="false">AE124*AC124</f>
        <v>762567.143039026</v>
      </c>
      <c r="AI124" s="20" t="n">
        <f aca="false">AI123+AG124</f>
        <v>99439906.3751991</v>
      </c>
      <c r="AK124" s="21" t="n">
        <f aca="false">W124+AI124</f>
        <v>20580892.3751991</v>
      </c>
      <c r="AL124" s="22" t="n">
        <f aca="false">AG124</f>
        <v>762567.143039026</v>
      </c>
    </row>
    <row r="125" customFormat="false" ht="14.65" hidden="false" customHeight="false" outlineLevel="0" collapsed="false">
      <c r="A125" s="11" t="n">
        <v>38139</v>
      </c>
      <c r="B125" s="3"/>
      <c r="C125" s="3" t="n">
        <v>30</v>
      </c>
      <c r="D125" s="13"/>
      <c r="E125" s="13" t="n">
        <v>0</v>
      </c>
      <c r="F125" s="13"/>
      <c r="G125" s="14" t="n">
        <v>0</v>
      </c>
      <c r="H125" s="13"/>
      <c r="I125" s="13" t="n">
        <v>80000</v>
      </c>
      <c r="J125" s="3"/>
      <c r="K125" s="16" t="n">
        <v>0.670528333333333</v>
      </c>
      <c r="L125" s="15"/>
      <c r="M125" s="13" t="n">
        <f aca="false">C125*E125*G125</f>
        <v>0</v>
      </c>
      <c r="N125" s="15"/>
      <c r="O125" s="15" t="n">
        <f aca="false">C125*I125*K125</f>
        <v>1609268</v>
      </c>
      <c r="P125" s="13"/>
      <c r="Q125" s="14" t="n">
        <v>0.670528333333333</v>
      </c>
      <c r="R125" s="13"/>
      <c r="S125" s="23" t="n">
        <f aca="false">-C125*Q125*(E125+I125)</f>
        <v>-1609268</v>
      </c>
      <c r="T125" s="23"/>
      <c r="U125" s="15" t="n">
        <f aca="false">+S125*Y125</f>
        <v>-735435.476</v>
      </c>
      <c r="V125" s="3"/>
      <c r="W125" s="15" t="n">
        <f aca="false">+W124+S125</f>
        <v>-80468282</v>
      </c>
      <c r="X125" s="15"/>
      <c r="Y125" s="16" t="n">
        <v>0.457</v>
      </c>
      <c r="AA125" s="17" t="n">
        <v>8.119</v>
      </c>
      <c r="AC125" s="1" t="n">
        <f aca="false">C125*(E125+I125)</f>
        <v>2400000</v>
      </c>
      <c r="AE125" s="18" t="n">
        <f aca="false">AE124</f>
        <v>0.307486751225414</v>
      </c>
      <c r="AG125" s="19" t="n">
        <f aca="false">AE125*AC125</f>
        <v>737968.202940993</v>
      </c>
      <c r="AI125" s="20" t="n">
        <f aca="false">AI124+AG125</f>
        <v>100177874.57814</v>
      </c>
      <c r="AK125" s="21" t="n">
        <f aca="false">W125+AI125</f>
        <v>19709592.5781401</v>
      </c>
      <c r="AL125" s="22" t="n">
        <f aca="false">AG125</f>
        <v>737968.202940993</v>
      </c>
    </row>
    <row r="126" customFormat="false" ht="14.65" hidden="false" customHeight="false" outlineLevel="0" collapsed="false">
      <c r="A126" s="11" t="n">
        <v>38169</v>
      </c>
      <c r="B126" s="3"/>
      <c r="C126" s="3" t="n">
        <v>31</v>
      </c>
      <c r="D126" s="13"/>
      <c r="E126" s="13" t="n">
        <v>0</v>
      </c>
      <c r="F126" s="13"/>
      <c r="G126" s="14" t="n">
        <v>0</v>
      </c>
      <c r="H126" s="13"/>
      <c r="I126" s="13" t="n">
        <v>80000</v>
      </c>
      <c r="J126" s="3"/>
      <c r="K126" s="16" t="n">
        <v>0.753737096774194</v>
      </c>
      <c r="L126" s="15"/>
      <c r="M126" s="13" t="n">
        <f aca="false">C126*E126*G126</f>
        <v>0</v>
      </c>
      <c r="N126" s="15"/>
      <c r="O126" s="15" t="n">
        <f aca="false">C126*I126*K126</f>
        <v>1869268</v>
      </c>
      <c r="P126" s="13"/>
      <c r="Q126" s="14" t="n">
        <v>0.753737096774194</v>
      </c>
      <c r="R126" s="13"/>
      <c r="S126" s="23" t="n">
        <f aca="false">-C126*Q126*(E126+I126)</f>
        <v>-1869268</v>
      </c>
      <c r="T126" s="23"/>
      <c r="U126" s="15" t="n">
        <f aca="false">+S126*Y126</f>
        <v>-848647.672</v>
      </c>
      <c r="V126" s="3"/>
      <c r="W126" s="15" t="n">
        <f aca="false">+W125+S126</f>
        <v>-82337550</v>
      </c>
      <c r="X126" s="15"/>
      <c r="Y126" s="16" t="n">
        <v>0.454</v>
      </c>
      <c r="AA126" s="17" t="n">
        <v>8.125</v>
      </c>
      <c r="AC126" s="1" t="n">
        <f aca="false">C126*(E126+I126)</f>
        <v>2480000</v>
      </c>
      <c r="AE126" s="18" t="n">
        <f aca="false">AE125</f>
        <v>0.307486751225414</v>
      </c>
      <c r="AG126" s="19" t="n">
        <f aca="false">AE126*AC126</f>
        <v>762567.143039026</v>
      </c>
      <c r="AI126" s="20" t="n">
        <f aca="false">AI125+AG126</f>
        <v>100940441.721179</v>
      </c>
      <c r="AK126" s="21" t="n">
        <f aca="false">W126+AI126</f>
        <v>18602891.7211791</v>
      </c>
      <c r="AL126" s="22" t="n">
        <f aca="false">AG126</f>
        <v>762567.143039026</v>
      </c>
    </row>
    <row r="127" customFormat="false" ht="14.65" hidden="false" customHeight="false" outlineLevel="0" collapsed="false">
      <c r="A127" s="11" t="n">
        <v>38200</v>
      </c>
      <c r="B127" s="3"/>
      <c r="C127" s="3" t="n">
        <v>31</v>
      </c>
      <c r="D127" s="13"/>
      <c r="E127" s="13" t="n">
        <v>0</v>
      </c>
      <c r="F127" s="13"/>
      <c r="G127" s="14" t="n">
        <v>0</v>
      </c>
      <c r="H127" s="13"/>
      <c r="I127" s="13" t="n">
        <v>80000</v>
      </c>
      <c r="J127" s="3"/>
      <c r="K127" s="16" t="n">
        <v>0.753737096774193</v>
      </c>
      <c r="L127" s="15"/>
      <c r="M127" s="13" t="n">
        <f aca="false">C127*E127*G127</f>
        <v>0</v>
      </c>
      <c r="N127" s="15"/>
      <c r="O127" s="15" t="n">
        <f aca="false">C127*I127*K127</f>
        <v>1869268</v>
      </c>
      <c r="P127" s="13"/>
      <c r="Q127" s="14" t="n">
        <v>0.753737096774193</v>
      </c>
      <c r="R127" s="13"/>
      <c r="S127" s="23" t="n">
        <f aca="false">-C127*Q127*(E127+I127)</f>
        <v>-1869268</v>
      </c>
      <c r="T127" s="23"/>
      <c r="U127" s="15" t="n">
        <f aca="false">+S127*Y127</f>
        <v>-843039.868</v>
      </c>
      <c r="V127" s="3"/>
      <c r="W127" s="15" t="n">
        <f aca="false">+W126+S127</f>
        <v>-84206818</v>
      </c>
      <c r="X127" s="15"/>
      <c r="Y127" s="16" t="n">
        <v>0.451</v>
      </c>
      <c r="AA127" s="17" t="n">
        <v>8.13</v>
      </c>
      <c r="AC127" s="1" t="n">
        <f aca="false">C127*(E127+I127)</f>
        <v>2480000</v>
      </c>
      <c r="AE127" s="18" t="n">
        <f aca="false">AE126</f>
        <v>0.307486751225414</v>
      </c>
      <c r="AG127" s="19" t="n">
        <f aca="false">AE127*AC127</f>
        <v>762567.143039026</v>
      </c>
      <c r="AI127" s="20" t="n">
        <f aca="false">AI126+AG127</f>
        <v>101703008.864218</v>
      </c>
      <c r="AK127" s="21" t="n">
        <f aca="false">W127+AI127</f>
        <v>17496190.8642182</v>
      </c>
      <c r="AL127" s="22" t="n">
        <f aca="false">AG127</f>
        <v>762567.143039026</v>
      </c>
    </row>
    <row r="128" customFormat="false" ht="14.65" hidden="false" customHeight="false" outlineLevel="0" collapsed="false">
      <c r="A128" s="11" t="n">
        <v>38231</v>
      </c>
      <c r="B128" s="3"/>
      <c r="C128" s="3" t="n">
        <v>30</v>
      </c>
      <c r="D128" s="13"/>
      <c r="E128" s="13" t="n">
        <v>0</v>
      </c>
      <c r="F128" s="13"/>
      <c r="G128" s="14" t="n">
        <v>0</v>
      </c>
      <c r="H128" s="13"/>
      <c r="I128" s="13" t="n">
        <v>80000</v>
      </c>
      <c r="J128" s="3"/>
      <c r="K128" s="16" t="n">
        <v>0.780528333333333</v>
      </c>
      <c r="L128" s="15"/>
      <c r="M128" s="13" t="n">
        <f aca="false">C128*E128*G128</f>
        <v>0</v>
      </c>
      <c r="N128" s="15"/>
      <c r="O128" s="15" t="n">
        <f aca="false">C128*I128*K128</f>
        <v>1873268</v>
      </c>
      <c r="P128" s="13"/>
      <c r="Q128" s="14" t="n">
        <v>0.780528333333333</v>
      </c>
      <c r="R128" s="13"/>
      <c r="S128" s="23" t="n">
        <f aca="false">-C128*Q128*(E128+I128)</f>
        <v>-1873268</v>
      </c>
      <c r="T128" s="23"/>
      <c r="U128" s="15" t="n">
        <f aca="false">+S128*Y128</f>
        <v>-839224.064</v>
      </c>
      <c r="V128" s="3"/>
      <c r="W128" s="15" t="n">
        <f aca="false">+W127+S128</f>
        <v>-86080086</v>
      </c>
      <c r="X128" s="15"/>
      <c r="Y128" s="16" t="n">
        <v>0.448</v>
      </c>
      <c r="AA128" s="17" t="n">
        <v>8.134</v>
      </c>
      <c r="AC128" s="1" t="n">
        <f aca="false">C128*(E128+I128)</f>
        <v>2400000</v>
      </c>
      <c r="AE128" s="18" t="n">
        <f aca="false">AE127</f>
        <v>0.307486751225414</v>
      </c>
      <c r="AG128" s="19" t="n">
        <f aca="false">AE128*AC128</f>
        <v>737968.202940993</v>
      </c>
      <c r="AI128" s="20" t="n">
        <f aca="false">AI127+AG128</f>
        <v>102440977.067159</v>
      </c>
      <c r="AK128" s="21" t="n">
        <f aca="false">W128+AI128</f>
        <v>16360891.0671592</v>
      </c>
      <c r="AL128" s="22" t="n">
        <f aca="false">AG128</f>
        <v>737968.202940993</v>
      </c>
    </row>
    <row r="129" customFormat="false" ht="14.65" hidden="false" customHeight="false" outlineLevel="0" collapsed="false">
      <c r="A129" s="11" t="n">
        <v>38261</v>
      </c>
      <c r="B129" s="3"/>
      <c r="C129" s="3" t="n">
        <v>31</v>
      </c>
      <c r="D129" s="13"/>
      <c r="E129" s="13" t="n">
        <v>0</v>
      </c>
      <c r="F129" s="13"/>
      <c r="G129" s="14" t="n">
        <v>0</v>
      </c>
      <c r="H129" s="13"/>
      <c r="I129" s="13" t="n">
        <v>80000</v>
      </c>
      <c r="J129" s="3"/>
      <c r="K129" s="16" t="n">
        <v>0.823737096774194</v>
      </c>
      <c r="L129" s="15"/>
      <c r="M129" s="13" t="n">
        <f aca="false">C129*E129*G129</f>
        <v>0</v>
      </c>
      <c r="N129" s="15"/>
      <c r="O129" s="15" t="n">
        <f aca="false">C129*I129*K129</f>
        <v>2042868</v>
      </c>
      <c r="P129" s="13"/>
      <c r="Q129" s="14" t="n">
        <v>0.823737096774194</v>
      </c>
      <c r="R129" s="13"/>
      <c r="S129" s="23" t="n">
        <f aca="false">-C129*Q129*(E129+I129)</f>
        <v>-2042868</v>
      </c>
      <c r="T129" s="23"/>
      <c r="U129" s="15" t="n">
        <f aca="false">+S129*Y129</f>
        <v>-909076.26</v>
      </c>
      <c r="V129" s="3"/>
      <c r="W129" s="15" t="n">
        <f aca="false">+W128+S129</f>
        <v>-88122954</v>
      </c>
      <c r="X129" s="15"/>
      <c r="Y129" s="16" t="n">
        <v>0.445</v>
      </c>
      <c r="AA129" s="17" t="n">
        <v>8.139</v>
      </c>
      <c r="AC129" s="1" t="n">
        <f aca="false">C129*(E129+I129)</f>
        <v>2480000</v>
      </c>
      <c r="AE129" s="18" t="n">
        <f aca="false">AE128</f>
        <v>0.307486751225414</v>
      </c>
      <c r="AG129" s="19" t="n">
        <f aca="false">AE129*AC129</f>
        <v>762567.143039026</v>
      </c>
      <c r="AI129" s="20" t="n">
        <f aca="false">AI128+AG129</f>
        <v>103203544.210198</v>
      </c>
      <c r="AK129" s="21" t="n">
        <f aca="false">W129+AI129</f>
        <v>15080590.2101982</v>
      </c>
      <c r="AL129" s="22" t="n">
        <f aca="false">AG129</f>
        <v>762567.143039026</v>
      </c>
    </row>
    <row r="130" customFormat="false" ht="14.65" hidden="false" customHeight="false" outlineLevel="0" collapsed="false">
      <c r="A130" s="11" t="n">
        <v>38292</v>
      </c>
      <c r="B130" s="3"/>
      <c r="C130" s="3" t="n">
        <v>30</v>
      </c>
      <c r="D130" s="13"/>
      <c r="E130" s="13" t="n">
        <v>0</v>
      </c>
      <c r="F130" s="13"/>
      <c r="G130" s="14" t="n">
        <v>0</v>
      </c>
      <c r="H130" s="13"/>
      <c r="I130" s="13" t="n">
        <v>80000</v>
      </c>
      <c r="J130" s="3"/>
      <c r="K130" s="16" t="n">
        <v>0.910528333333334</v>
      </c>
      <c r="L130" s="15"/>
      <c r="M130" s="13" t="n">
        <f aca="false">C130*E130*G130</f>
        <v>0</v>
      </c>
      <c r="N130" s="3"/>
      <c r="O130" s="15" t="n">
        <f aca="false">C130*I130*K130</f>
        <v>2185268</v>
      </c>
      <c r="P130" s="13"/>
      <c r="Q130" s="14" t="n">
        <v>0.910528333333334</v>
      </c>
      <c r="R130" s="13"/>
      <c r="S130" s="23" t="n">
        <f aca="false">-C130*Q130*(E130+I130)</f>
        <v>-2185268</v>
      </c>
      <c r="T130" s="23"/>
      <c r="U130" s="15" t="n">
        <f aca="false">+S130*Y130</f>
        <v>-963703.188</v>
      </c>
      <c r="V130" s="3"/>
      <c r="W130" s="15" t="n">
        <f aca="false">+W129+S130</f>
        <v>-90308222</v>
      </c>
      <c r="X130" s="15"/>
      <c r="Y130" s="16" t="n">
        <v>0.441</v>
      </c>
      <c r="AA130" s="17" t="n">
        <v>8.143</v>
      </c>
      <c r="AC130" s="1" t="n">
        <f aca="false">C130*(E130+I130)</f>
        <v>2400000</v>
      </c>
      <c r="AE130" s="18" t="n">
        <f aca="false">AE129</f>
        <v>0.307486751225414</v>
      </c>
      <c r="AG130" s="19" t="n">
        <f aca="false">AE130*AC130</f>
        <v>737968.202940993</v>
      </c>
      <c r="AI130" s="20" t="n">
        <f aca="false">AI129+AG130</f>
        <v>103941512.413139</v>
      </c>
      <c r="AK130" s="21" t="n">
        <f aca="false">W130+AI130</f>
        <v>13633290.4131392</v>
      </c>
      <c r="AL130" s="22" t="n">
        <f aca="false">AG130</f>
        <v>737968.202940993</v>
      </c>
    </row>
    <row r="131" customFormat="false" ht="14.65" hidden="false" customHeight="false" outlineLevel="0" collapsed="false">
      <c r="A131" s="24" t="n">
        <v>38322</v>
      </c>
      <c r="B131" s="7"/>
      <c r="C131" s="3" t="n">
        <v>31</v>
      </c>
      <c r="D131" s="25"/>
      <c r="E131" s="13" t="n">
        <v>0</v>
      </c>
      <c r="F131" s="13"/>
      <c r="G131" s="14" t="n">
        <v>0</v>
      </c>
      <c r="H131" s="13"/>
      <c r="I131" s="13" t="n">
        <v>80000</v>
      </c>
      <c r="J131" s="7"/>
      <c r="K131" s="16" t="n">
        <v>1.01373709677419</v>
      </c>
      <c r="L131" s="23"/>
      <c r="M131" s="13" t="n">
        <f aca="false">C131*E131*G131</f>
        <v>0</v>
      </c>
      <c r="N131" s="7"/>
      <c r="O131" s="15" t="n">
        <f aca="false">C131*I131*K131</f>
        <v>2514068</v>
      </c>
      <c r="P131" s="25"/>
      <c r="Q131" s="14" t="n">
        <v>1.01373709677419</v>
      </c>
      <c r="R131" s="25"/>
      <c r="S131" s="23" t="n">
        <f aca="false">-C131*Q131*(E131+I131)</f>
        <v>-2514068</v>
      </c>
      <c r="T131" s="23"/>
      <c r="U131" s="15" t="n">
        <f aca="false">+S131*Y131</f>
        <v>-1101161.784</v>
      </c>
      <c r="V131" s="7"/>
      <c r="W131" s="15" t="n">
        <f aca="false">+W130+S131</f>
        <v>-92822290</v>
      </c>
      <c r="X131" s="23"/>
      <c r="Y131" s="26" t="n">
        <v>0.438</v>
      </c>
      <c r="Z131" s="27"/>
      <c r="AA131" s="28" t="n">
        <v>8.148</v>
      </c>
      <c r="AC131" s="1" t="n">
        <f aca="false">C131*(E131+I131)</f>
        <v>2480000</v>
      </c>
      <c r="AE131" s="18" t="n">
        <f aca="false">AE130</f>
        <v>0.307486751225414</v>
      </c>
      <c r="AG131" s="19" t="n">
        <f aca="false">AE131*AC131</f>
        <v>762567.143039026</v>
      </c>
      <c r="AI131" s="20" t="n">
        <f aca="false">AI130+AG131</f>
        <v>104704079.556178</v>
      </c>
      <c r="AK131" s="21" t="n">
        <f aca="false">W131+AI131</f>
        <v>11881789.5561782</v>
      </c>
      <c r="AL131" s="22" t="n">
        <f aca="false">AG131</f>
        <v>762567.143039026</v>
      </c>
    </row>
    <row r="132" customFormat="false" ht="14.65" hidden="false" customHeight="false" outlineLevel="0" collapsed="false">
      <c r="A132" s="24" t="n">
        <v>38353</v>
      </c>
      <c r="B132" s="3"/>
      <c r="C132" s="3" t="n">
        <v>31</v>
      </c>
      <c r="D132" s="13"/>
      <c r="E132" s="13" t="n">
        <v>0</v>
      </c>
      <c r="F132" s="13"/>
      <c r="G132" s="14" t="n">
        <v>0</v>
      </c>
      <c r="H132" s="13"/>
      <c r="I132" s="13" t="n">
        <v>80000</v>
      </c>
      <c r="J132" s="3"/>
      <c r="K132" s="16" t="n">
        <v>1.10373709677419</v>
      </c>
      <c r="L132" s="15"/>
      <c r="M132" s="13" t="n">
        <f aca="false">C132*E132*G132</f>
        <v>0</v>
      </c>
      <c r="N132" s="3"/>
      <c r="O132" s="15" t="n">
        <f aca="false">C132*I132*K132</f>
        <v>2737268</v>
      </c>
      <c r="P132" s="13"/>
      <c r="Q132" s="14" t="n">
        <v>1.10373709677419</v>
      </c>
      <c r="R132" s="13"/>
      <c r="S132" s="23" t="n">
        <f aca="false">-C132*Q132*(E132+I132)</f>
        <v>-2737268</v>
      </c>
      <c r="T132" s="23"/>
      <c r="U132" s="15" t="n">
        <f aca="false">+S132*Y132</f>
        <v>-1187974.312</v>
      </c>
      <c r="V132" s="3"/>
      <c r="W132" s="15" t="n">
        <f aca="false">+W131+S132</f>
        <v>-95559558</v>
      </c>
      <c r="X132" s="15"/>
      <c r="Y132" s="16" t="n">
        <v>0.434</v>
      </c>
      <c r="AA132" s="17" t="n">
        <v>8.16</v>
      </c>
      <c r="AC132" s="1" t="n">
        <f aca="false">C132*(E132+I132)</f>
        <v>2480000</v>
      </c>
      <c r="AE132" s="18" t="n">
        <f aca="false">AE131</f>
        <v>0.307486751225414</v>
      </c>
      <c r="AG132" s="19" t="n">
        <f aca="false">AE132*AC132</f>
        <v>762567.143039026</v>
      </c>
      <c r="AI132" s="20" t="n">
        <f aca="false">AI131+AG132</f>
        <v>105466646.699217</v>
      </c>
      <c r="AK132" s="21" t="n">
        <f aca="false">W132+AI132</f>
        <v>9907088.69921728</v>
      </c>
      <c r="AL132" s="22" t="n">
        <f aca="false">AG132</f>
        <v>762567.143039026</v>
      </c>
    </row>
    <row r="133" customFormat="false" ht="14.65" hidden="false" customHeight="false" outlineLevel="0" collapsed="false">
      <c r="A133" s="24" t="n">
        <v>38384</v>
      </c>
      <c r="B133" s="3"/>
      <c r="C133" s="3" t="n">
        <v>28</v>
      </c>
      <c r="D133" s="13"/>
      <c r="E133" s="13" t="n">
        <v>0</v>
      </c>
      <c r="F133" s="13"/>
      <c r="G133" s="14" t="n">
        <v>0</v>
      </c>
      <c r="H133" s="13"/>
      <c r="I133" s="13" t="n">
        <v>80000</v>
      </c>
      <c r="J133" s="3"/>
      <c r="K133" s="16" t="n">
        <v>0.973423214285714</v>
      </c>
      <c r="L133" s="15"/>
      <c r="M133" s="13" t="n">
        <f aca="false">C133*E133*G133</f>
        <v>0</v>
      </c>
      <c r="N133" s="3"/>
      <c r="O133" s="15" t="n">
        <f aca="false">C133*I133*K133</f>
        <v>2180468</v>
      </c>
      <c r="P133" s="13"/>
      <c r="Q133" s="14" t="n">
        <v>0.973423214285714</v>
      </c>
      <c r="R133" s="13"/>
      <c r="S133" s="23" t="n">
        <f aca="false">-C133*Q133*(E133+I133)</f>
        <v>-2180468</v>
      </c>
      <c r="T133" s="23"/>
      <c r="U133" s="15" t="n">
        <f aca="false">+S133*Y133</f>
        <v>-939781.708</v>
      </c>
      <c r="V133" s="3"/>
      <c r="W133" s="15" t="n">
        <f aca="false">+W132+S133</f>
        <v>-97740026</v>
      </c>
      <c r="X133" s="15"/>
      <c r="Y133" s="16" t="n">
        <v>0.431</v>
      </c>
      <c r="AA133" s="17" t="n">
        <v>8.16</v>
      </c>
      <c r="AC133" s="1" t="n">
        <f aca="false">C133*(E133+I133)</f>
        <v>2240000</v>
      </c>
      <c r="AE133" s="18" t="n">
        <f aca="false">AE132</f>
        <v>0.307486751225414</v>
      </c>
      <c r="AG133" s="19" t="n">
        <f aca="false">AE133*AC133</f>
        <v>688770.322744927</v>
      </c>
      <c r="AI133" s="20" t="n">
        <f aca="false">AI132+AG133</f>
        <v>106155417.021962</v>
      </c>
      <c r="AK133" s="21" t="n">
        <f aca="false">W133+AI133</f>
        <v>8415391.0219622</v>
      </c>
      <c r="AL133" s="22" t="n">
        <f aca="false">AG133</f>
        <v>688770.322744927</v>
      </c>
    </row>
    <row r="134" customFormat="false" ht="14.65" hidden="false" customHeight="false" outlineLevel="0" collapsed="false">
      <c r="A134" s="24" t="n">
        <v>38412</v>
      </c>
      <c r="B134" s="3"/>
      <c r="C134" s="3" t="n">
        <v>31</v>
      </c>
      <c r="D134" s="13"/>
      <c r="E134" s="13" t="n">
        <v>0</v>
      </c>
      <c r="F134" s="13"/>
      <c r="G134" s="14" t="n">
        <v>0</v>
      </c>
      <c r="H134" s="13"/>
      <c r="I134" s="13" t="n">
        <v>80000</v>
      </c>
      <c r="J134" s="3"/>
      <c r="K134" s="16" t="n">
        <v>0.923737096774194</v>
      </c>
      <c r="L134" s="15"/>
      <c r="M134" s="13" t="n">
        <f aca="false">C134*E134*G134</f>
        <v>0</v>
      </c>
      <c r="N134" s="3"/>
      <c r="O134" s="15" t="n">
        <f aca="false">C134*I134*K134</f>
        <v>2290868</v>
      </c>
      <c r="P134" s="13"/>
      <c r="Q134" s="14" t="n">
        <v>0.923737096774194</v>
      </c>
      <c r="R134" s="13"/>
      <c r="S134" s="23" t="n">
        <f aca="false">-C134*Q134*(E134+I134)</f>
        <v>-2290868</v>
      </c>
      <c r="T134" s="23"/>
      <c r="U134" s="15" t="n">
        <f aca="false">+S134*Y134</f>
        <v>-980491.504</v>
      </c>
      <c r="V134" s="3"/>
      <c r="W134" s="15" t="n">
        <f aca="false">+W133+S134</f>
        <v>-100030894</v>
      </c>
      <c r="X134" s="15"/>
      <c r="Y134" s="16" t="n">
        <v>0.428</v>
      </c>
      <c r="AA134" s="17" t="n">
        <v>8.17</v>
      </c>
      <c r="AC134" s="1" t="n">
        <f aca="false">C134*(E134+I134)</f>
        <v>2480000</v>
      </c>
      <c r="AE134" s="18" t="n">
        <f aca="false">AE133</f>
        <v>0.307486751225414</v>
      </c>
      <c r="AG134" s="19" t="n">
        <f aca="false">AE134*AC134</f>
        <v>762567.143039026</v>
      </c>
      <c r="AI134" s="20" t="n">
        <f aca="false">AI133+AG134</f>
        <v>106917984.165001</v>
      </c>
      <c r="AK134" s="21" t="n">
        <f aca="false">W134+AI134</f>
        <v>6887090.16500123</v>
      </c>
      <c r="AL134" s="22" t="n">
        <f aca="false">AG134</f>
        <v>762567.143039026</v>
      </c>
    </row>
    <row r="135" customFormat="false" ht="14.65" hidden="false" customHeight="false" outlineLevel="0" collapsed="false">
      <c r="A135" s="24" t="n">
        <v>38443</v>
      </c>
      <c r="B135" s="3"/>
      <c r="C135" s="3" t="n">
        <v>30</v>
      </c>
      <c r="D135" s="13"/>
      <c r="E135" s="13" t="n">
        <v>0</v>
      </c>
      <c r="F135" s="13"/>
      <c r="G135" s="14" t="n">
        <v>0</v>
      </c>
      <c r="H135" s="13"/>
      <c r="I135" s="13" t="n">
        <v>80000</v>
      </c>
      <c r="J135" s="3"/>
      <c r="K135" s="16" t="n">
        <v>0.870528333333333</v>
      </c>
      <c r="L135" s="15"/>
      <c r="M135" s="13" t="n">
        <f aca="false">C135*E135*G135</f>
        <v>0</v>
      </c>
      <c r="N135" s="3"/>
      <c r="O135" s="15" t="n">
        <f aca="false">C135*I135*K135</f>
        <v>2089268</v>
      </c>
      <c r="P135" s="13"/>
      <c r="Q135" s="14" t="n">
        <v>0.870528333333333</v>
      </c>
      <c r="R135" s="13"/>
      <c r="S135" s="23" t="n">
        <f aca="false">-C135*Q135*(E135+I135)</f>
        <v>-2089268</v>
      </c>
      <c r="T135" s="23"/>
      <c r="U135" s="15" t="n">
        <f aca="false">+S135*Y135</f>
        <v>-887938.9</v>
      </c>
      <c r="V135" s="3"/>
      <c r="W135" s="15" t="n">
        <f aca="false">+W134+S135</f>
        <v>-102120162</v>
      </c>
      <c r="X135" s="15"/>
      <c r="Y135" s="16" t="n">
        <v>0.425</v>
      </c>
      <c r="AA135" s="17" t="n">
        <v>8.17</v>
      </c>
      <c r="AC135" s="1" t="n">
        <f aca="false">C135*(E135+I135)</f>
        <v>2400000</v>
      </c>
      <c r="AE135" s="18" t="n">
        <f aca="false">AE134</f>
        <v>0.307486751225414</v>
      </c>
      <c r="AG135" s="19" t="n">
        <f aca="false">AE135*AC135</f>
        <v>737968.202940993</v>
      </c>
      <c r="AI135" s="20" t="n">
        <f aca="false">AI134+AG135</f>
        <v>107655952.367942</v>
      </c>
      <c r="AK135" s="21" t="n">
        <f aca="false">W135+AI135</f>
        <v>5535790.36794223</v>
      </c>
      <c r="AL135" s="22" t="n">
        <f aca="false">AG135</f>
        <v>737968.202940993</v>
      </c>
    </row>
    <row r="136" customFormat="false" ht="14.65" hidden="false" customHeight="false" outlineLevel="0" collapsed="false">
      <c r="A136" s="24" t="n">
        <v>38473</v>
      </c>
      <c r="B136" s="3"/>
      <c r="C136" s="3" t="n">
        <v>31</v>
      </c>
      <c r="D136" s="13"/>
      <c r="E136" s="13" t="n">
        <v>0</v>
      </c>
      <c r="F136" s="13"/>
      <c r="G136" s="14" t="n">
        <v>0</v>
      </c>
      <c r="H136" s="13"/>
      <c r="I136" s="13" t="n">
        <v>80000</v>
      </c>
      <c r="J136" s="3"/>
      <c r="K136" s="16" t="n">
        <v>0.873737096774193</v>
      </c>
      <c r="L136" s="15"/>
      <c r="M136" s="13" t="n">
        <f aca="false">C136*E136*G136</f>
        <v>0</v>
      </c>
      <c r="N136" s="3"/>
      <c r="O136" s="15" t="n">
        <f aca="false">C136*I136*K136</f>
        <v>2166868</v>
      </c>
      <c r="P136" s="13"/>
      <c r="Q136" s="14" t="n">
        <v>0.873737096774193</v>
      </c>
      <c r="R136" s="13"/>
      <c r="S136" s="23" t="n">
        <f aca="false">-C136*Q136*(E136+I136)</f>
        <v>-2166868</v>
      </c>
      <c r="T136" s="23"/>
      <c r="U136" s="15" t="n">
        <f aca="false">+S136*Y136</f>
        <v>-914418.296</v>
      </c>
      <c r="V136" s="3"/>
      <c r="W136" s="15" t="n">
        <f aca="false">+W135+S136</f>
        <v>-104287030</v>
      </c>
      <c r="X136" s="15"/>
      <c r="Y136" s="16" t="n">
        <v>0.422</v>
      </c>
      <c r="AA136" s="17" t="n">
        <v>8.18</v>
      </c>
      <c r="AC136" s="1" t="n">
        <f aca="false">C136*(E136+I136)</f>
        <v>2480000</v>
      </c>
      <c r="AE136" s="18" t="n">
        <f aca="false">AE135</f>
        <v>0.307486751225414</v>
      </c>
      <c r="AG136" s="19" t="n">
        <f aca="false">AE136*AC136</f>
        <v>762567.143039026</v>
      </c>
      <c r="AI136" s="20" t="n">
        <f aca="false">AI135+AG136</f>
        <v>108418519.510981</v>
      </c>
      <c r="AK136" s="21" t="n">
        <f aca="false">W136+AI136</f>
        <v>4131489.51098126</v>
      </c>
      <c r="AL136" s="22" t="n">
        <f aca="false">AG136</f>
        <v>762567.143039026</v>
      </c>
    </row>
    <row r="137" customFormat="false" ht="14.65" hidden="false" customHeight="false" outlineLevel="0" collapsed="false">
      <c r="A137" s="24" t="n">
        <v>38504</v>
      </c>
      <c r="B137" s="3"/>
      <c r="C137" s="3" t="n">
        <v>30</v>
      </c>
      <c r="D137" s="13"/>
      <c r="E137" s="13" t="n">
        <v>0</v>
      </c>
      <c r="F137" s="13"/>
      <c r="G137" s="14" t="n">
        <v>0</v>
      </c>
      <c r="H137" s="13"/>
      <c r="I137" s="13" t="n">
        <v>80000</v>
      </c>
      <c r="J137" s="3"/>
      <c r="K137" s="16" t="n">
        <v>0.870528333333333</v>
      </c>
      <c r="L137" s="15"/>
      <c r="M137" s="13" t="n">
        <f aca="false">C137*E137*G137</f>
        <v>0</v>
      </c>
      <c r="N137" s="3"/>
      <c r="O137" s="15" t="n">
        <f aca="false">C137*I137*K137</f>
        <v>2089268</v>
      </c>
      <c r="P137" s="13"/>
      <c r="Q137" s="14" t="n">
        <v>0.870528333333333</v>
      </c>
      <c r="R137" s="13"/>
      <c r="S137" s="23" t="n">
        <f aca="false">-C137*Q137*(E137+I137)</f>
        <v>-2089268</v>
      </c>
      <c r="T137" s="23"/>
      <c r="U137" s="15" t="n">
        <f aca="false">+S137*Y137</f>
        <v>-875403.292</v>
      </c>
      <c r="V137" s="3"/>
      <c r="W137" s="15" t="n">
        <f aca="false">+W136+S137</f>
        <v>-106376298</v>
      </c>
      <c r="X137" s="15"/>
      <c r="Y137" s="16" t="n">
        <v>0.419</v>
      </c>
      <c r="AA137" s="17" t="n">
        <v>8.18</v>
      </c>
      <c r="AC137" s="1" t="n">
        <f aca="false">C137*(E137+I137)</f>
        <v>2400000</v>
      </c>
      <c r="AE137" s="18" t="n">
        <f aca="false">AE136</f>
        <v>0.307486751225414</v>
      </c>
      <c r="AG137" s="19" t="n">
        <f aca="false">AE137*AC137</f>
        <v>737968.202940993</v>
      </c>
      <c r="AI137" s="20" t="n">
        <f aca="false">AI136+AG137</f>
        <v>109156487.713922</v>
      </c>
      <c r="AK137" s="21" t="n">
        <f aca="false">W137+AI137</f>
        <v>2780189.71392226</v>
      </c>
      <c r="AL137" s="22" t="n">
        <f aca="false">AG137</f>
        <v>737968.202940993</v>
      </c>
    </row>
    <row r="138" customFormat="false" ht="14.65" hidden="false" customHeight="false" outlineLevel="0" collapsed="false">
      <c r="A138" s="24" t="n">
        <v>38534</v>
      </c>
      <c r="B138" s="3"/>
      <c r="C138" s="3" t="n">
        <v>31</v>
      </c>
      <c r="D138" s="13"/>
      <c r="E138" s="13" t="n">
        <v>0</v>
      </c>
      <c r="F138" s="13"/>
      <c r="G138" s="14" t="n">
        <v>0</v>
      </c>
      <c r="H138" s="13"/>
      <c r="I138" s="13" t="n">
        <v>80000</v>
      </c>
      <c r="J138" s="3"/>
      <c r="K138" s="16" t="n">
        <v>0.863737096774194</v>
      </c>
      <c r="L138" s="15"/>
      <c r="M138" s="13" t="n">
        <f aca="false">C138*E138*G138</f>
        <v>0</v>
      </c>
      <c r="N138" s="3"/>
      <c r="O138" s="15" t="n">
        <f aca="false">C138*I138*K138</f>
        <v>2142068</v>
      </c>
      <c r="P138" s="13"/>
      <c r="Q138" s="14" t="n">
        <v>0.863737096774194</v>
      </c>
      <c r="R138" s="13"/>
      <c r="S138" s="23" t="n">
        <f aca="false">-C138*Q138*(E138+I138)</f>
        <v>-2142068</v>
      </c>
      <c r="T138" s="23"/>
      <c r="U138" s="15" t="n">
        <f aca="false">+S138*Y138</f>
        <v>-891100.288</v>
      </c>
      <c r="V138" s="3"/>
      <c r="W138" s="15" t="n">
        <f aca="false">+W137+S138</f>
        <v>-108518366</v>
      </c>
      <c r="X138" s="15"/>
      <c r="Y138" s="16" t="n">
        <v>0.416</v>
      </c>
      <c r="AA138" s="17" t="n">
        <v>8.18</v>
      </c>
      <c r="AC138" s="1" t="n">
        <f aca="false">C138*(E138+I138)</f>
        <v>2480000</v>
      </c>
      <c r="AE138" s="18" t="n">
        <f aca="false">AE137</f>
        <v>0.307486751225414</v>
      </c>
      <c r="AG138" s="19" t="n">
        <f aca="false">AE138*AC138</f>
        <v>762567.143039026</v>
      </c>
      <c r="AI138" s="20" t="n">
        <f aca="false">AI137+AG138</f>
        <v>109919054.856961</v>
      </c>
      <c r="AK138" s="21" t="n">
        <f aca="false">W138+AI138</f>
        <v>1400688.8569613</v>
      </c>
      <c r="AL138" s="22" t="n">
        <f aca="false">AG138</f>
        <v>762567.143039026</v>
      </c>
    </row>
    <row r="139" customFormat="false" ht="14.65" hidden="false" customHeight="false" outlineLevel="0" collapsed="false">
      <c r="A139" s="24" t="n">
        <v>38565</v>
      </c>
      <c r="B139" s="3"/>
      <c r="C139" s="3" t="n">
        <v>31</v>
      </c>
      <c r="D139" s="13"/>
      <c r="E139" s="13" t="n">
        <v>0</v>
      </c>
      <c r="F139" s="13"/>
      <c r="G139" s="29" t="n">
        <v>0</v>
      </c>
      <c r="H139" s="13"/>
      <c r="I139" s="13" t="n">
        <v>80000</v>
      </c>
      <c r="J139" s="3"/>
      <c r="K139" s="30" t="n">
        <v>0.87228064516129</v>
      </c>
      <c r="L139" s="15"/>
      <c r="M139" s="13" t="n">
        <f aca="false">C139*E139*G139</f>
        <v>0</v>
      </c>
      <c r="N139" s="3"/>
      <c r="O139" s="15" t="n">
        <f aca="false">C139*I139*K139</f>
        <v>2163256</v>
      </c>
      <c r="P139" s="13"/>
      <c r="Q139" s="29" t="n">
        <v>0.87228064516129</v>
      </c>
      <c r="R139" s="13"/>
      <c r="S139" s="31" t="n">
        <f aca="false">-C139*Q139*(E139+I139)</f>
        <v>-2163256</v>
      </c>
      <c r="T139" s="23"/>
      <c r="U139" s="31" t="n">
        <f aca="false">+S139*Y139</f>
        <v>-893424.728</v>
      </c>
      <c r="V139" s="3"/>
      <c r="W139" s="32" t="n">
        <f aca="false">+W138+S139</f>
        <v>-110681622</v>
      </c>
      <c r="X139" s="15"/>
      <c r="Y139" s="16" t="n">
        <v>0.413</v>
      </c>
      <c r="AA139" s="17" t="n">
        <v>8.19</v>
      </c>
      <c r="AC139" s="1" t="n">
        <f aca="false">C139*(E139+I139)</f>
        <v>2480000</v>
      </c>
      <c r="AE139" s="18" t="n">
        <f aca="false">AE138</f>
        <v>0.307486751225414</v>
      </c>
      <c r="AG139" s="19" t="n">
        <f aca="false">AE139*AC139</f>
        <v>762567.143039026</v>
      </c>
      <c r="AI139" s="20" t="n">
        <f aca="false">AI138+AG139</f>
        <v>110681622</v>
      </c>
      <c r="AK139" s="21" t="n">
        <f aca="false">W139+AI139</f>
        <v>0</v>
      </c>
      <c r="AL139" s="22" t="n">
        <f aca="false">AG139</f>
        <v>762567.143039026</v>
      </c>
    </row>
    <row r="140" customFormat="false" ht="14.65" hidden="false" customHeight="false" outlineLevel="0" collapsed="false">
      <c r="A140" s="3"/>
      <c r="B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AA140" s="3"/>
      <c r="AL140" s="22"/>
    </row>
    <row r="141" customFormat="false" ht="14.65" hidden="false" customHeight="false" outlineLevel="0" collapsed="false">
      <c r="B141" s="3"/>
      <c r="C141" s="3"/>
      <c r="D141" s="3"/>
      <c r="E141" s="3"/>
      <c r="F141" s="3"/>
      <c r="G141" s="3"/>
      <c r="H141" s="3"/>
      <c r="I141" s="3"/>
      <c r="J141" s="3"/>
      <c r="K141" s="33"/>
      <c r="L141" s="33"/>
      <c r="M141" s="34" t="n">
        <f aca="false">SUM(M11:M139)</f>
        <v>9634005.818</v>
      </c>
      <c r="N141" s="3"/>
      <c r="O141" s="34" t="n">
        <f aca="false">SUM(O11:O139)</f>
        <v>110044820</v>
      </c>
      <c r="P141" s="33"/>
      <c r="Q141" s="33"/>
      <c r="R141" s="33"/>
      <c r="S141" s="34" t="n">
        <f aca="false">SUM(S11:S139)</f>
        <v>-110681622</v>
      </c>
      <c r="T141" s="33"/>
      <c r="U141" s="34" t="n">
        <f aca="false">SUM(U11:U139)</f>
        <v>-66962233.938</v>
      </c>
      <c r="V141" s="3"/>
      <c r="W141" s="33"/>
      <c r="X141" s="3"/>
      <c r="AC141" s="35" t="n">
        <f aca="false">SUM(AC11:AC139)</f>
        <v>359955743</v>
      </c>
      <c r="AD141" s="9"/>
      <c r="AG141" s="35" t="n">
        <f aca="false">SUM(AG11:AG139)</f>
        <v>110681622</v>
      </c>
      <c r="AL141" s="36"/>
    </row>
    <row r="142" customFormat="false" ht="14.65" hidden="false" customHeight="false" outlineLevel="0" collapsed="false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customFormat="false" ht="14.65" hidden="false" customHeight="false" outlineLevel="0" collapsed="false">
      <c r="C143" s="3"/>
      <c r="D143" s="3"/>
      <c r="E143" s="3"/>
      <c r="F143" s="3"/>
      <c r="G143" s="3"/>
      <c r="H143" s="3"/>
      <c r="I143" s="3"/>
      <c r="P143" s="0" t="s">
        <v>48</v>
      </c>
      <c r="S143" s="37" t="n">
        <f aca="false">AC141</f>
        <v>359955743</v>
      </c>
      <c r="U143" s="3"/>
    </row>
    <row r="144" customFormat="false" ht="14.65" hidden="false" customHeight="false" outlineLevel="0" collapsed="false">
      <c r="C144" s="3"/>
      <c r="D144" s="3"/>
      <c r="E144" s="3"/>
      <c r="F144" s="3"/>
      <c r="G144" s="3"/>
      <c r="H144" s="3"/>
      <c r="I144" s="3"/>
      <c r="U144" s="3"/>
    </row>
    <row r="145" customFormat="false" ht="14.65" hidden="false" customHeight="false" outlineLevel="0" collapsed="false">
      <c r="P145" s="0" t="s">
        <v>49</v>
      </c>
      <c r="S145" s="38" t="n">
        <f aca="false">-S141/S143</f>
        <v>0.307486751225414</v>
      </c>
    </row>
  </sheetData>
  <printOptions headings="false" gridLines="false" gridLinesSet="true" horizontalCentered="false" verticalCentered="false"/>
  <pageMargins left="0" right="0" top="0" bottom="0" header="0" footer="0"/>
  <pageSetup paperSize="5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>&amp;CAMOCO AND PAN NATIONAL CONTRACT
VALUATION COMPUTATION&amp;RSCHEDULE 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