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  <sheet name="Master w revd allocations FINAL" sheetId="2" state="visible" r:id="rId4"/>
  </sheets>
  <definedNames>
    <definedName function="false" hidden="false" localSheetId="0" name="_xlnm.Print_Area" vbProcedure="false">Master!$A$2:$X$94</definedName>
    <definedName function="false" hidden="false" localSheetId="1" name="_xlnm.Print_Area" vbProcedure="false">'Master w revd allocations FINAL'!$A$2:$Z$94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7" authorId="0">
      <text>
        <r>
          <rPr>
            <b val="true"/>
            <sz val="8"/>
            <color rgb="FF000000"/>
            <rFont val="Tahoma"/>
            <family val="0"/>
          </rPr>
          <t xml:space="preserve">kherrer:
</t>
        </r>
        <r>
          <rPr>
            <sz val="8"/>
            <color rgb="FF000000"/>
            <rFont val="Tahoma"/>
            <family val="0"/>
          </rPr>
          <t xml:space="preserve">Duke to provide Allocations by the 10-12th working 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42</xdr:colOff>
                <xdr:row>55</xdr:row>
                <xdr:rowOff>8</xdr:rowOff>
              </xdr:from>
              <xdr:to>
                <xdr:col>3</xdr:col>
                <xdr:colOff>13</xdr:colOff>
                <xdr:row>59</xdr:row>
                <xdr:rowOff>12</xdr:rowOff>
              </xdr:to>
            </anchor>
          </commentPr>
        </mc:Choice>
        <mc:Fallback/>
      </mc:AlternateContent>
    </comment>
    <comment ref="D57" authorId="0">
      <text>
        <r>
          <rPr>
            <b val="true"/>
            <sz val="8"/>
            <color rgb="FF000000"/>
            <rFont val="Tahoma"/>
            <family val="0"/>
          </rPr>
          <t xml:space="preserve">kherrer:
</t>
        </r>
        <r>
          <rPr>
            <sz val="8"/>
            <color rgb="FF000000"/>
            <rFont val="Tahoma"/>
            <family val="0"/>
          </rPr>
          <t xml:space="preserve">HPL to provide allocations by the 10th working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42</xdr:colOff>
                <xdr:row>55</xdr:row>
                <xdr:rowOff>8</xdr:rowOff>
              </xdr:from>
              <xdr:to>
                <xdr:col>6</xdr:col>
                <xdr:colOff>9</xdr:colOff>
                <xdr:row>59</xdr:row>
                <xdr:rowOff>12</xdr:rowOff>
              </xdr:to>
            </anchor>
          </commentPr>
        </mc:Choice>
        <mc:Fallback/>
      </mc:AlternateContent>
    </comment>
    <comment ref="F57" authorId="0">
      <text>
        <r>
          <rPr>
            <b val="true"/>
            <sz val="8"/>
            <color rgb="FF000000"/>
            <rFont val="Tahoma"/>
            <family val="0"/>
          </rPr>
          <t xml:space="preserve">kherrer:
</t>
        </r>
        <r>
          <rPr>
            <sz val="8"/>
            <color rgb="FF000000"/>
            <rFont val="Tahoma"/>
            <family val="0"/>
          </rPr>
          <t xml:space="preserve">Duke to provide allocations by the 10th working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42</xdr:colOff>
                <xdr:row>55</xdr:row>
                <xdr:rowOff>8</xdr:rowOff>
              </xdr:from>
              <xdr:to>
                <xdr:col>7</xdr:col>
                <xdr:colOff>58</xdr:colOff>
                <xdr:row>59</xdr:row>
                <xdr:rowOff>12</xdr:rowOff>
              </xdr:to>
            </anchor>
          </commentPr>
        </mc:Choice>
        <mc:Fallback/>
      </mc:AlternateContent>
    </comment>
    <comment ref="I57" authorId="0">
      <text>
        <r>
          <rPr>
            <b val="true"/>
            <sz val="8"/>
            <color rgb="FF000000"/>
            <rFont val="Tahoma"/>
            <family val="0"/>
          </rPr>
          <t xml:space="preserve">kherrer:
</t>
        </r>
        <r>
          <rPr>
            <sz val="8"/>
            <color rgb="FF000000"/>
            <rFont val="Tahoma"/>
            <family val="0"/>
          </rPr>
          <t xml:space="preserve">HPL  to provide allocations by the 10th working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33</xdr:colOff>
                <xdr:row>55</xdr:row>
                <xdr:rowOff>8</xdr:rowOff>
              </xdr:from>
              <xdr:to>
                <xdr:col>10</xdr:col>
                <xdr:colOff>59</xdr:colOff>
                <xdr:row>59</xdr:row>
                <xdr:rowOff>12</xdr:rowOff>
              </xdr:to>
            </anchor>
          </commentPr>
        </mc:Choice>
        <mc:Fallback/>
      </mc:AlternateContent>
    </comment>
    <comment ref="K57" authorId="0">
      <text>
        <r>
          <rPr>
            <b val="true"/>
            <sz val="8"/>
            <color rgb="FF000000"/>
            <rFont val="Tahoma"/>
            <family val="0"/>
          </rPr>
          <t xml:space="preserve">kherrer:
</t>
        </r>
        <r>
          <rPr>
            <sz val="8"/>
            <color rgb="FF000000"/>
            <rFont val="Tahoma"/>
            <family val="0"/>
          </rPr>
          <t xml:space="preserve">HPL  to provide allocations by the 10th working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41</xdr:colOff>
                <xdr:row>55</xdr:row>
                <xdr:rowOff>9</xdr:rowOff>
              </xdr:from>
              <xdr:to>
                <xdr:col>12</xdr:col>
                <xdr:colOff>12</xdr:colOff>
                <xdr:row>59</xdr:row>
                <xdr:rowOff>13</xdr:rowOff>
              </xdr:to>
            </anchor>
          </commentPr>
        </mc:Choice>
        <mc:Fallback/>
      </mc:AlternateContent>
    </comment>
    <comment ref="M57" authorId="0">
      <text>
        <r>
          <rPr>
            <b val="true"/>
            <sz val="8"/>
            <color rgb="FF000000"/>
            <rFont val="Tahoma"/>
            <family val="0"/>
          </rPr>
          <t xml:space="preserve">kherrer:
</t>
        </r>
        <r>
          <rPr>
            <sz val="8"/>
            <color rgb="FF000000"/>
            <rFont val="Tahoma"/>
            <family val="0"/>
          </rPr>
          <t xml:space="preserve">Duke to provide allocations by the 10th working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123</xdr:colOff>
                <xdr:row>55</xdr:row>
                <xdr:rowOff>9</xdr:rowOff>
              </xdr:from>
              <xdr:to>
                <xdr:col>14</xdr:col>
                <xdr:colOff>12</xdr:colOff>
                <xdr:row>59</xdr:row>
                <xdr:rowOff>13</xdr:rowOff>
              </xdr:to>
            </anchor>
          </commentPr>
        </mc:Choice>
        <mc:Fallback/>
      </mc:AlternateContent>
    </comment>
    <comment ref="O57" authorId="0">
      <text>
        <r>
          <rPr>
            <b val="true"/>
            <sz val="8"/>
            <color rgb="FF000000"/>
            <rFont val="Tahoma"/>
            <family val="0"/>
          </rPr>
          <t xml:space="preserve">kherrer:
</t>
        </r>
        <r>
          <rPr>
            <sz val="8"/>
            <color rgb="FF000000"/>
            <rFont val="Tahoma"/>
            <family val="0"/>
          </rPr>
          <t xml:space="preserve">Duke to provide allocations by the 10th working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159</xdr:colOff>
                <xdr:row>55</xdr:row>
                <xdr:rowOff>8</xdr:rowOff>
              </xdr:from>
              <xdr:to>
                <xdr:col>16</xdr:col>
                <xdr:colOff>12</xdr:colOff>
                <xdr:row>59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<sst xmlns="http://schemas.openxmlformats.org/spreadsheetml/2006/main" count="241" uniqueCount="86">
  <si>
    <t xml:space="preserve">Texoma Summary Sheet Texoma Processing</t>
  </si>
  <si>
    <t xml:space="preserve">CONTRACT:  96033214</t>
  </si>
  <si>
    <t xml:space="preserve">Prepared by:  Katherine Herrera   (713) 345-8643</t>
  </si>
  <si>
    <t xml:space="preserve">Houston Pipe Line Company</t>
  </si>
  <si>
    <t xml:space="preserve">PRODUCTION MONTH, 2000:</t>
  </si>
  <si>
    <t xml:space="preserve">CURRENT MONTH INDEX - HSC (MID)</t>
  </si>
  <si>
    <r>
      <rPr>
        <b val="true"/>
        <sz val="10"/>
        <rFont val="Arial"/>
        <family val="0"/>
      </rPr>
      <t xml:space="preserve">Customer: </t>
    </r>
    <r>
      <rPr>
        <sz val="10"/>
        <rFont val="Arial"/>
        <family val="2"/>
      </rPr>
      <t xml:space="preserve">Pan Energy Marketing Company</t>
    </r>
  </si>
  <si>
    <t xml:space="preserve">Company: </t>
  </si>
  <si>
    <t xml:space="preserve">HSC =</t>
  </si>
  <si>
    <t xml:space="preserve">T1 Gas</t>
  </si>
  <si>
    <t xml:space="preserve">T1 Transaction</t>
  </si>
  <si>
    <t xml:space="preserve">     T2 Cash out Calculation</t>
  </si>
  <si>
    <t xml:space="preserve">T2 Transaction</t>
  </si>
  <si>
    <t xml:space="preserve">T2 Fuel</t>
  </si>
  <si>
    <t xml:space="preserve"> </t>
  </si>
  <si>
    <t xml:space="preserve">Total </t>
  </si>
  <si>
    <t xml:space="preserve">                                       </t>
  </si>
  <si>
    <t xml:space="preserve">Over delivery</t>
  </si>
  <si>
    <t xml:space="preserve">Total Fuel</t>
  </si>
  <si>
    <t xml:space="preserve">T2 103%</t>
  </si>
  <si>
    <t xml:space="preserve">Daily Sales</t>
  </si>
  <si>
    <t xml:space="preserve">103% T1</t>
  </si>
  <si>
    <t xml:space="preserve">Over-Del</t>
  </si>
  <si>
    <t xml:space="preserve">T1 sales</t>
  </si>
  <si>
    <t xml:space="preserve">T1</t>
  </si>
  <si>
    <t xml:space="preserve">HSC -.04</t>
  </si>
  <si>
    <t xml:space="preserve">GD mid</t>
  </si>
  <si>
    <t xml:space="preserve">Dollars </t>
  </si>
  <si>
    <t xml:space="preserve">Dollars</t>
  </si>
  <si>
    <t xml:space="preserve">HSC </t>
  </si>
  <si>
    <t xml:space="preserve">HSC</t>
  </si>
  <si>
    <t xml:space="preserve">Diff</t>
  </si>
  <si>
    <t xml:space="preserve">at PG&amp;E</t>
  </si>
  <si>
    <t xml:space="preserve">Total Sales</t>
  </si>
  <si>
    <t xml:space="preserve">Total Pur</t>
  </si>
  <si>
    <t xml:space="preserve">TOTAL </t>
  </si>
  <si>
    <t xml:space="preserve">GD-.02</t>
  </si>
  <si>
    <t xml:space="preserve">Quantity</t>
  </si>
  <si>
    <t xml:space="preserve">GD - .02</t>
  </si>
  <si>
    <t xml:space="preserve">less $0.02</t>
  </si>
  <si>
    <t xml:space="preserve">GD </t>
  </si>
  <si>
    <t xml:space="preserve">HSC Sale</t>
  </si>
  <si>
    <t xml:space="preserve">GD less</t>
  </si>
  <si>
    <t xml:space="preserve">due</t>
  </si>
  <si>
    <t xml:space="preserve">Due</t>
  </si>
  <si>
    <t xml:space="preserve">Purchases</t>
  </si>
  <si>
    <t xml:space="preserve">Fuel</t>
  </si>
  <si>
    <t xml:space="preserve">T1 </t>
  </si>
  <si>
    <t xml:space="preserve">T2</t>
  </si>
  <si>
    <t xml:space="preserve">VOL</t>
  </si>
  <si>
    <t xml:space="preserve">Volume</t>
  </si>
  <si>
    <t xml:space="preserve">Company</t>
  </si>
  <si>
    <t xml:space="preserve">Customer</t>
  </si>
  <si>
    <t xml:space="preserve">Volume </t>
  </si>
  <si>
    <t xml:space="preserve">T1 Sales Volume</t>
  </si>
  <si>
    <t xml:space="preserve">T2 Purchase Volume</t>
  </si>
  <si>
    <t xml:space="preserve">Volume Due</t>
  </si>
  <si>
    <t xml:space="preserve">Payment Due</t>
  </si>
  <si>
    <t xml:space="preserve">T1 Excess of 103%</t>
  </si>
  <si>
    <t xml:space="preserve">T2 Purchase Over-delivery</t>
  </si>
  <si>
    <t xml:space="preserve">HPLC (Duke)</t>
  </si>
  <si>
    <t xml:space="preserve">T1 Over-delivery</t>
  </si>
  <si>
    <t xml:space="preserve">Total Purchase</t>
  </si>
  <si>
    <t xml:space="preserve">Difference</t>
  </si>
  <si>
    <t xml:space="preserve">Total  Sales</t>
  </si>
  <si>
    <t xml:space="preserve">Transaction T2</t>
  </si>
  <si>
    <t xml:space="preserve">Index</t>
  </si>
  <si>
    <t xml:space="preserve">Oak Hill</t>
  </si>
  <si>
    <t xml:space="preserve">PGE</t>
  </si>
  <si>
    <t xml:space="preserve">Tx Eastern</t>
  </si>
  <si>
    <t xml:space="preserve">Tenn </t>
  </si>
  <si>
    <t xml:space="preserve">Mobil Bea</t>
  </si>
  <si>
    <t xml:space="preserve">Carthage tail</t>
  </si>
  <si>
    <t xml:space="preserve">Cotton</t>
  </si>
  <si>
    <t xml:space="preserve">Carth Tail</t>
  </si>
  <si>
    <t xml:space="preserve">Interfin</t>
  </si>
  <si>
    <t xml:space="preserve">Sabine</t>
  </si>
  <si>
    <t xml:space="preserve">Volumes</t>
  </si>
  <si>
    <t xml:space="preserve">Avg. Price</t>
  </si>
  <si>
    <t xml:space="preserve">Total Redelivery</t>
  </si>
  <si>
    <t xml:space="preserve">Cashout Due</t>
  </si>
  <si>
    <t xml:space="preserve">Sub Total</t>
  </si>
  <si>
    <t xml:space="preserve">Less Fuel</t>
  </si>
  <si>
    <t xml:space="preserve">TOTAL</t>
  </si>
  <si>
    <t xml:space="preserve">W/ FUEL</t>
  </si>
  <si>
    <t xml:space="preserve">no fuel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</si>
</sst>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mm\-yy"/>
    <numFmt numFmtId="166" formatCode="\$#,##0.00_);[RED]&quot;($&quot;#,##0.00\)"/>
    <numFmt numFmtId="167" formatCode="[$-409]d\-mmm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000_);_(\$* \(#,##0.0000\);_(\$* \-??_);_(@_)"/>
    <numFmt numFmtId="173" formatCode="_(* #,##0.000_);_(* \(#,##0.000\);_(* \-??_);_(@_)"/>
    <numFmt numFmtId="174" formatCode="\$#,##0.0000_);[RED]&quot;($&quot;#,##0.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sz val="14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ouble"/>
      <right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3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0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0" fillId="0" borderId="18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2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0" fillId="3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1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3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3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0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0" fillId="0" borderId="21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2" fontId="0" fillId="0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2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0" fillId="3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2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21" xfId="0" applyFont="false" applyBorder="true" applyAlignment="true" applyProtection="true">
      <alignment horizontal="left" vertical="bottom" textRotation="0" wrapText="false" indent="2" shrinkToFit="false"/>
      <protection locked="false" hidden="false"/>
    </xf>
    <xf numFmtId="172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6" fillId="0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8" fillId="0" borderId="24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1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8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2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0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3" borderId="2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4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4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27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J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0" width="12.7"/>
    <col collapsed="false" customWidth="true" hidden="false" outlineLevel="0" max="3" min="3" style="0" width="22.28"/>
    <col collapsed="false" customWidth="true" hidden="false" outlineLevel="0" max="5" min="4" style="0" width="10.28"/>
    <col collapsed="false" customWidth="true" hidden="false" outlineLevel="0" max="6" min="6" style="0" width="12.56"/>
    <col collapsed="false" customWidth="true" hidden="false" outlineLevel="0" max="7" min="7" style="0" width="20.56"/>
    <col collapsed="false" customWidth="true" hidden="false" outlineLevel="0" max="8" min="8" style="0" width="15.99"/>
    <col collapsed="false" customWidth="true" hidden="false" outlineLevel="0" max="9" min="9" style="0" width="14.56"/>
    <col collapsed="false" customWidth="true" hidden="false" outlineLevel="0" max="10" min="10" style="0" width="15.56"/>
    <col collapsed="false" customWidth="true" hidden="false" outlineLevel="0" max="11" min="11" style="0" width="22.28"/>
    <col collapsed="false" customWidth="true" hidden="false" outlineLevel="0" max="12" min="12" style="0" width="17.28"/>
    <col collapsed="false" customWidth="true" hidden="false" outlineLevel="0" max="13" min="13" style="0" width="16.13"/>
    <col collapsed="false" customWidth="true" hidden="false" outlineLevel="0" max="14" min="14" style="0" width="22.85"/>
    <col collapsed="false" customWidth="true" hidden="false" outlineLevel="0" max="15" min="15" style="0" width="15.56"/>
    <col collapsed="false" customWidth="true" hidden="false" outlineLevel="0" max="16" min="16" style="0" width="14.99"/>
    <col collapsed="false" customWidth="true" hidden="false" outlineLevel="0" max="17" min="17" style="0" width="22.14"/>
    <col collapsed="false" customWidth="true" hidden="false" outlineLevel="0" max="18" min="18" style="0" width="11.99"/>
    <col collapsed="false" customWidth="true" hidden="false" outlineLevel="0" max="19" min="19" style="0" width="16.56"/>
    <col collapsed="false" customWidth="true" hidden="false" outlineLevel="0" max="20" min="20" style="0" width="15.7"/>
    <col collapsed="false" customWidth="true" hidden="false" outlineLevel="0" max="21" min="21" style="0" width="12.7"/>
    <col collapsed="false" customWidth="true" hidden="false" outlineLevel="0" max="22" min="22" style="0" width="22.7"/>
    <col collapsed="false" customWidth="true" hidden="false" outlineLevel="0" max="23" min="23" style="0" width="13.85"/>
    <col collapsed="false" customWidth="true" hidden="false" outlineLevel="0" max="24" min="24" style="0" width="11.56"/>
  </cols>
  <sheetData>
    <row r="1" customFormat="false" ht="6.75" hidden="false" customHeight="true" outlineLevel="0" collapsed="false"/>
    <row r="2" customFormat="false" ht="12.75" hidden="false" customHeight="true" outlineLevel="0" collapsed="false">
      <c r="A2" s="2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customFormat="false" ht="12.75" hidden="false" customHeight="true" outlineLevel="0" collapsed="false">
      <c r="A3" s="5" t="s">
        <v>1</v>
      </c>
      <c r="B3" s="6"/>
      <c r="C3" s="6"/>
      <c r="D3" s="6"/>
      <c r="E3" s="6"/>
    </row>
    <row r="4" customFormat="false" ht="12.75" hidden="false" customHeight="true" outlineLevel="0" collapsed="false">
      <c r="A4" s="5" t="s">
        <v>2</v>
      </c>
      <c r="B4" s="6"/>
      <c r="C4" s="6"/>
      <c r="D4" s="6"/>
      <c r="E4" s="6"/>
    </row>
    <row r="5" customFormat="false" ht="12.75" hidden="false" customHeight="true" outlineLevel="0" collapsed="false">
      <c r="A5" s="7" t="s">
        <v>3</v>
      </c>
      <c r="B5" s="6"/>
      <c r="C5" s="6"/>
      <c r="D5" s="6"/>
      <c r="E5" s="6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1" t="n">
        <v>36557</v>
      </c>
    </row>
    <row r="7" customFormat="false" ht="12.75" hidden="false" customHeight="true" outlineLevel="0" collapsed="false">
      <c r="A7" s="12" t="s">
        <v>5</v>
      </c>
      <c r="B7" s="13"/>
      <c r="C7" s="14"/>
      <c r="D7" s="14"/>
      <c r="E7" s="15" t="n">
        <v>2.58</v>
      </c>
    </row>
    <row r="8" customFormat="false" ht="12.75" hidden="false" customHeight="true" outlineLevel="0" collapsed="false">
      <c r="A8" s="5"/>
      <c r="B8" s="16"/>
      <c r="C8" s="1"/>
      <c r="D8" s="1"/>
      <c r="E8" s="17"/>
    </row>
    <row r="9" customFormat="false" ht="12.75" hidden="false" customHeight="true" outlineLevel="0" collapsed="false">
      <c r="A9" s="5" t="s">
        <v>6</v>
      </c>
      <c r="B9" s="16"/>
      <c r="C9" s="1"/>
      <c r="D9" s="1"/>
      <c r="E9" s="17"/>
    </row>
    <row r="10" customFormat="false" ht="12.75" hidden="false" customHeight="true" outlineLevel="0" collapsed="false">
      <c r="A10" s="5" t="s">
        <v>7</v>
      </c>
      <c r="B10" s="16" t="s">
        <v>3</v>
      </c>
      <c r="C10" s="1"/>
      <c r="D10" s="1"/>
      <c r="E10" s="17"/>
      <c r="F10" s="1"/>
    </row>
    <row r="11" customFormat="false" ht="12.75" hidden="false" customHeight="false" outlineLevel="0" collapsed="false">
      <c r="B11" s="18"/>
      <c r="C11" s="18"/>
      <c r="D11" s="18"/>
      <c r="E11" s="18"/>
      <c r="F11" s="18"/>
      <c r="G11" s="18"/>
      <c r="H11" s="18"/>
      <c r="I11" s="18"/>
      <c r="J11" s="18" t="s">
        <v>8</v>
      </c>
      <c r="K11" s="19" t="n">
        <v>2.58</v>
      </c>
      <c r="L11" s="18"/>
      <c r="M11" s="18"/>
      <c r="N11" s="18"/>
      <c r="O11" s="18"/>
      <c r="P11" s="19" t="n">
        <v>0.05</v>
      </c>
      <c r="Q11" s="18"/>
      <c r="R11" s="18"/>
      <c r="S11" s="18"/>
      <c r="T11" s="18"/>
      <c r="U11" s="18"/>
      <c r="V11" s="18"/>
      <c r="W11" s="18"/>
      <c r="X11" s="18"/>
    </row>
    <row r="12" customFormat="false" ht="15.75" hidden="false" customHeight="false" outlineLevel="0" collapsed="false">
      <c r="B12" s="20" t="s">
        <v>9</v>
      </c>
      <c r="C12" s="1"/>
      <c r="D12" s="1"/>
      <c r="E12" s="1"/>
      <c r="F12" s="1"/>
      <c r="G12" s="1"/>
      <c r="H12" s="1"/>
      <c r="I12" s="20" t="s">
        <v>10</v>
      </c>
      <c r="J12" s="1"/>
      <c r="K12" s="1"/>
      <c r="L12" s="1"/>
      <c r="M12" s="1"/>
      <c r="N12" s="1"/>
      <c r="O12" s="21" t="s">
        <v>11</v>
      </c>
      <c r="Q12" s="22"/>
      <c r="R12" s="22"/>
      <c r="S12" s="22"/>
      <c r="T12" s="22"/>
      <c r="U12" s="23" t="s">
        <v>12</v>
      </c>
      <c r="W12" s="23" t="s">
        <v>13</v>
      </c>
    </row>
    <row r="13" customFormat="false" ht="13.5" hidden="false" customHeight="false" outlineLevel="0" collapsed="false">
      <c r="B13" s="24"/>
      <c r="C13" s="25"/>
      <c r="D13" s="25"/>
      <c r="E13" s="25"/>
      <c r="F13" s="25" t="s">
        <v>14</v>
      </c>
      <c r="G13" s="26"/>
      <c r="H13" s="24"/>
      <c r="I13" s="25"/>
      <c r="J13" s="25"/>
      <c r="K13" s="25"/>
      <c r="L13" s="25"/>
      <c r="M13" s="25"/>
      <c r="N13" s="26" t="s">
        <v>15</v>
      </c>
      <c r="O13" s="24"/>
      <c r="P13" s="25" t="s">
        <v>16</v>
      </c>
      <c r="Q13" s="25"/>
      <c r="R13" s="25"/>
      <c r="S13" s="25" t="s">
        <v>17</v>
      </c>
      <c r="T13" s="26" t="s">
        <v>17</v>
      </c>
      <c r="U13" s="24" t="str">
        <f aca="false">P57</f>
        <v>Total </v>
      </c>
      <c r="V13" s="25" t="str">
        <f aca="false">Q57</f>
        <v>Total </v>
      </c>
      <c r="W13" s="24" t="s">
        <v>18</v>
      </c>
      <c r="X13" s="25" t="s">
        <v>15</v>
      </c>
    </row>
    <row r="14" customFormat="false" ht="12.75" hidden="false" customHeight="false" outlineLevel="0" collapsed="false">
      <c r="B14" s="27"/>
      <c r="C14" s="28" t="s">
        <v>14</v>
      </c>
      <c r="D14" s="28" t="s">
        <v>19</v>
      </c>
      <c r="E14" s="28" t="s">
        <v>20</v>
      </c>
      <c r="F14" s="28" t="s">
        <v>21</v>
      </c>
      <c r="G14" s="29" t="s">
        <v>22</v>
      </c>
      <c r="H14" s="27" t="s">
        <v>23</v>
      </c>
      <c r="I14" s="28" t="s">
        <v>24</v>
      </c>
      <c r="J14" s="28" t="s">
        <v>25</v>
      </c>
      <c r="K14" s="28" t="s">
        <v>26</v>
      </c>
      <c r="L14" s="28" t="s">
        <v>27</v>
      </c>
      <c r="M14" s="28" t="s">
        <v>28</v>
      </c>
      <c r="N14" s="29" t="s">
        <v>28</v>
      </c>
      <c r="O14" s="27" t="s">
        <v>29</v>
      </c>
      <c r="P14" s="28" t="s">
        <v>30</v>
      </c>
      <c r="Q14" s="28" t="s">
        <v>31</v>
      </c>
      <c r="R14" s="28" t="s">
        <v>31</v>
      </c>
      <c r="S14" s="28" t="s">
        <v>28</v>
      </c>
      <c r="T14" s="29" t="s">
        <v>28</v>
      </c>
      <c r="U14" s="27" t="str">
        <f aca="false">P58</f>
        <v>Purchases</v>
      </c>
      <c r="V14" s="28" t="str">
        <f aca="false">Q58</f>
        <v>Dollars</v>
      </c>
      <c r="W14" s="27" t="s">
        <v>32</v>
      </c>
      <c r="X14" s="28" t="s">
        <v>27</v>
      </c>
    </row>
    <row r="15" customFormat="false" ht="12.75" hidden="false" customHeight="false" outlineLevel="0" collapsed="false">
      <c r="B15" s="27" t="s">
        <v>33</v>
      </c>
      <c r="C15" s="28" t="s">
        <v>34</v>
      </c>
      <c r="D15" s="28" t="s">
        <v>35</v>
      </c>
      <c r="E15" s="28" t="s">
        <v>36</v>
      </c>
      <c r="F15" s="28"/>
      <c r="G15" s="29" t="s">
        <v>37</v>
      </c>
      <c r="H15" s="27"/>
      <c r="I15" s="28" t="s">
        <v>38</v>
      </c>
      <c r="J15" s="28"/>
      <c r="K15" s="28" t="s">
        <v>39</v>
      </c>
      <c r="L15" s="28" t="s">
        <v>40</v>
      </c>
      <c r="M15" s="28" t="s">
        <v>41</v>
      </c>
      <c r="N15" s="29" t="s">
        <v>24</v>
      </c>
      <c r="O15" s="27" t="s">
        <v>26</v>
      </c>
      <c r="P15" s="28" t="s">
        <v>42</v>
      </c>
      <c r="Q15" s="28" t="s">
        <v>43</v>
      </c>
      <c r="R15" s="28" t="s">
        <v>44</v>
      </c>
      <c r="S15" s="28" t="s">
        <v>44</v>
      </c>
      <c r="T15" s="29" t="s">
        <v>44</v>
      </c>
      <c r="U15" s="27"/>
      <c r="V15" s="28" t="s">
        <v>45</v>
      </c>
      <c r="W15" s="27"/>
      <c r="X15" s="28" t="s">
        <v>46</v>
      </c>
    </row>
    <row r="16" customFormat="false" ht="13.5" hidden="false" customHeight="false" outlineLevel="0" collapsed="false">
      <c r="B16" s="30" t="s">
        <v>47</v>
      </c>
      <c r="C16" s="31" t="s">
        <v>48</v>
      </c>
      <c r="D16" s="31" t="s">
        <v>49</v>
      </c>
      <c r="E16" s="31" t="s">
        <v>14</v>
      </c>
      <c r="F16" s="31"/>
      <c r="G16" s="32"/>
      <c r="H16" s="30"/>
      <c r="I16" s="31" t="s">
        <v>50</v>
      </c>
      <c r="J16" s="31"/>
      <c r="K16" s="31"/>
      <c r="L16" s="31"/>
      <c r="M16" s="31"/>
      <c r="N16" s="32"/>
      <c r="O16" s="30" t="s">
        <v>14</v>
      </c>
      <c r="P16" s="31" t="n">
        <v>0.05</v>
      </c>
      <c r="Q16" s="31" t="s">
        <v>51</v>
      </c>
      <c r="R16" s="31" t="s">
        <v>52</v>
      </c>
      <c r="S16" s="31" t="s">
        <v>51</v>
      </c>
      <c r="T16" s="32" t="s">
        <v>52</v>
      </c>
      <c r="U16" s="30" t="str">
        <f aca="false">P59</f>
        <v>Volumes</v>
      </c>
      <c r="V16" s="31"/>
      <c r="W16" s="30" t="s">
        <v>53</v>
      </c>
      <c r="X16" s="31" t="n">
        <v>0.01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8"/>
      <c r="AR16" s="18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</row>
    <row r="17" customFormat="false" ht="13.5" hidden="false" customHeight="false" outlineLevel="0" collapsed="false">
      <c r="A17" s="33" t="n">
        <v>36557</v>
      </c>
      <c r="B17" s="34" t="n">
        <v>0</v>
      </c>
      <c r="C17" s="35" t="n">
        <v>0</v>
      </c>
      <c r="D17" s="36" t="n">
        <f aca="false">D20+G17</f>
        <v>34698</v>
      </c>
      <c r="E17" s="36" t="n">
        <f aca="false">IF(B17-D17&gt;0,B17-D17,0)</f>
        <v>0</v>
      </c>
      <c r="F17" s="36" t="n">
        <f aca="false">ROUND(B17*1.03,0)</f>
        <v>0</v>
      </c>
      <c r="G17" s="37" t="n">
        <f aca="false">IF(C17-F17&gt;0,C17-F17,0)</f>
        <v>0</v>
      </c>
      <c r="H17" s="38" t="n">
        <f aca="false">(B17-E17)</f>
        <v>0</v>
      </c>
      <c r="I17" s="39" t="n">
        <f aca="false">E17</f>
        <v>0</v>
      </c>
      <c r="J17" s="40" t="n">
        <f aca="false">SUM($K$11-0.04)</f>
        <v>2.54</v>
      </c>
      <c r="K17" s="40" t="n">
        <v>2.635</v>
      </c>
      <c r="L17" s="41" t="n">
        <f aca="false">ROUND(K17*I17,2)</f>
        <v>0</v>
      </c>
      <c r="M17" s="41" t="n">
        <f aca="false">ROUND(J17*H17,2)</f>
        <v>0</v>
      </c>
      <c r="N17" s="42" t="n">
        <f aca="false">SUM(L17:M17)</f>
        <v>0</v>
      </c>
      <c r="O17" s="43" t="n">
        <v>2.655</v>
      </c>
      <c r="P17" s="40" t="n">
        <f aca="false">O17-0.05</f>
        <v>2.605</v>
      </c>
      <c r="Q17" s="36" t="n">
        <f aca="false">IF($K$11-P17&gt;0,$K$11-P17,0)</f>
        <v>0</v>
      </c>
      <c r="R17" s="44" t="n">
        <f aca="false">IF(P17-$K$11&gt;0,P17-$K$11,0)</f>
        <v>0.0249999999999999</v>
      </c>
      <c r="S17" s="41" t="n">
        <f aca="false">ROUND(Q17*G17,2)</f>
        <v>0</v>
      </c>
      <c r="T17" s="45" t="n">
        <f aca="false">ROUND(R17*G17,2)</f>
        <v>0</v>
      </c>
      <c r="U17" s="46" t="n">
        <f aca="false">P60</f>
        <v>0</v>
      </c>
      <c r="V17" s="41" t="n">
        <f aca="false">Q60</f>
        <v>0</v>
      </c>
      <c r="W17" s="47" t="n">
        <v>0</v>
      </c>
      <c r="X17" s="41"/>
    </row>
    <row r="18" customFormat="false" ht="12.75" hidden="false" customHeight="false" outlineLevel="0" collapsed="false">
      <c r="A18" s="33" t="n">
        <v>36558</v>
      </c>
      <c r="B18" s="48" t="n">
        <v>0</v>
      </c>
      <c r="C18" s="49" t="n">
        <v>0</v>
      </c>
      <c r="D18" s="50" t="n">
        <f aca="false">ROUND(C18*1.03,0)</f>
        <v>0</v>
      </c>
      <c r="E18" s="50" t="n">
        <f aca="false">IF(B18-D18&gt;0,B18-D18,0)</f>
        <v>0</v>
      </c>
      <c r="F18" s="50" t="n">
        <f aca="false">ROUND(B18*1.03,0)</f>
        <v>0</v>
      </c>
      <c r="G18" s="51" t="n">
        <f aca="false">IF(C18-F18&gt;0,C18-F18,0)</f>
        <v>0</v>
      </c>
      <c r="H18" s="52" t="n">
        <f aca="false">(B18-E18)</f>
        <v>0</v>
      </c>
      <c r="I18" s="53" t="n">
        <f aca="false">E18</f>
        <v>0</v>
      </c>
      <c r="J18" s="54" t="n">
        <f aca="false">SUM($K$11-0.04)</f>
        <v>2.54</v>
      </c>
      <c r="K18" s="54" t="n">
        <v>2.755</v>
      </c>
      <c r="L18" s="55" t="n">
        <f aca="false">ROUND(K18*I18,2)</f>
        <v>0</v>
      </c>
      <c r="M18" s="55" t="n">
        <f aca="false">ROUND(J18*H18,2)</f>
        <v>0</v>
      </c>
      <c r="N18" s="56" t="n">
        <f aca="false">SUM(L18:M18)</f>
        <v>0</v>
      </c>
      <c r="O18" s="57" t="n">
        <v>2.775</v>
      </c>
      <c r="P18" s="54" t="n">
        <f aca="false">O18-0.05</f>
        <v>2.725</v>
      </c>
      <c r="Q18" s="58" t="n">
        <f aca="false">IF($K$11-P18&gt;0,$K$11-P18,0)</f>
        <v>0</v>
      </c>
      <c r="R18" s="59" t="n">
        <f aca="false">IF(P18-$K$11&gt;0,P18-$K$11,0)</f>
        <v>0.145</v>
      </c>
      <c r="S18" s="55" t="n">
        <f aca="false">ROUND(Q18*G18,2)</f>
        <v>0</v>
      </c>
      <c r="T18" s="60" t="n">
        <f aca="false">ROUND(R18*G18,2)</f>
        <v>0</v>
      </c>
      <c r="U18" s="61" t="n">
        <f aca="false">P61</f>
        <v>0</v>
      </c>
      <c r="V18" s="55" t="n">
        <f aca="false">Q61</f>
        <v>0</v>
      </c>
      <c r="W18" s="62" t="n">
        <v>0</v>
      </c>
      <c r="X18" s="55" t="n">
        <f aca="false">S61</f>
        <v>0</v>
      </c>
    </row>
    <row r="19" customFormat="false" ht="12.75" hidden="false" customHeight="false" outlineLevel="0" collapsed="false">
      <c r="A19" s="33" t="n">
        <v>36559</v>
      </c>
      <c r="B19" s="48" t="n">
        <v>3397</v>
      </c>
      <c r="C19" s="49" t="n">
        <v>0</v>
      </c>
      <c r="D19" s="50" t="n">
        <f aca="false">ROUND(C19*1.03,0)</f>
        <v>0</v>
      </c>
      <c r="E19" s="50" t="n">
        <f aca="false">IF(B19-D19&gt;0,B19-D19,0)</f>
        <v>3397</v>
      </c>
      <c r="F19" s="50" t="n">
        <f aca="false">ROUND(B19*1.03,0)</f>
        <v>3499</v>
      </c>
      <c r="G19" s="51" t="n">
        <f aca="false">IF(C19-F19&gt;0,C19-F19,0)</f>
        <v>0</v>
      </c>
      <c r="H19" s="52" t="n">
        <f aca="false">(B19-E19)</f>
        <v>0</v>
      </c>
      <c r="I19" s="53" t="n">
        <f aca="false">E19</f>
        <v>3397</v>
      </c>
      <c r="J19" s="54" t="n">
        <f aca="false">SUM($K$11-0.04)</f>
        <v>2.54</v>
      </c>
      <c r="K19" s="54" t="n">
        <v>2.84</v>
      </c>
      <c r="L19" s="55" t="n">
        <f aca="false">ROUND(K19*I19,2)</f>
        <v>9647.48</v>
      </c>
      <c r="M19" s="55" t="n">
        <f aca="false">ROUND(J19*H19,2)</f>
        <v>0</v>
      </c>
      <c r="N19" s="56" t="n">
        <f aca="false">SUM(L19:M19)</f>
        <v>9647.48</v>
      </c>
      <c r="O19" s="57" t="n">
        <v>2.86</v>
      </c>
      <c r="P19" s="54" t="n">
        <f aca="false">O19-0.05</f>
        <v>2.81</v>
      </c>
      <c r="Q19" s="58" t="n">
        <f aca="false">IF($K$11-P19&gt;0,$K$11-P19,0)</f>
        <v>0</v>
      </c>
      <c r="R19" s="59" t="n">
        <f aca="false">IF(P19-$K$11&gt;0,P19-$K$11,0)</f>
        <v>0.23</v>
      </c>
      <c r="S19" s="55" t="n">
        <f aca="false">ROUND(Q19*G19,2)</f>
        <v>0</v>
      </c>
      <c r="T19" s="60" t="n">
        <f aca="false">ROUND(R19*G19,2)</f>
        <v>0</v>
      </c>
      <c r="U19" s="61" t="n">
        <f aca="false">P62</f>
        <v>0</v>
      </c>
      <c r="V19" s="55" t="n">
        <f aca="false">Q62</f>
        <v>0</v>
      </c>
      <c r="W19" s="62" t="n">
        <v>0</v>
      </c>
      <c r="X19" s="55" t="n">
        <f aca="false">S62</f>
        <v>0</v>
      </c>
    </row>
    <row r="20" customFormat="false" ht="12.75" hidden="false" customHeight="false" outlineLevel="0" collapsed="false">
      <c r="A20" s="33" t="n">
        <v>36560</v>
      </c>
      <c r="B20" s="48" t="n">
        <v>29834</v>
      </c>
      <c r="C20" s="49" t="n">
        <v>33687</v>
      </c>
      <c r="D20" s="50" t="n">
        <f aca="false">ROUND(C20*1.03,0)</f>
        <v>34698</v>
      </c>
      <c r="E20" s="50" t="n">
        <f aca="false">IF(B20-D20&gt;0,B20-D20,0)</f>
        <v>0</v>
      </c>
      <c r="F20" s="50" t="n">
        <f aca="false">ROUND(B20*1.03,0)</f>
        <v>30729</v>
      </c>
      <c r="G20" s="51" t="n">
        <f aca="false">IF(C20-F20&gt;0,C20-F20,0)</f>
        <v>2958</v>
      </c>
      <c r="H20" s="52" t="n">
        <f aca="false">(B20-E20)</f>
        <v>29834</v>
      </c>
      <c r="I20" s="53" t="n">
        <f aca="false">E20</f>
        <v>0</v>
      </c>
      <c r="J20" s="54" t="n">
        <f aca="false">SUM($K$11-0.04)</f>
        <v>2.54</v>
      </c>
      <c r="K20" s="54" t="n">
        <v>2.735</v>
      </c>
      <c r="L20" s="55" t="n">
        <f aca="false">ROUND(K20*I20,2)</f>
        <v>0</v>
      </c>
      <c r="M20" s="55" t="n">
        <f aca="false">ROUND(J20*H20,2)</f>
        <v>75778.36</v>
      </c>
      <c r="N20" s="56" t="n">
        <f aca="false">SUM(L20:M20)</f>
        <v>75778.36</v>
      </c>
      <c r="O20" s="57" t="n">
        <v>2.755</v>
      </c>
      <c r="P20" s="54" t="n">
        <f aca="false">O20-0.05</f>
        <v>2.705</v>
      </c>
      <c r="Q20" s="58" t="n">
        <f aca="false">IF($K$11-P20&gt;0,$K$11-P20,0)</f>
        <v>0</v>
      </c>
      <c r="R20" s="59" t="n">
        <f aca="false">IF(P20-$K$11&gt;0,P20-$K$11,0)</f>
        <v>0.125</v>
      </c>
      <c r="S20" s="55" t="n">
        <f aca="false">ROUND(Q20*G20,2)</f>
        <v>0</v>
      </c>
      <c r="T20" s="60" t="n">
        <f aca="false">ROUND(R20*G20,2)</f>
        <v>369.75</v>
      </c>
      <c r="U20" s="61" t="n">
        <f aca="false">P63</f>
        <v>33687</v>
      </c>
      <c r="V20" s="55" t="n">
        <f aca="false">Q63</f>
        <v>84978.11</v>
      </c>
      <c r="W20" s="62" t="n">
        <v>257</v>
      </c>
      <c r="X20" s="55" t="n">
        <f aca="false">S63</f>
        <v>0</v>
      </c>
    </row>
    <row r="21" customFormat="false" ht="12.75" hidden="false" customHeight="false" outlineLevel="0" collapsed="false">
      <c r="A21" s="33" t="n">
        <v>36561</v>
      </c>
      <c r="B21" s="48" t="n">
        <v>31432</v>
      </c>
      <c r="C21" s="49" t="n">
        <v>32154</v>
      </c>
      <c r="D21" s="50" t="n">
        <f aca="false">ROUND(C21*1.03,0)</f>
        <v>33119</v>
      </c>
      <c r="E21" s="50" t="n">
        <f aca="false">IF(B21-D21&gt;0,B21-D21,0)</f>
        <v>0</v>
      </c>
      <c r="F21" s="50" t="n">
        <f aca="false">ROUND(B21*1.03,0)</f>
        <v>32375</v>
      </c>
      <c r="G21" s="51" t="n">
        <f aca="false">IF(C21-F21&gt;0,C21-F21,0)</f>
        <v>0</v>
      </c>
      <c r="H21" s="52" t="n">
        <f aca="false">(B21-E21)</f>
        <v>31432</v>
      </c>
      <c r="I21" s="53" t="n">
        <f aca="false">E21</f>
        <v>0</v>
      </c>
      <c r="J21" s="54" t="n">
        <f aca="false">SUM($K$11-0.04)</f>
        <v>2.54</v>
      </c>
      <c r="K21" s="54" t="n">
        <v>2.615</v>
      </c>
      <c r="L21" s="55" t="n">
        <f aca="false">ROUND(K21*I21,2)</f>
        <v>0</v>
      </c>
      <c r="M21" s="55" t="n">
        <f aca="false">ROUND(J21*H21,2)</f>
        <v>79837.28</v>
      </c>
      <c r="N21" s="56" t="n">
        <f aca="false">SUM(L21:M21)</f>
        <v>79837.28</v>
      </c>
      <c r="O21" s="57" t="n">
        <v>2.635</v>
      </c>
      <c r="P21" s="54" t="n">
        <f aca="false">O21-0.05</f>
        <v>2.585</v>
      </c>
      <c r="Q21" s="58" t="n">
        <f aca="false">IF($K$11-P21&gt;0,$K$11-P21,0)</f>
        <v>0</v>
      </c>
      <c r="R21" s="59" t="n">
        <f aca="false">IF(P21-$K$11&gt;0,P21-$K$11,0)</f>
        <v>0.00499999999999989</v>
      </c>
      <c r="S21" s="55" t="n">
        <f aca="false">ROUND(Q21*G21,2)</f>
        <v>0</v>
      </c>
      <c r="T21" s="60" t="n">
        <f aca="false">ROUND(R21*G21,2)</f>
        <v>0</v>
      </c>
      <c r="U21" s="61" t="n">
        <f aca="false">P64</f>
        <v>32154</v>
      </c>
      <c r="V21" s="55" t="n">
        <f aca="false">Q64</f>
        <v>81099.62</v>
      </c>
      <c r="W21" s="62" t="n">
        <v>261</v>
      </c>
      <c r="X21" s="55" t="n">
        <f aca="false">S64</f>
        <v>0</v>
      </c>
    </row>
    <row r="22" customFormat="false" ht="12.75" hidden="false" customHeight="false" outlineLevel="0" collapsed="false">
      <c r="A22" s="33" t="n">
        <v>36562</v>
      </c>
      <c r="B22" s="48" t="n">
        <v>34571</v>
      </c>
      <c r="C22" s="49" t="n">
        <v>32154</v>
      </c>
      <c r="D22" s="50" t="n">
        <f aca="false">ROUND(C22*1.03,0)</f>
        <v>33119</v>
      </c>
      <c r="E22" s="50" t="n">
        <f aca="false">IF(B22-D22&gt;0,B22-D22,0)</f>
        <v>1452</v>
      </c>
      <c r="F22" s="50" t="n">
        <f aca="false">ROUND(B22*1.03,0)</f>
        <v>35608</v>
      </c>
      <c r="G22" s="51" t="n">
        <f aca="false">IF(C22-F22&gt;0,C22-F22,0)</f>
        <v>0</v>
      </c>
      <c r="H22" s="52" t="n">
        <f aca="false">(B22-E22)</f>
        <v>33119</v>
      </c>
      <c r="I22" s="53" t="n">
        <f aca="false">E22</f>
        <v>1452</v>
      </c>
      <c r="J22" s="54" t="n">
        <f aca="false">SUM($K$11-0.04)</f>
        <v>2.54</v>
      </c>
      <c r="K22" s="54" t="n">
        <v>2.615</v>
      </c>
      <c r="L22" s="55" t="n">
        <f aca="false">ROUND(K22*I22,2)</f>
        <v>3796.98</v>
      </c>
      <c r="M22" s="55" t="n">
        <f aca="false">ROUND(J22*H22,2)</f>
        <v>84122.26</v>
      </c>
      <c r="N22" s="56" t="n">
        <f aca="false">SUM(L22:M22)</f>
        <v>87919.24</v>
      </c>
      <c r="O22" s="57" t="n">
        <v>2.635</v>
      </c>
      <c r="P22" s="54" t="n">
        <f aca="false">O22-0.05</f>
        <v>2.585</v>
      </c>
      <c r="Q22" s="58" t="n">
        <f aca="false">IF($K$11-P22&gt;0,$K$11-P22,0)</f>
        <v>0</v>
      </c>
      <c r="R22" s="59" t="n">
        <f aca="false">IF(P22-$K$11&gt;0,P22-$K$11,0)</f>
        <v>0.00499999999999989</v>
      </c>
      <c r="S22" s="55" t="n">
        <f aca="false">ROUND(Q22*G22,2)</f>
        <v>0</v>
      </c>
      <c r="T22" s="60" t="n">
        <f aca="false">ROUND(R22*G22,2)</f>
        <v>0</v>
      </c>
      <c r="U22" s="61" t="n">
        <f aca="false">P65</f>
        <v>32154</v>
      </c>
      <c r="V22" s="55" t="n">
        <f aca="false">Q65</f>
        <v>81099.62</v>
      </c>
      <c r="W22" s="62" t="n">
        <v>248</v>
      </c>
      <c r="X22" s="55" t="n">
        <f aca="false">S65</f>
        <v>0</v>
      </c>
    </row>
    <row r="23" customFormat="false" ht="12.75" hidden="false" customHeight="false" outlineLevel="0" collapsed="false">
      <c r="A23" s="33" t="n">
        <v>36563</v>
      </c>
      <c r="B23" s="48" t="n">
        <v>32995</v>
      </c>
      <c r="C23" s="49" t="n">
        <v>32154</v>
      </c>
      <c r="D23" s="50" t="n">
        <f aca="false">ROUND(C23*1.03,0)</f>
        <v>33119</v>
      </c>
      <c r="E23" s="50" t="n">
        <f aca="false">IF(B23-D23&gt;0,B23-D23,0)</f>
        <v>0</v>
      </c>
      <c r="F23" s="50" t="n">
        <f aca="false">ROUND(B23*1.03,0)</f>
        <v>33985</v>
      </c>
      <c r="G23" s="51" t="n">
        <f aca="false">IF(C23-F23&gt;0,C23-F23,0)</f>
        <v>0</v>
      </c>
      <c r="H23" s="52" t="n">
        <f aca="false">(B23-E23)</f>
        <v>32995</v>
      </c>
      <c r="I23" s="53" t="n">
        <f aca="false">E23</f>
        <v>0</v>
      </c>
      <c r="J23" s="54" t="n">
        <f aca="false">SUM($K$11-0.04)</f>
        <v>2.54</v>
      </c>
      <c r="K23" s="54" t="n">
        <v>2.615</v>
      </c>
      <c r="L23" s="55" t="n">
        <f aca="false">ROUND(K23*I23,2)</f>
        <v>0</v>
      </c>
      <c r="M23" s="55" t="n">
        <f aca="false">ROUND(J23*H23,2)</f>
        <v>83807.3</v>
      </c>
      <c r="N23" s="56" t="n">
        <f aca="false">SUM(L23:M23)</f>
        <v>83807.3</v>
      </c>
      <c r="O23" s="57" t="n">
        <v>2.635</v>
      </c>
      <c r="P23" s="54" t="n">
        <f aca="false">O23-0.05</f>
        <v>2.585</v>
      </c>
      <c r="Q23" s="58" t="n">
        <f aca="false">IF($K$11-P23&gt;0,$K$11-P23,0)</f>
        <v>0</v>
      </c>
      <c r="R23" s="59" t="n">
        <f aca="false">IF(P23-$K$11&gt;0,P23-$K$11,0)</f>
        <v>0.00499999999999989</v>
      </c>
      <c r="S23" s="55" t="n">
        <f aca="false">ROUND(Q23*G23,2)</f>
        <v>0</v>
      </c>
      <c r="T23" s="60" t="n">
        <f aca="false">ROUND(R23*G23,2)</f>
        <v>0</v>
      </c>
      <c r="U23" s="61" t="n">
        <f aca="false">P66</f>
        <v>32154</v>
      </c>
      <c r="V23" s="55" t="n">
        <f aca="false">Q66</f>
        <v>81099.62</v>
      </c>
      <c r="W23" s="62" t="n">
        <v>239</v>
      </c>
      <c r="X23" s="55" t="n">
        <f aca="false">S66</f>
        <v>0</v>
      </c>
    </row>
    <row r="24" customFormat="false" ht="12.75" hidden="false" customHeight="false" outlineLevel="0" collapsed="false">
      <c r="A24" s="33" t="n">
        <v>36564</v>
      </c>
      <c r="B24" s="48" t="n">
        <v>32700</v>
      </c>
      <c r="C24" s="49" t="n">
        <v>32154</v>
      </c>
      <c r="D24" s="50" t="n">
        <f aca="false">ROUND(C24*1.03,0)</f>
        <v>33119</v>
      </c>
      <c r="E24" s="50" t="n">
        <f aca="false">IF(B24-D24&gt;0,B24-D24,0)</f>
        <v>0</v>
      </c>
      <c r="F24" s="50" t="n">
        <f aca="false">ROUND(B24*1.03,0)</f>
        <v>33681</v>
      </c>
      <c r="G24" s="51" t="n">
        <f aca="false">IF(C24-F24&gt;0,C24-F24,0)</f>
        <v>0</v>
      </c>
      <c r="H24" s="52" t="n">
        <f aca="false">(B24-E24)</f>
        <v>32700</v>
      </c>
      <c r="I24" s="53" t="n">
        <f aca="false">E24</f>
        <v>0</v>
      </c>
      <c r="J24" s="54" t="n">
        <f aca="false">SUM($K$11-0.04)</f>
        <v>2.54</v>
      </c>
      <c r="K24" s="54" t="n">
        <v>2.66</v>
      </c>
      <c r="L24" s="55" t="n">
        <f aca="false">ROUND(K24*I24,2)</f>
        <v>0</v>
      </c>
      <c r="M24" s="55" t="n">
        <f aca="false">ROUND(J24*H24,2)</f>
        <v>83058</v>
      </c>
      <c r="N24" s="56" t="n">
        <f aca="false">SUM(L24:M24)</f>
        <v>83058</v>
      </c>
      <c r="O24" s="57" t="n">
        <v>2.68</v>
      </c>
      <c r="P24" s="54" t="n">
        <f aca="false">O24-0.05</f>
        <v>2.63</v>
      </c>
      <c r="Q24" s="58" t="n">
        <f aca="false">IF($K$11-P24&gt;0,$K$11-P24,0)</f>
        <v>0</v>
      </c>
      <c r="R24" s="59" t="n">
        <f aca="false">IF(P24-$K$11&gt;0,P24-$K$11,0)</f>
        <v>0.0500000000000003</v>
      </c>
      <c r="S24" s="55" t="n">
        <f aca="false">ROUND(Q24*G24,2)</f>
        <v>0</v>
      </c>
      <c r="T24" s="60" t="n">
        <f aca="false">ROUND(R24*G24,2)</f>
        <v>0</v>
      </c>
      <c r="U24" s="61" t="n">
        <f aca="false">P67</f>
        <v>32154</v>
      </c>
      <c r="V24" s="55" t="n">
        <f aca="false">Q67</f>
        <v>81099.62</v>
      </c>
      <c r="W24" s="62" t="n">
        <v>241</v>
      </c>
      <c r="X24" s="55" t="n">
        <f aca="false">S67</f>
        <v>0</v>
      </c>
    </row>
    <row r="25" customFormat="false" ht="12.75" hidden="false" customHeight="false" outlineLevel="0" collapsed="false">
      <c r="A25" s="33" t="n">
        <v>36565</v>
      </c>
      <c r="B25" s="48" t="n">
        <v>22325</v>
      </c>
      <c r="C25" s="49" t="n">
        <v>32154</v>
      </c>
      <c r="D25" s="50" t="n">
        <f aca="false">ROUND(C25*1.03,0)</f>
        <v>33119</v>
      </c>
      <c r="E25" s="50" t="n">
        <f aca="false">IF(B25-D25&gt;0,B25-D25,0)</f>
        <v>0</v>
      </c>
      <c r="F25" s="50" t="n">
        <f aca="false">ROUND(B25*1.03,0)</f>
        <v>22995</v>
      </c>
      <c r="G25" s="51" t="n">
        <f aca="false">IF(C25-F25&gt;0,C25-F25,0)</f>
        <v>9159</v>
      </c>
      <c r="H25" s="52" t="n">
        <f aca="false">(B25-E25)</f>
        <v>22325</v>
      </c>
      <c r="I25" s="53" t="n">
        <f aca="false">E25</f>
        <v>0</v>
      </c>
      <c r="J25" s="54" t="n">
        <f aca="false">SUM($K$11-0.04)</f>
        <v>2.54</v>
      </c>
      <c r="K25" s="54" t="n">
        <v>2.52</v>
      </c>
      <c r="L25" s="55" t="n">
        <f aca="false">ROUND(K25*I25,2)</f>
        <v>0</v>
      </c>
      <c r="M25" s="55" t="n">
        <f aca="false">ROUND(J25*H25,2)</f>
        <v>56705.5</v>
      </c>
      <c r="N25" s="56" t="n">
        <f aca="false">SUM(L25:M25)</f>
        <v>56705.5</v>
      </c>
      <c r="O25" s="57" t="n">
        <v>2.54</v>
      </c>
      <c r="P25" s="54" t="n">
        <f aca="false">O25-0.05</f>
        <v>2.49</v>
      </c>
      <c r="Q25" s="58" t="n">
        <f aca="false">IF($K$11-P25&gt;0,$K$11-P25,0)</f>
        <v>0.0899999999999999</v>
      </c>
      <c r="R25" s="59" t="n">
        <f aca="false">IF(P25-$K$11&gt;0,P25-$K$11,0)</f>
        <v>0</v>
      </c>
      <c r="S25" s="55" t="n">
        <f aca="false">ROUND(Q25*G25,2)</f>
        <v>824.31</v>
      </c>
      <c r="T25" s="60" t="n">
        <f aca="false">ROUND(R25*G25,2)</f>
        <v>0</v>
      </c>
      <c r="U25" s="61" t="n">
        <f aca="false">P68</f>
        <v>32154</v>
      </c>
      <c r="V25" s="55" t="n">
        <f aca="false">Q68</f>
        <v>81099.62</v>
      </c>
      <c r="W25" s="62" t="n">
        <v>188</v>
      </c>
      <c r="X25" s="55" t="n">
        <f aca="false">S68</f>
        <v>0</v>
      </c>
    </row>
    <row r="26" customFormat="false" ht="12.75" hidden="false" customHeight="false" outlineLevel="0" collapsed="false">
      <c r="A26" s="33" t="n">
        <v>36566</v>
      </c>
      <c r="B26" s="48" t="n">
        <v>2</v>
      </c>
      <c r="C26" s="49" t="n">
        <v>7154</v>
      </c>
      <c r="D26" s="50" t="n">
        <f aca="false">ROUND(C26*1.03,0)</f>
        <v>7369</v>
      </c>
      <c r="E26" s="50" t="n">
        <f aca="false">IF(B26-D26&gt;0,B26-D26,0)</f>
        <v>0</v>
      </c>
      <c r="F26" s="50" t="n">
        <f aca="false">ROUND(B26*1.03,0)</f>
        <v>2</v>
      </c>
      <c r="G26" s="51" t="n">
        <f aca="false">IF(C26-F26&gt;0,C26-F26,0)</f>
        <v>7152</v>
      </c>
      <c r="H26" s="52" t="n">
        <f aca="false">(B26-E26)</f>
        <v>2</v>
      </c>
      <c r="I26" s="53" t="n">
        <f aca="false">E26</f>
        <v>0</v>
      </c>
      <c r="J26" s="54" t="n">
        <f aca="false">SUM($K$11-0.04)</f>
        <v>2.54</v>
      </c>
      <c r="K26" s="54" t="n">
        <v>2.54</v>
      </c>
      <c r="L26" s="55" t="n">
        <f aca="false">ROUND(K26*I26,2)</f>
        <v>0</v>
      </c>
      <c r="M26" s="55" t="n">
        <f aca="false">ROUND(J26*H26,2)</f>
        <v>5.08</v>
      </c>
      <c r="N26" s="56" t="n">
        <f aca="false">SUM(L26:M26)</f>
        <v>5.08</v>
      </c>
      <c r="O26" s="57" t="n">
        <v>2.56</v>
      </c>
      <c r="P26" s="54" t="n">
        <f aca="false">O26-0.05</f>
        <v>2.51</v>
      </c>
      <c r="Q26" s="58" t="n">
        <f aca="false">IF($K$11-P26&gt;0,$K$11-P26,0)</f>
        <v>0.0699999999999998</v>
      </c>
      <c r="R26" s="59" t="n">
        <f aca="false">IF(P26-$K$11&gt;0,P26-$K$11,0)</f>
        <v>0</v>
      </c>
      <c r="S26" s="55" t="n">
        <f aca="false">ROUND(Q26*G26,2)</f>
        <v>500.64</v>
      </c>
      <c r="T26" s="60" t="n">
        <f aca="false">ROUND(R26*G26,2)</f>
        <v>0</v>
      </c>
      <c r="U26" s="61" t="n">
        <f aca="false">P69</f>
        <v>7154</v>
      </c>
      <c r="V26" s="55" t="n">
        <f aca="false">Q69</f>
        <v>18099.62</v>
      </c>
      <c r="W26" s="62" t="n">
        <f aca="false">R69</f>
        <v>0</v>
      </c>
      <c r="X26" s="55" t="n">
        <f aca="false">S69</f>
        <v>0</v>
      </c>
    </row>
    <row r="27" customFormat="false" ht="12.75" hidden="false" customHeight="false" outlineLevel="0" collapsed="false">
      <c r="A27" s="33" t="n">
        <v>36567</v>
      </c>
      <c r="B27" s="48" t="n">
        <v>2873</v>
      </c>
      <c r="C27" s="49" t="n">
        <v>7154</v>
      </c>
      <c r="D27" s="50" t="n">
        <f aca="false">ROUND(C27*1.03,0)</f>
        <v>7369</v>
      </c>
      <c r="E27" s="50" t="n">
        <f aca="false">IF(B27-D27&gt;0,B27-D27,0)</f>
        <v>0</v>
      </c>
      <c r="F27" s="50" t="n">
        <f aca="false">ROUND(B27*1.03,0)</f>
        <v>2959</v>
      </c>
      <c r="G27" s="51" t="n">
        <f aca="false">IF(C27-F27&gt;0,C27-F27,0)</f>
        <v>4195</v>
      </c>
      <c r="H27" s="52" t="n">
        <f aca="false">(B27-E27)</f>
        <v>2873</v>
      </c>
      <c r="I27" s="53" t="n">
        <f aca="false">E27</f>
        <v>0</v>
      </c>
      <c r="J27" s="54" t="n">
        <f aca="false">SUM($K$11-0.04)</f>
        <v>2.54</v>
      </c>
      <c r="K27" s="54" t="n">
        <v>2.565</v>
      </c>
      <c r="L27" s="55" t="n">
        <f aca="false">ROUND(K27*I27,2)</f>
        <v>0</v>
      </c>
      <c r="M27" s="55" t="n">
        <f aca="false">ROUND(J27*H27,2)</f>
        <v>7297.42</v>
      </c>
      <c r="N27" s="56" t="n">
        <f aca="false">SUM(L27:M27)</f>
        <v>7297.42</v>
      </c>
      <c r="O27" s="57" t="n">
        <v>2.585</v>
      </c>
      <c r="P27" s="54" t="n">
        <f aca="false">O27-0.05</f>
        <v>2.535</v>
      </c>
      <c r="Q27" s="58" t="n">
        <f aca="false">IF($K$11-P27&gt;0,$K$11-P27,0)</f>
        <v>0.0449999999999999</v>
      </c>
      <c r="R27" s="59" t="n">
        <f aca="false">IF(P27-$K$11&gt;0,P27-$K$11,0)</f>
        <v>0</v>
      </c>
      <c r="S27" s="55" t="n">
        <f aca="false">ROUND(Q27*G27,2)</f>
        <v>188.78</v>
      </c>
      <c r="T27" s="60" t="n">
        <f aca="false">ROUND(R27*G27,2)</f>
        <v>0</v>
      </c>
      <c r="U27" s="61" t="n">
        <f aca="false">P70</f>
        <v>7154</v>
      </c>
      <c r="V27" s="55" t="n">
        <f aca="false">Q70</f>
        <v>18099.62</v>
      </c>
      <c r="W27" s="62" t="n">
        <f aca="false">R70</f>
        <v>0</v>
      </c>
      <c r="X27" s="55" t="n">
        <f aca="false">S70</f>
        <v>0</v>
      </c>
    </row>
    <row r="28" customFormat="false" ht="12.75" hidden="false" customHeight="false" outlineLevel="0" collapsed="false">
      <c r="A28" s="33" t="n">
        <v>36568</v>
      </c>
      <c r="B28" s="48" t="n">
        <v>0</v>
      </c>
      <c r="C28" s="49" t="n">
        <v>7155</v>
      </c>
      <c r="D28" s="50" t="n">
        <f aca="false">ROUND(C28*1.03,0)</f>
        <v>7370</v>
      </c>
      <c r="E28" s="50" t="n">
        <f aca="false">IF(B28-D28&gt;0,B28-D28,0)</f>
        <v>0</v>
      </c>
      <c r="F28" s="50" t="n">
        <f aca="false">ROUND(B28*1.03,0)</f>
        <v>0</v>
      </c>
      <c r="G28" s="51" t="n">
        <f aca="false">IF(C28-F28&gt;0,C28-F28,0)</f>
        <v>7155</v>
      </c>
      <c r="H28" s="52" t="n">
        <f aca="false">(B28-E28)</f>
        <v>0</v>
      </c>
      <c r="I28" s="53" t="n">
        <f aca="false">E28</f>
        <v>0</v>
      </c>
      <c r="J28" s="54" t="n">
        <f aca="false">SUM($K$11-0.04)</f>
        <v>2.54</v>
      </c>
      <c r="K28" s="54" t="n">
        <v>2.555</v>
      </c>
      <c r="L28" s="55" t="n">
        <f aca="false">ROUND(K28*I28,2)</f>
        <v>0</v>
      </c>
      <c r="M28" s="55" t="n">
        <f aca="false">ROUND(J28*H28,2)</f>
        <v>0</v>
      </c>
      <c r="N28" s="56" t="n">
        <f aca="false">SUM(L28:M28)</f>
        <v>0</v>
      </c>
      <c r="O28" s="57" t="n">
        <v>2.575</v>
      </c>
      <c r="P28" s="54" t="n">
        <f aca="false">O28-0.05</f>
        <v>2.525</v>
      </c>
      <c r="Q28" s="58" t="n">
        <f aca="false">IF($K$11-P28&gt;0,$K$11-P28,0)</f>
        <v>0.0549999999999997</v>
      </c>
      <c r="R28" s="59" t="n">
        <f aca="false">IF(P28-$K$11&gt;0,P28-$K$11,0)</f>
        <v>0</v>
      </c>
      <c r="S28" s="55" t="n">
        <f aca="false">ROUND(Q28*G28,2)</f>
        <v>393.52</v>
      </c>
      <c r="T28" s="60" t="n">
        <f aca="false">ROUND(R28*G28,2)</f>
        <v>0</v>
      </c>
      <c r="U28" s="61" t="n">
        <f aca="false">P71</f>
        <v>7155</v>
      </c>
      <c r="V28" s="55" t="n">
        <f aca="false">Q71</f>
        <v>18102.15</v>
      </c>
      <c r="W28" s="62" t="n">
        <f aca="false">R71</f>
        <v>0</v>
      </c>
      <c r="X28" s="55" t="n">
        <f aca="false">S71</f>
        <v>0</v>
      </c>
    </row>
    <row r="29" customFormat="false" ht="12.75" hidden="false" customHeight="false" outlineLevel="0" collapsed="false">
      <c r="A29" s="33" t="n">
        <v>36569</v>
      </c>
      <c r="B29" s="48" t="n">
        <v>0</v>
      </c>
      <c r="C29" s="49" t="n">
        <v>7154</v>
      </c>
      <c r="D29" s="50" t="n">
        <f aca="false">ROUND(C29*1.03,0)</f>
        <v>7369</v>
      </c>
      <c r="E29" s="50" t="n">
        <f aca="false">IF(B29-D29&gt;0,B29-D29,0)</f>
        <v>0</v>
      </c>
      <c r="F29" s="50" t="n">
        <f aca="false">ROUND(B29*1.03,0)</f>
        <v>0</v>
      </c>
      <c r="G29" s="51" t="n">
        <f aca="false">IF(C29-F29&gt;0,C29-F29,0)</f>
        <v>7154</v>
      </c>
      <c r="H29" s="52" t="n">
        <f aca="false">(B29-E29)</f>
        <v>0</v>
      </c>
      <c r="I29" s="53" t="n">
        <f aca="false">E29</f>
        <v>0</v>
      </c>
      <c r="J29" s="54" t="n">
        <f aca="false">SUM($K$11-0.04)</f>
        <v>2.54</v>
      </c>
      <c r="K29" s="54" t="n">
        <v>2.555</v>
      </c>
      <c r="L29" s="55" t="n">
        <f aca="false">ROUND(K29*I29,2)</f>
        <v>0</v>
      </c>
      <c r="M29" s="55" t="n">
        <f aca="false">ROUND(J29*H29,2)</f>
        <v>0</v>
      </c>
      <c r="N29" s="56" t="n">
        <f aca="false">SUM(L29:M29)</f>
        <v>0</v>
      </c>
      <c r="O29" s="57" t="n">
        <v>2.575</v>
      </c>
      <c r="P29" s="54" t="n">
        <f aca="false">O29-0.05</f>
        <v>2.525</v>
      </c>
      <c r="Q29" s="58" t="n">
        <f aca="false">IF($K$11-P29&gt;0,$K$11-P29,0)</f>
        <v>0.0549999999999997</v>
      </c>
      <c r="R29" s="59" t="n">
        <f aca="false">IF(P29-$K$11&gt;0,P29-$K$11,0)</f>
        <v>0</v>
      </c>
      <c r="S29" s="55" t="n">
        <f aca="false">ROUND(Q29*G29,2)</f>
        <v>393.47</v>
      </c>
      <c r="T29" s="60" t="n">
        <f aca="false">ROUND(R29*G29,2)</f>
        <v>0</v>
      </c>
      <c r="U29" s="61" t="n">
        <f aca="false">P72</f>
        <v>7154</v>
      </c>
      <c r="V29" s="55" t="n">
        <f aca="false">Q72</f>
        <v>18099.62</v>
      </c>
      <c r="W29" s="62" t="n">
        <f aca="false">R72</f>
        <v>0</v>
      </c>
      <c r="X29" s="55" t="n">
        <f aca="false">S72</f>
        <v>0</v>
      </c>
    </row>
    <row r="30" customFormat="false" ht="12.75" hidden="false" customHeight="false" outlineLevel="0" collapsed="false">
      <c r="A30" s="33" t="n">
        <v>36570</v>
      </c>
      <c r="B30" s="48" t="n">
        <v>29663</v>
      </c>
      <c r="C30" s="49" t="n">
        <v>32154</v>
      </c>
      <c r="D30" s="50" t="n">
        <f aca="false">ROUND(C30*1.03,0)</f>
        <v>33119</v>
      </c>
      <c r="E30" s="50" t="n">
        <f aca="false">IF(B30-D30&gt;0,B30-D30,0)</f>
        <v>0</v>
      </c>
      <c r="F30" s="50" t="n">
        <f aca="false">ROUND(B30*1.03,0)</f>
        <v>30553</v>
      </c>
      <c r="G30" s="51" t="n">
        <f aca="false">IF(C30-F30&gt;0,C30-F30,0)</f>
        <v>1601</v>
      </c>
      <c r="H30" s="52" t="n">
        <f aca="false">(B30-E30)</f>
        <v>29663</v>
      </c>
      <c r="I30" s="53" t="n">
        <f aca="false">E30</f>
        <v>0</v>
      </c>
      <c r="J30" s="54" t="n">
        <f aca="false">SUM($K$11-0.04)</f>
        <v>2.54</v>
      </c>
      <c r="K30" s="54" t="n">
        <v>2.555</v>
      </c>
      <c r="L30" s="55" t="n">
        <f aca="false">ROUND(K30*I30,2)</f>
        <v>0</v>
      </c>
      <c r="M30" s="55" t="n">
        <f aca="false">ROUND(J30*H30,2)</f>
        <v>75344.02</v>
      </c>
      <c r="N30" s="56" t="n">
        <f aca="false">SUM(L30:M30)</f>
        <v>75344.02</v>
      </c>
      <c r="O30" s="57" t="n">
        <v>2.575</v>
      </c>
      <c r="P30" s="54" t="n">
        <f aca="false">O30-0.05</f>
        <v>2.525</v>
      </c>
      <c r="Q30" s="58" t="n">
        <f aca="false">IF($K$11-P30&gt;0,$K$11-P30,0)</f>
        <v>0.0549999999999997</v>
      </c>
      <c r="R30" s="59" t="n">
        <f aca="false">IF(P30-$K$11&gt;0,P30-$K$11,0)</f>
        <v>0</v>
      </c>
      <c r="S30" s="55" t="n">
        <f aca="false">ROUND(Q30*G30,2)</f>
        <v>88.05</v>
      </c>
      <c r="T30" s="60" t="n">
        <f aca="false">ROUND(R30*G30,2)</f>
        <v>0</v>
      </c>
      <c r="U30" s="61" t="n">
        <f aca="false">P73</f>
        <v>32154</v>
      </c>
      <c r="V30" s="55" t="n">
        <f aca="false">Q73</f>
        <v>81099.62</v>
      </c>
      <c r="W30" s="62" t="n">
        <f aca="false">R73</f>
        <v>0</v>
      </c>
      <c r="X30" s="55" t="n">
        <f aca="false">S73</f>
        <v>0</v>
      </c>
    </row>
    <row r="31" customFormat="false" ht="12.75" hidden="false" customHeight="false" outlineLevel="0" collapsed="false">
      <c r="A31" s="33" t="n">
        <v>36571</v>
      </c>
      <c r="B31" s="48" t="n">
        <v>31790</v>
      </c>
      <c r="C31" s="49" t="n">
        <v>32154</v>
      </c>
      <c r="D31" s="50" t="n">
        <f aca="false">ROUND(C31*1.03,0)</f>
        <v>33119</v>
      </c>
      <c r="E31" s="50" t="n">
        <f aca="false">IF(B31-D31&gt;0,B31-D31,0)</f>
        <v>0</v>
      </c>
      <c r="F31" s="50" t="n">
        <f aca="false">ROUND(B31*1.03,0)</f>
        <v>32744</v>
      </c>
      <c r="G31" s="51" t="n">
        <f aca="false">IF(C31-F31&gt;0,C31-F31,0)</f>
        <v>0</v>
      </c>
      <c r="H31" s="52" t="n">
        <f aca="false">(B31-E31)</f>
        <v>31790</v>
      </c>
      <c r="I31" s="53" t="n">
        <f aca="false">E31</f>
        <v>0</v>
      </c>
      <c r="J31" s="54" t="n">
        <f aca="false">SUM($K$11-0.04)</f>
        <v>2.54</v>
      </c>
      <c r="K31" s="54" t="n">
        <v>2.535</v>
      </c>
      <c r="L31" s="55" t="n">
        <f aca="false">ROUND(K31*I31,2)</f>
        <v>0</v>
      </c>
      <c r="M31" s="55" t="n">
        <f aca="false">ROUND(J31*H31,2)</f>
        <v>80746.6</v>
      </c>
      <c r="N31" s="56" t="n">
        <f aca="false">SUM(L31:M31)</f>
        <v>80746.6</v>
      </c>
      <c r="O31" s="57" t="n">
        <v>2.555</v>
      </c>
      <c r="P31" s="54" t="n">
        <f aca="false">O31-0.05</f>
        <v>2.505</v>
      </c>
      <c r="Q31" s="58" t="n">
        <f aca="false">IF($K$11-P31&gt;0,$K$11-P31,0)</f>
        <v>0.0749999999999997</v>
      </c>
      <c r="R31" s="59" t="n">
        <f aca="false">IF(P31-$K$11&gt;0,P31-$K$11,0)</f>
        <v>0</v>
      </c>
      <c r="S31" s="55" t="n">
        <f aca="false">ROUND(Q31*G31,2)</f>
        <v>0</v>
      </c>
      <c r="T31" s="60" t="n">
        <f aca="false">ROUND(R31*G31,2)</f>
        <v>0</v>
      </c>
      <c r="U31" s="61" t="n">
        <f aca="false">P74</f>
        <v>32154</v>
      </c>
      <c r="V31" s="55" t="n">
        <f aca="false">Q74</f>
        <v>81099.62</v>
      </c>
      <c r="W31" s="62" t="n">
        <f aca="false">R74</f>
        <v>0</v>
      </c>
      <c r="X31" s="55" t="n">
        <f aca="false">S74</f>
        <v>0</v>
      </c>
    </row>
    <row r="32" customFormat="false" ht="12.75" hidden="false" customHeight="false" outlineLevel="0" collapsed="false">
      <c r="A32" s="33" t="n">
        <v>36572</v>
      </c>
      <c r="B32" s="48" t="n">
        <v>35117</v>
      </c>
      <c r="C32" s="49" t="n">
        <v>34554</v>
      </c>
      <c r="D32" s="50" t="n">
        <f aca="false">ROUND(C32*1.03,0)</f>
        <v>35591</v>
      </c>
      <c r="E32" s="50" t="n">
        <f aca="false">IF(B32-D32&gt;0,B32-D32,0)</f>
        <v>0</v>
      </c>
      <c r="F32" s="50" t="n">
        <f aca="false">ROUND(B32*1.03,0)</f>
        <v>36171</v>
      </c>
      <c r="G32" s="51" t="n">
        <f aca="false">IF(C32-F32&gt;0,C32-F32,0)</f>
        <v>0</v>
      </c>
      <c r="H32" s="52" t="n">
        <f aca="false">(B32-E32)</f>
        <v>35117</v>
      </c>
      <c r="I32" s="53" t="n">
        <f aca="false">E32</f>
        <v>0</v>
      </c>
      <c r="J32" s="54" t="n">
        <f aca="false">SUM($K$11-0.04)</f>
        <v>2.54</v>
      </c>
      <c r="K32" s="54" t="n">
        <v>2.55</v>
      </c>
      <c r="L32" s="55" t="n">
        <f aca="false">ROUND(K32*I32,2)</f>
        <v>0</v>
      </c>
      <c r="M32" s="55" t="n">
        <f aca="false">ROUND(J32*H32,2)</f>
        <v>89197.18</v>
      </c>
      <c r="N32" s="56" t="n">
        <f aca="false">SUM(L32:M32)</f>
        <v>89197.18</v>
      </c>
      <c r="O32" s="57" t="n">
        <v>2.57</v>
      </c>
      <c r="P32" s="54" t="n">
        <f aca="false">O32-0.05</f>
        <v>2.52</v>
      </c>
      <c r="Q32" s="58" t="n">
        <f aca="false">IF($K$11-P32&gt;0,$K$11-P32,0)</f>
        <v>0.0600000000000001</v>
      </c>
      <c r="R32" s="59" t="n">
        <f aca="false">IF(P32-$K$11&gt;0,P32-$K$11,0)</f>
        <v>0</v>
      </c>
      <c r="S32" s="55" t="n">
        <f aca="false">ROUND(Q32*G32,2)</f>
        <v>0</v>
      </c>
      <c r="T32" s="60" t="n">
        <f aca="false">ROUND(R32*G32,2)</f>
        <v>0</v>
      </c>
      <c r="U32" s="61" t="n">
        <f aca="false">P75</f>
        <v>34554</v>
      </c>
      <c r="V32" s="55" t="n">
        <f aca="false">Q75</f>
        <v>87147.62</v>
      </c>
      <c r="W32" s="62" t="n">
        <f aca="false">R75</f>
        <v>0</v>
      </c>
      <c r="X32" s="55" t="n">
        <f aca="false">S75</f>
        <v>0</v>
      </c>
    </row>
    <row r="33" customFormat="false" ht="12.75" hidden="false" customHeight="false" outlineLevel="0" collapsed="false">
      <c r="A33" s="33" t="n">
        <v>36573</v>
      </c>
      <c r="B33" s="48" t="n">
        <v>37592</v>
      </c>
      <c r="C33" s="49" t="n">
        <v>37779</v>
      </c>
      <c r="D33" s="50" t="n">
        <f aca="false">ROUND(C33*1.03,0)</f>
        <v>38912</v>
      </c>
      <c r="E33" s="50" t="n">
        <f aca="false">IF(B33-D33&gt;0,B33-D33,0)</f>
        <v>0</v>
      </c>
      <c r="F33" s="50" t="n">
        <f aca="false">ROUND(B33*1.03,0)</f>
        <v>38720</v>
      </c>
      <c r="G33" s="51" t="n">
        <f aca="false">IF(C33-F33&gt;0,C33-F33,0)</f>
        <v>0</v>
      </c>
      <c r="H33" s="52" t="n">
        <f aca="false">(B33-E33)</f>
        <v>37592</v>
      </c>
      <c r="I33" s="53" t="n">
        <f aca="false">E33</f>
        <v>0</v>
      </c>
      <c r="J33" s="54" t="n">
        <f aca="false">SUM($K$11-0.04)</f>
        <v>2.54</v>
      </c>
      <c r="K33" s="54" t="n">
        <v>2.59</v>
      </c>
      <c r="L33" s="55" t="n">
        <f aca="false">ROUND(K33*I33,2)</f>
        <v>0</v>
      </c>
      <c r="M33" s="55" t="n">
        <f aca="false">ROUND(J33*H33,2)</f>
        <v>95483.68</v>
      </c>
      <c r="N33" s="56" t="n">
        <f aca="false">SUM(L33:M33)</f>
        <v>95483.68</v>
      </c>
      <c r="O33" s="57" t="n">
        <v>2.61</v>
      </c>
      <c r="P33" s="54" t="n">
        <f aca="false">O33-0.05</f>
        <v>2.56</v>
      </c>
      <c r="Q33" s="58" t="n">
        <f aca="false">IF($K$11-P33&gt;0,$K$11-P33,0)</f>
        <v>0.02</v>
      </c>
      <c r="R33" s="59" t="n">
        <f aca="false">IF(P33-$K$11&gt;0,P33-$K$11,0)</f>
        <v>0</v>
      </c>
      <c r="S33" s="55" t="n">
        <f aca="false">ROUND(Q33*G33,2)</f>
        <v>0</v>
      </c>
      <c r="T33" s="60" t="n">
        <f aca="false">ROUND(R33*G33,2)</f>
        <v>0</v>
      </c>
      <c r="U33" s="61" t="n">
        <f aca="false">P76</f>
        <v>37779</v>
      </c>
      <c r="V33" s="55" t="n">
        <f aca="false">Q76</f>
        <v>95274.62</v>
      </c>
      <c r="W33" s="62" t="n">
        <f aca="false">R76</f>
        <v>0</v>
      </c>
      <c r="X33" s="55" t="n">
        <f aca="false">S76</f>
        <v>0</v>
      </c>
    </row>
    <row r="34" customFormat="false" ht="12.75" hidden="false" customHeight="false" outlineLevel="0" collapsed="false">
      <c r="A34" s="33" t="n">
        <v>36574</v>
      </c>
      <c r="B34" s="48" t="n">
        <v>39996</v>
      </c>
      <c r="C34" s="49" t="n">
        <v>40154</v>
      </c>
      <c r="D34" s="50" t="n">
        <f aca="false">ROUND(C34*1.03,0)</f>
        <v>41359</v>
      </c>
      <c r="E34" s="50" t="n">
        <f aca="false">IF(B34-D34&gt;0,B34-D34,0)</f>
        <v>0</v>
      </c>
      <c r="F34" s="50" t="n">
        <f aca="false">ROUND(B34*1.03,0)</f>
        <v>41196</v>
      </c>
      <c r="G34" s="51" t="n">
        <f aca="false">IF(C34-F34&gt;0,C34-F34,0)</f>
        <v>0</v>
      </c>
      <c r="H34" s="52" t="n">
        <f aca="false">(B34-E34)</f>
        <v>39996</v>
      </c>
      <c r="I34" s="53" t="n">
        <f aca="false">E34</f>
        <v>0</v>
      </c>
      <c r="J34" s="54" t="n">
        <f aca="false">SUM($K$11-0.04)</f>
        <v>2.54</v>
      </c>
      <c r="K34" s="54" t="n">
        <v>2.59</v>
      </c>
      <c r="L34" s="55" t="n">
        <f aca="false">ROUND(K34*I34,2)</f>
        <v>0</v>
      </c>
      <c r="M34" s="55" t="n">
        <f aca="false">ROUND(J34*H34,2)</f>
        <v>101589.84</v>
      </c>
      <c r="N34" s="56" t="n">
        <f aca="false">SUM(L34:M34)</f>
        <v>101589.84</v>
      </c>
      <c r="O34" s="57" t="n">
        <v>2.61</v>
      </c>
      <c r="P34" s="54" t="n">
        <f aca="false">O34-0.05</f>
        <v>2.56</v>
      </c>
      <c r="Q34" s="58" t="n">
        <f aca="false">IF($K$11-P34&gt;0,$K$11-P34,0)</f>
        <v>0.02</v>
      </c>
      <c r="R34" s="59" t="n">
        <f aca="false">IF(P34-$K$11&gt;0,P34-$K$11,0)</f>
        <v>0</v>
      </c>
      <c r="S34" s="55" t="n">
        <f aca="false">ROUND(Q34*G34,2)</f>
        <v>0</v>
      </c>
      <c r="T34" s="60" t="n">
        <f aca="false">ROUND(R34*G34,2)</f>
        <v>0</v>
      </c>
      <c r="U34" s="61" t="n">
        <f aca="false">P77</f>
        <v>40154</v>
      </c>
      <c r="V34" s="55" t="n">
        <f aca="false">Q77</f>
        <v>101259.62</v>
      </c>
      <c r="W34" s="62" t="n">
        <f aca="false">R77</f>
        <v>0</v>
      </c>
      <c r="X34" s="55" t="n">
        <f aca="false">S77</f>
        <v>0</v>
      </c>
    </row>
    <row r="35" customFormat="false" ht="12.75" hidden="false" customHeight="false" outlineLevel="0" collapsed="false">
      <c r="A35" s="33" t="n">
        <v>36575</v>
      </c>
      <c r="B35" s="48" t="n">
        <v>40246</v>
      </c>
      <c r="C35" s="49" t="n">
        <v>40154</v>
      </c>
      <c r="D35" s="50" t="n">
        <f aca="false">ROUND(C35*1.03,0)</f>
        <v>41359</v>
      </c>
      <c r="E35" s="50" t="n">
        <f aca="false">IF(B35-D35&gt;0,B35-D35,0)</f>
        <v>0</v>
      </c>
      <c r="F35" s="50" t="n">
        <f aca="false">ROUND(B35*1.03,0)</f>
        <v>41453</v>
      </c>
      <c r="G35" s="51" t="n">
        <f aca="false">IF(C35-F35&gt;0,C35-F35,0)</f>
        <v>0</v>
      </c>
      <c r="H35" s="52" t="n">
        <f aca="false">(B35-E35)</f>
        <v>40246</v>
      </c>
      <c r="I35" s="53" t="n">
        <f aca="false">E35</f>
        <v>0</v>
      </c>
      <c r="J35" s="54" t="n">
        <f aca="false">SUM($K$11-0.04)</f>
        <v>2.54</v>
      </c>
      <c r="K35" s="54" t="n">
        <v>2.595</v>
      </c>
      <c r="L35" s="55" t="n">
        <f aca="false">ROUND(K35*I35,2)</f>
        <v>0</v>
      </c>
      <c r="M35" s="55" t="n">
        <f aca="false">ROUND(J35*H35,2)</f>
        <v>102224.84</v>
      </c>
      <c r="N35" s="56" t="n">
        <f aca="false">SUM(L35:M35)</f>
        <v>102224.84</v>
      </c>
      <c r="O35" s="57" t="n">
        <v>2.615</v>
      </c>
      <c r="P35" s="54" t="n">
        <f aca="false">O35-0.05</f>
        <v>2.565</v>
      </c>
      <c r="Q35" s="58" t="n">
        <f aca="false">IF($K$11-P35&gt;0,$K$11-P35,0)</f>
        <v>0.0149999999999997</v>
      </c>
      <c r="R35" s="59" t="n">
        <f aca="false">IF(P35-$K$11&gt;0,P35-$K$11,0)</f>
        <v>0</v>
      </c>
      <c r="S35" s="55" t="n">
        <f aca="false">ROUND(Q35*G35,2)</f>
        <v>0</v>
      </c>
      <c r="T35" s="60" t="n">
        <f aca="false">ROUND(R35*G35,2)</f>
        <v>0</v>
      </c>
      <c r="U35" s="61" t="n">
        <f aca="false">P78</f>
        <v>40154</v>
      </c>
      <c r="V35" s="55" t="n">
        <f aca="false">Q78</f>
        <v>101259.62</v>
      </c>
      <c r="W35" s="62" t="n">
        <f aca="false">R78</f>
        <v>0</v>
      </c>
      <c r="X35" s="55" t="n">
        <f aca="false">S78</f>
        <v>0</v>
      </c>
    </row>
    <row r="36" customFormat="false" ht="12.75" hidden="false" customHeight="false" outlineLevel="0" collapsed="false">
      <c r="A36" s="33" t="n">
        <v>36576</v>
      </c>
      <c r="B36" s="48" t="n">
        <v>40233</v>
      </c>
      <c r="C36" s="49" t="n">
        <v>40154</v>
      </c>
      <c r="D36" s="50" t="n">
        <f aca="false">ROUND(C36*1.03,0)</f>
        <v>41359</v>
      </c>
      <c r="E36" s="50" t="n">
        <f aca="false">IF(B36-D36&gt;0,B36-D36,0)</f>
        <v>0</v>
      </c>
      <c r="F36" s="50" t="n">
        <f aca="false">ROUND(B36*1.03,0)</f>
        <v>41440</v>
      </c>
      <c r="G36" s="51" t="n">
        <f aca="false">IF(C36-F36&gt;0,C36-F36,0)</f>
        <v>0</v>
      </c>
      <c r="H36" s="52" t="n">
        <f aca="false">(B36-E36)</f>
        <v>40233</v>
      </c>
      <c r="I36" s="53" t="n">
        <f aca="false">E36</f>
        <v>0</v>
      </c>
      <c r="J36" s="54" t="n">
        <f aca="false">SUM($K$11-0.04)</f>
        <v>2.54</v>
      </c>
      <c r="K36" s="54" t="n">
        <v>2.595</v>
      </c>
      <c r="L36" s="55" t="n">
        <f aca="false">ROUND(K36*I36,2)</f>
        <v>0</v>
      </c>
      <c r="M36" s="55" t="n">
        <f aca="false">ROUND(J36*H36,2)</f>
        <v>102191.82</v>
      </c>
      <c r="N36" s="56" t="n">
        <f aca="false">SUM(L36:M36)</f>
        <v>102191.82</v>
      </c>
      <c r="O36" s="57" t="n">
        <v>2.615</v>
      </c>
      <c r="P36" s="54" t="n">
        <f aca="false">O36-0.05</f>
        <v>2.565</v>
      </c>
      <c r="Q36" s="58" t="n">
        <f aca="false">IF($K$11-P36&gt;0,$K$11-P36,0)</f>
        <v>0.0149999999999997</v>
      </c>
      <c r="R36" s="59" t="n">
        <f aca="false">IF(P36-$K$11&gt;0,P36-$K$11,0)</f>
        <v>0</v>
      </c>
      <c r="S36" s="55" t="n">
        <f aca="false">ROUND(Q36*G36,2)</f>
        <v>0</v>
      </c>
      <c r="T36" s="60" t="n">
        <f aca="false">ROUND(R36*G36,2)</f>
        <v>0</v>
      </c>
      <c r="U36" s="61" t="n">
        <f aca="false">P79</f>
        <v>40154</v>
      </c>
      <c r="V36" s="55" t="n">
        <f aca="false">Q79</f>
        <v>101259.62</v>
      </c>
      <c r="W36" s="62" t="n">
        <f aca="false">R79</f>
        <v>0</v>
      </c>
      <c r="X36" s="55" t="n">
        <f aca="false">S79</f>
        <v>0</v>
      </c>
    </row>
    <row r="37" customFormat="false" ht="12.75" hidden="false" customHeight="false" outlineLevel="0" collapsed="false">
      <c r="A37" s="33" t="n">
        <v>36577</v>
      </c>
      <c r="B37" s="48" t="n">
        <v>40152</v>
      </c>
      <c r="C37" s="49" t="n">
        <v>40155</v>
      </c>
      <c r="D37" s="50" t="n">
        <f aca="false">ROUND(C37*1.03,0)</f>
        <v>41360</v>
      </c>
      <c r="E37" s="50" t="n">
        <f aca="false">IF(B37-D37&gt;0,B37-D37,0)</f>
        <v>0</v>
      </c>
      <c r="F37" s="50" t="n">
        <f aca="false">ROUND(B37*1.03,0)</f>
        <v>41357</v>
      </c>
      <c r="G37" s="51" t="n">
        <f aca="false">IF(C37-F37&gt;0,C37-F37,0)</f>
        <v>0</v>
      </c>
      <c r="H37" s="52" t="n">
        <f aca="false">(B37-E37)</f>
        <v>40152</v>
      </c>
      <c r="I37" s="53" t="n">
        <f aca="false">E37</f>
        <v>0</v>
      </c>
      <c r="J37" s="54" t="n">
        <f aca="false">SUM($K$11-0.04)</f>
        <v>2.54</v>
      </c>
      <c r="K37" s="54" t="n">
        <v>2.595</v>
      </c>
      <c r="L37" s="55" t="n">
        <f aca="false">ROUND(K37*I37,2)</f>
        <v>0</v>
      </c>
      <c r="M37" s="55" t="n">
        <f aca="false">ROUND(J37*H37,2)</f>
        <v>101986.08</v>
      </c>
      <c r="N37" s="56" t="n">
        <f aca="false">SUM(L37:M37)</f>
        <v>101986.08</v>
      </c>
      <c r="O37" s="57" t="n">
        <v>2.615</v>
      </c>
      <c r="P37" s="54" t="n">
        <f aca="false">O37-0.05</f>
        <v>2.565</v>
      </c>
      <c r="Q37" s="58" t="n">
        <f aca="false">IF($K$11-P37&gt;0,$K$11-P37,0)</f>
        <v>0.0149999999999997</v>
      </c>
      <c r="R37" s="59" t="n">
        <f aca="false">IF(P37-$K$11&gt;0,P37-$K$11,0)</f>
        <v>0</v>
      </c>
      <c r="S37" s="55" t="n">
        <f aca="false">ROUND(Q37*G37,2)</f>
        <v>0</v>
      </c>
      <c r="T37" s="60" t="n">
        <f aca="false">ROUND(R37*G37,2)</f>
        <v>0</v>
      </c>
      <c r="U37" s="61" t="n">
        <f aca="false">P80</f>
        <v>40155</v>
      </c>
      <c r="V37" s="55" t="n">
        <f aca="false">Q80</f>
        <v>101262.15</v>
      </c>
      <c r="W37" s="62" t="n">
        <f aca="false">R80</f>
        <v>0</v>
      </c>
      <c r="X37" s="55" t="n">
        <f aca="false">S80</f>
        <v>0</v>
      </c>
    </row>
    <row r="38" customFormat="false" ht="12.75" hidden="false" customHeight="false" outlineLevel="0" collapsed="false">
      <c r="A38" s="33" t="n">
        <v>36578</v>
      </c>
      <c r="B38" s="48" t="n">
        <v>37481</v>
      </c>
      <c r="C38" s="49" t="n">
        <v>40154</v>
      </c>
      <c r="D38" s="50" t="n">
        <f aca="false">ROUND(C38*1.03,0)</f>
        <v>41359</v>
      </c>
      <c r="E38" s="50" t="n">
        <f aca="false">IF(B38-D38&gt;0,B38-D38,0)</f>
        <v>0</v>
      </c>
      <c r="F38" s="50" t="n">
        <f aca="false">ROUND(B38*1.03,0)</f>
        <v>38605</v>
      </c>
      <c r="G38" s="51" t="n">
        <f aca="false">IF(C38-F38&gt;0,C38-F38,0)</f>
        <v>1549</v>
      </c>
      <c r="H38" s="52" t="n">
        <f aca="false">(B38-E38)</f>
        <v>37481</v>
      </c>
      <c r="I38" s="53" t="n">
        <f aca="false">E38</f>
        <v>0</v>
      </c>
      <c r="J38" s="54" t="n">
        <f aca="false">SUM($K$11-0.04)</f>
        <v>2.54</v>
      </c>
      <c r="K38" s="54" t="n">
        <v>2.595</v>
      </c>
      <c r="L38" s="55" t="n">
        <f aca="false">ROUND(K38*I38,2)</f>
        <v>0</v>
      </c>
      <c r="M38" s="55" t="n">
        <f aca="false">ROUND(J38*H38,2)</f>
        <v>95201.74</v>
      </c>
      <c r="N38" s="56" t="n">
        <f aca="false">SUM(L38:M38)</f>
        <v>95201.74</v>
      </c>
      <c r="O38" s="57" t="n">
        <v>2.615</v>
      </c>
      <c r="P38" s="54" t="n">
        <f aca="false">O38-0.05</f>
        <v>2.565</v>
      </c>
      <c r="Q38" s="58" t="n">
        <f aca="false">IF($K$11-P38&gt;0,$K$11-P38,0)</f>
        <v>0.0149999999999997</v>
      </c>
      <c r="R38" s="59" t="n">
        <f aca="false">IF(P38-$K$11&gt;0,P38-$K$11,0)</f>
        <v>0</v>
      </c>
      <c r="S38" s="55" t="n">
        <f aca="false">ROUND(Q38*G38,2)</f>
        <v>23.23</v>
      </c>
      <c r="T38" s="60" t="n">
        <f aca="false">ROUND(R38*G38,2)</f>
        <v>0</v>
      </c>
      <c r="U38" s="61" t="n">
        <f aca="false">P81</f>
        <v>40154</v>
      </c>
      <c r="V38" s="55" t="n">
        <f aca="false">Q81</f>
        <v>101259.62</v>
      </c>
      <c r="W38" s="62" t="n">
        <f aca="false">R81</f>
        <v>0</v>
      </c>
      <c r="X38" s="55" t="n">
        <f aca="false">S81</f>
        <v>0</v>
      </c>
    </row>
    <row r="39" customFormat="false" ht="12.75" hidden="false" customHeight="false" outlineLevel="0" collapsed="false">
      <c r="A39" s="33" t="n">
        <v>36579</v>
      </c>
      <c r="B39" s="48" t="n">
        <v>40239</v>
      </c>
      <c r="C39" s="49" t="n">
        <v>42154</v>
      </c>
      <c r="D39" s="50" t="n">
        <f aca="false">ROUND(C39*1.03,0)</f>
        <v>43419</v>
      </c>
      <c r="E39" s="50" t="n">
        <f aca="false">IF(B39-D39&gt;0,B39-D39,0)</f>
        <v>0</v>
      </c>
      <c r="F39" s="50" t="n">
        <f aca="false">ROUND(B39*1.03,0)</f>
        <v>41446</v>
      </c>
      <c r="G39" s="51" t="n">
        <f aca="false">IF(C39-F39&gt;0,C39-F39,0)</f>
        <v>708</v>
      </c>
      <c r="H39" s="52" t="n">
        <f aca="false">(B39-E39)</f>
        <v>40239</v>
      </c>
      <c r="I39" s="53" t="n">
        <f aca="false">E39</f>
        <v>0</v>
      </c>
      <c r="J39" s="54" t="n">
        <f aca="false">SUM($K$11-0.04)</f>
        <v>2.54</v>
      </c>
      <c r="K39" s="54" t="n">
        <v>2.525</v>
      </c>
      <c r="L39" s="55" t="n">
        <f aca="false">ROUND(K39*I39,2)</f>
        <v>0</v>
      </c>
      <c r="M39" s="55" t="n">
        <f aca="false">ROUND(J39*H39,2)</f>
        <v>102207.06</v>
      </c>
      <c r="N39" s="56" t="n">
        <f aca="false">SUM(L39:M39)</f>
        <v>102207.06</v>
      </c>
      <c r="O39" s="57" t="n">
        <v>2.545</v>
      </c>
      <c r="P39" s="54" t="n">
        <f aca="false">O39-0.05</f>
        <v>2.495</v>
      </c>
      <c r="Q39" s="58" t="n">
        <f aca="false">IF($K$11-P39&gt;0,$K$11-P39,0)</f>
        <v>0.085</v>
      </c>
      <c r="R39" s="59" t="n">
        <f aca="false">IF(P39-$K$11&gt;0,P39-$K$11,0)</f>
        <v>0</v>
      </c>
      <c r="S39" s="55" t="n">
        <f aca="false">ROUND(Q39*G39,2)</f>
        <v>60.18</v>
      </c>
      <c r="T39" s="60" t="n">
        <f aca="false">ROUND(R39*G39,2)</f>
        <v>0</v>
      </c>
      <c r="U39" s="61" t="n">
        <f aca="false">P82</f>
        <v>42154</v>
      </c>
      <c r="V39" s="55" t="n">
        <f aca="false">Q82</f>
        <v>106299.62</v>
      </c>
      <c r="W39" s="62" t="n">
        <f aca="false">R82</f>
        <v>0</v>
      </c>
      <c r="X39" s="55" t="n">
        <f aca="false">S82</f>
        <v>0</v>
      </c>
    </row>
    <row r="40" customFormat="false" ht="12.75" hidden="false" customHeight="false" outlineLevel="0" collapsed="false">
      <c r="A40" s="33" t="n">
        <v>36580</v>
      </c>
      <c r="B40" s="48" t="n">
        <v>55770</v>
      </c>
      <c r="C40" s="49" t="n">
        <v>57154</v>
      </c>
      <c r="D40" s="50" t="n">
        <f aca="false">ROUND(C40*1.03,0)</f>
        <v>58869</v>
      </c>
      <c r="E40" s="50" t="n">
        <f aca="false">IF(B40-D40&gt;0,B40-D40,0)</f>
        <v>0</v>
      </c>
      <c r="F40" s="50" t="n">
        <f aca="false">ROUND(B40*1.03,0)</f>
        <v>57443</v>
      </c>
      <c r="G40" s="51" t="n">
        <f aca="false">IF(C40-F40&gt;0,C40-F40,0)</f>
        <v>0</v>
      </c>
      <c r="H40" s="52" t="n">
        <f aca="false">(B40-E40)</f>
        <v>55770</v>
      </c>
      <c r="I40" s="53" t="n">
        <f aca="false">E40</f>
        <v>0</v>
      </c>
      <c r="J40" s="54" t="n">
        <f aca="false">SUM($K$11-0.04)</f>
        <v>2.54</v>
      </c>
      <c r="K40" s="54" t="n">
        <v>2.485</v>
      </c>
      <c r="L40" s="55" t="n">
        <f aca="false">ROUND(K40*I40,2)</f>
        <v>0</v>
      </c>
      <c r="M40" s="55" t="n">
        <f aca="false">ROUND(J40*H40,2)</f>
        <v>141655.8</v>
      </c>
      <c r="N40" s="56" t="n">
        <f aca="false">SUM(L40:M40)</f>
        <v>141655.8</v>
      </c>
      <c r="O40" s="57" t="n">
        <v>2.505</v>
      </c>
      <c r="P40" s="54" t="n">
        <f aca="false">O40-0.05</f>
        <v>2.455</v>
      </c>
      <c r="Q40" s="58" t="n">
        <f aca="false">IF($K$11-P40&gt;0,$K$11-P40,0)</f>
        <v>0.125</v>
      </c>
      <c r="R40" s="59" t="n">
        <f aca="false">IF(P40-$K$11&gt;0,P40-$K$11,0)</f>
        <v>0</v>
      </c>
      <c r="S40" s="55" t="n">
        <f aca="false">ROUND(Q40*G40,2)</f>
        <v>0</v>
      </c>
      <c r="T40" s="60" t="n">
        <f aca="false">ROUND(R40*G40,2)</f>
        <v>0</v>
      </c>
      <c r="U40" s="61" t="n">
        <f aca="false">P83</f>
        <v>57154</v>
      </c>
      <c r="V40" s="55" t="n">
        <f aca="false">Q83</f>
        <v>144099.62</v>
      </c>
      <c r="W40" s="62" t="n">
        <v>274</v>
      </c>
      <c r="X40" s="55" t="n">
        <f aca="false">S83</f>
        <v>0</v>
      </c>
    </row>
    <row r="41" customFormat="false" ht="12.75" hidden="false" customHeight="false" outlineLevel="0" collapsed="false">
      <c r="A41" s="33" t="n">
        <v>36581</v>
      </c>
      <c r="B41" s="48" t="n">
        <v>60467</v>
      </c>
      <c r="C41" s="49" t="n">
        <v>57154</v>
      </c>
      <c r="D41" s="50" t="n">
        <f aca="false">ROUND(C41*1.03,0)</f>
        <v>58869</v>
      </c>
      <c r="E41" s="50" t="n">
        <f aca="false">IF(B41-D41&gt;0,B41-D41,0)</f>
        <v>1598</v>
      </c>
      <c r="F41" s="50" t="n">
        <f aca="false">ROUND(B41*1.03,0)</f>
        <v>62281</v>
      </c>
      <c r="G41" s="51" t="n">
        <f aca="false">IF(C41-F41&gt;0,C41-F41,0)</f>
        <v>0</v>
      </c>
      <c r="H41" s="52" t="n">
        <f aca="false">(B41-E41)</f>
        <v>58869</v>
      </c>
      <c r="I41" s="53" t="n">
        <f aca="false">E41</f>
        <v>1598</v>
      </c>
      <c r="J41" s="54" t="n">
        <f aca="false">SUM($K$11-0.04)</f>
        <v>2.54</v>
      </c>
      <c r="K41" s="54" t="n">
        <v>2.505</v>
      </c>
      <c r="L41" s="55" t="n">
        <f aca="false">ROUND(K41*I41,2)</f>
        <v>4002.99</v>
      </c>
      <c r="M41" s="55" t="n">
        <f aca="false">ROUND(J41*H41,2)</f>
        <v>149527.26</v>
      </c>
      <c r="N41" s="56" t="n">
        <f aca="false">SUM(L41:M41)</f>
        <v>153530.25</v>
      </c>
      <c r="O41" s="57" t="n">
        <v>2.525</v>
      </c>
      <c r="P41" s="54" t="n">
        <f aca="false">O41-0.05</f>
        <v>2.475</v>
      </c>
      <c r="Q41" s="58" t="n">
        <f aca="false">IF($K$11-P41&gt;0,$K$11-P41,0)</f>
        <v>0.105</v>
      </c>
      <c r="R41" s="59" t="n">
        <f aca="false">IF(P41-$K$11&gt;0,P41-$K$11,0)</f>
        <v>0</v>
      </c>
      <c r="S41" s="55" t="n">
        <f aca="false">ROUND(Q41*G41,2)</f>
        <v>0</v>
      </c>
      <c r="T41" s="60" t="n">
        <f aca="false">ROUND(R41*G41,2)</f>
        <v>0</v>
      </c>
      <c r="U41" s="61" t="n">
        <f aca="false">P84</f>
        <v>57154</v>
      </c>
      <c r="V41" s="55" t="n">
        <f aca="false">Q84</f>
        <v>144099.62</v>
      </c>
      <c r="W41" s="62" t="n">
        <v>252</v>
      </c>
      <c r="X41" s="55" t="n">
        <f aca="false">S84</f>
        <v>0</v>
      </c>
    </row>
    <row r="42" customFormat="false" ht="12.75" hidden="false" customHeight="false" outlineLevel="0" collapsed="false">
      <c r="A42" s="33" t="n">
        <v>36582</v>
      </c>
      <c r="B42" s="48" t="n">
        <v>60402</v>
      </c>
      <c r="C42" s="49" t="n">
        <v>57154</v>
      </c>
      <c r="D42" s="50" t="n">
        <f aca="false">ROUND(C42*1.03,0)</f>
        <v>58869</v>
      </c>
      <c r="E42" s="50" t="n">
        <f aca="false">IF(B42-D42&gt;0,B42-D42,0)</f>
        <v>1533</v>
      </c>
      <c r="F42" s="50" t="n">
        <f aca="false">ROUND(B42*1.03,0)</f>
        <v>62214</v>
      </c>
      <c r="G42" s="51" t="n">
        <f aca="false">IF(C42-F42&gt;0,C42-F42,0)</f>
        <v>0</v>
      </c>
      <c r="H42" s="52" t="n">
        <f aca="false">(B42-E42)</f>
        <v>58869</v>
      </c>
      <c r="I42" s="53" t="n">
        <f aca="false">E42</f>
        <v>1533</v>
      </c>
      <c r="J42" s="54" t="n">
        <f aca="false">SUM($K$11-0.04)</f>
        <v>2.54</v>
      </c>
      <c r="K42" s="54" t="n">
        <v>2.505</v>
      </c>
      <c r="L42" s="55" t="n">
        <f aca="false">ROUND(K42*I42,2)</f>
        <v>3840.17</v>
      </c>
      <c r="M42" s="55" t="n">
        <f aca="false">ROUND(J42*H42,2)</f>
        <v>149527.26</v>
      </c>
      <c r="N42" s="56" t="n">
        <f aca="false">SUM(L42:M42)</f>
        <v>153367.43</v>
      </c>
      <c r="O42" s="57" t="n">
        <v>2.525</v>
      </c>
      <c r="P42" s="54" t="n">
        <f aca="false">O42-0.05</f>
        <v>2.475</v>
      </c>
      <c r="Q42" s="58" t="n">
        <f aca="false">IF($K$11-P42&gt;0,$K$11-P42,0)</f>
        <v>0.105</v>
      </c>
      <c r="R42" s="59" t="n">
        <f aca="false">IF(P42-$K$11&gt;0,P42-$K$11,0)</f>
        <v>0</v>
      </c>
      <c r="S42" s="55" t="n">
        <f aca="false">ROUND(Q42*G42,2)</f>
        <v>0</v>
      </c>
      <c r="T42" s="60" t="n">
        <f aca="false">ROUND(R42*G42,2)</f>
        <v>0</v>
      </c>
      <c r="U42" s="61" t="n">
        <f aca="false">P85</f>
        <v>57154</v>
      </c>
      <c r="V42" s="55" t="n">
        <f aca="false">Q85</f>
        <v>144099.62</v>
      </c>
      <c r="W42" s="62" t="n">
        <v>226</v>
      </c>
      <c r="X42" s="55" t="n">
        <f aca="false">S85</f>
        <v>0</v>
      </c>
    </row>
    <row r="43" customFormat="false" ht="12.75" hidden="false" customHeight="false" outlineLevel="0" collapsed="false">
      <c r="A43" s="33" t="n">
        <v>36583</v>
      </c>
      <c r="B43" s="48" t="n">
        <v>60365</v>
      </c>
      <c r="C43" s="49" t="n">
        <v>57154</v>
      </c>
      <c r="D43" s="50" t="n">
        <f aca="false">ROUND(C43*1.03,0)</f>
        <v>58869</v>
      </c>
      <c r="E43" s="50" t="n">
        <f aca="false">IF(B43-D43&gt;0,B43-D43,0)</f>
        <v>1496</v>
      </c>
      <c r="F43" s="50" t="n">
        <f aca="false">ROUND(B43*1.03,0)</f>
        <v>62176</v>
      </c>
      <c r="G43" s="51" t="n">
        <f aca="false">IF(C43-F43&gt;0,C43-F43,0)</f>
        <v>0</v>
      </c>
      <c r="H43" s="52" t="n">
        <f aca="false">(B43-E43)</f>
        <v>58869</v>
      </c>
      <c r="I43" s="53" t="n">
        <f aca="false">E43</f>
        <v>1496</v>
      </c>
      <c r="J43" s="54" t="n">
        <f aca="false">SUM($K$11-0.04)</f>
        <v>2.54</v>
      </c>
      <c r="K43" s="54" t="n">
        <v>2.505</v>
      </c>
      <c r="L43" s="55" t="n">
        <f aca="false">ROUND(K43*I43,2)</f>
        <v>3747.48</v>
      </c>
      <c r="M43" s="55" t="n">
        <f aca="false">ROUND(J43*H43,2)</f>
        <v>149527.26</v>
      </c>
      <c r="N43" s="56" t="n">
        <f aca="false">SUM(L43:M43)</f>
        <v>153274.74</v>
      </c>
      <c r="O43" s="57" t="n">
        <v>2.525</v>
      </c>
      <c r="P43" s="54" t="n">
        <f aca="false">O43-0.05</f>
        <v>2.475</v>
      </c>
      <c r="Q43" s="58" t="n">
        <f aca="false">IF($K$11-P43&gt;0,$K$11-P43,0)</f>
        <v>0.105</v>
      </c>
      <c r="R43" s="59" t="n">
        <f aca="false">IF(P43-$K$11&gt;0,P43-$K$11,0)</f>
        <v>0</v>
      </c>
      <c r="S43" s="55" t="n">
        <f aca="false">ROUND(Q43*G43,2)</f>
        <v>0</v>
      </c>
      <c r="T43" s="60" t="n">
        <f aca="false">ROUND(R43*G43,2)</f>
        <v>0</v>
      </c>
      <c r="U43" s="61" t="n">
        <f aca="false">P86</f>
        <v>57154</v>
      </c>
      <c r="V43" s="55" t="n">
        <f aca="false">Q86</f>
        <v>144099.62</v>
      </c>
      <c r="W43" s="62" t="n">
        <v>174</v>
      </c>
      <c r="X43" s="55" t="n">
        <f aca="false">S86</f>
        <v>0</v>
      </c>
    </row>
    <row r="44" customFormat="false" ht="12.75" hidden="false" customHeight="false" outlineLevel="0" collapsed="false">
      <c r="A44" s="33" t="n">
        <v>36584</v>
      </c>
      <c r="B44" s="48" t="n">
        <v>41952</v>
      </c>
      <c r="C44" s="49" t="n">
        <v>40154</v>
      </c>
      <c r="D44" s="50" t="n">
        <f aca="false">ROUND(C44*1.03,0)</f>
        <v>41359</v>
      </c>
      <c r="E44" s="50" t="n">
        <f aca="false">IF(B44-D44&gt;0,B44-D44,0)</f>
        <v>593</v>
      </c>
      <c r="F44" s="50" t="n">
        <f aca="false">ROUND(B44*1.03,0)</f>
        <v>43211</v>
      </c>
      <c r="G44" s="51" t="n">
        <f aca="false">IF(C44-F44&gt;0,C44-F44,0)</f>
        <v>0</v>
      </c>
      <c r="H44" s="52" t="n">
        <f aca="false">(B44-E44)</f>
        <v>41359</v>
      </c>
      <c r="I44" s="53" t="n">
        <f aca="false">E44</f>
        <v>593</v>
      </c>
      <c r="J44" s="54" t="n">
        <f aca="false">SUM($K$11-0.04)</f>
        <v>2.54</v>
      </c>
      <c r="K44" s="54" t="n">
        <v>2.505</v>
      </c>
      <c r="L44" s="55" t="n">
        <f aca="false">ROUND(K44*I44,2)</f>
        <v>1485.47</v>
      </c>
      <c r="M44" s="55" t="n">
        <f aca="false">ROUND(J44*H44,2)</f>
        <v>105051.86</v>
      </c>
      <c r="N44" s="56" t="n">
        <f aca="false">SUM(L44:M44)</f>
        <v>106537.33</v>
      </c>
      <c r="O44" s="57" t="n">
        <v>2.525</v>
      </c>
      <c r="P44" s="54" t="n">
        <f aca="false">O44-0.05</f>
        <v>2.475</v>
      </c>
      <c r="Q44" s="58" t="n">
        <f aca="false">IF($K$11-P44&gt;0,$K$11-P44,0)</f>
        <v>0.105</v>
      </c>
      <c r="R44" s="59" t="n">
        <f aca="false">IF(P44-$K$11&gt;0,P44-$K$11,0)</f>
        <v>0</v>
      </c>
      <c r="S44" s="55" t="n">
        <f aca="false">ROUND(Q44*G44,2)</f>
        <v>0</v>
      </c>
      <c r="T44" s="60" t="n">
        <f aca="false">ROUND(R44*G44,2)</f>
        <v>0</v>
      </c>
      <c r="U44" s="61" t="n">
        <f aca="false">P87</f>
        <v>40154</v>
      </c>
      <c r="V44" s="55" t="n">
        <f aca="false">Q87</f>
        <v>101259.62</v>
      </c>
      <c r="W44" s="62" t="n">
        <v>118</v>
      </c>
      <c r="X44" s="55" t="n">
        <f aca="false">S87</f>
        <v>0</v>
      </c>
    </row>
    <row r="45" customFormat="false" ht="12.75" hidden="false" customHeight="false" outlineLevel="0" collapsed="false">
      <c r="A45" s="33" t="n">
        <v>36585</v>
      </c>
      <c r="B45" s="48" t="n">
        <v>40063</v>
      </c>
      <c r="C45" s="49" t="n">
        <v>40155</v>
      </c>
      <c r="D45" s="50" t="n">
        <f aca="false">ROUND(C45*1.03,0)</f>
        <v>41360</v>
      </c>
      <c r="E45" s="50" t="n">
        <f aca="false">IF(B45-D45&gt;0,B45-D45,0)</f>
        <v>0</v>
      </c>
      <c r="F45" s="50" t="n">
        <f aca="false">ROUND(B45*1.03,0)</f>
        <v>41265</v>
      </c>
      <c r="G45" s="51" t="n">
        <f aca="false">IF(C45-F45&gt;0,C45-F45,0)</f>
        <v>0</v>
      </c>
      <c r="H45" s="52" t="n">
        <f aca="false">(B45-E45)</f>
        <v>40063</v>
      </c>
      <c r="I45" s="53" t="n">
        <f aca="false">E45</f>
        <v>0</v>
      </c>
      <c r="J45" s="54" t="n">
        <f aca="false">SUM($K$11-0.04)</f>
        <v>2.54</v>
      </c>
      <c r="K45" s="54" t="n">
        <v>2.575</v>
      </c>
      <c r="L45" s="55" t="n">
        <f aca="false">ROUND(K45*I45,2)</f>
        <v>0</v>
      </c>
      <c r="M45" s="55" t="n">
        <f aca="false">ROUND(J45*H45,2)</f>
        <v>101760.02</v>
      </c>
      <c r="N45" s="56" t="n">
        <f aca="false">SUM(L45:M45)</f>
        <v>101760.02</v>
      </c>
      <c r="O45" s="57" t="n">
        <v>2.595</v>
      </c>
      <c r="P45" s="54" t="n">
        <f aca="false">O45-0.05</f>
        <v>2.545</v>
      </c>
      <c r="Q45" s="58" t="n">
        <f aca="false">IF($K$11-P45&gt;0,$K$11-P45,0)</f>
        <v>0.0349999999999997</v>
      </c>
      <c r="R45" s="59" t="n">
        <f aca="false">IF(P45-$K$11&gt;0,P45-$K$11,0)</f>
        <v>0</v>
      </c>
      <c r="S45" s="55" t="n">
        <f aca="false">ROUND(Q45*G45,2)</f>
        <v>0</v>
      </c>
      <c r="T45" s="60" t="n">
        <f aca="false">ROUND(R45*G45,2)</f>
        <v>0</v>
      </c>
      <c r="U45" s="61" t="n">
        <f aca="false">P88</f>
        <v>40155</v>
      </c>
      <c r="V45" s="55" t="n">
        <f aca="false">Q88</f>
        <v>101262.15</v>
      </c>
      <c r="W45" s="62" t="n">
        <f aca="false">R88</f>
        <v>0</v>
      </c>
      <c r="X45" s="55" t="n">
        <f aca="false">S88</f>
        <v>0</v>
      </c>
    </row>
    <row r="46" customFormat="false" ht="12.75" hidden="false" customHeight="false" outlineLevel="0" collapsed="false">
      <c r="B46" s="61"/>
      <c r="C46" s="50"/>
      <c r="D46" s="50"/>
      <c r="E46" s="50"/>
      <c r="F46" s="50"/>
      <c r="G46" s="63"/>
      <c r="H46" s="52"/>
      <c r="I46" s="64"/>
      <c r="J46" s="50"/>
      <c r="K46" s="50"/>
      <c r="L46" s="50"/>
      <c r="M46" s="50"/>
      <c r="N46" s="63"/>
      <c r="O46" s="65"/>
      <c r="P46" s="50"/>
      <c r="Q46" s="50"/>
      <c r="R46" s="50"/>
      <c r="S46" s="50"/>
      <c r="T46" s="63"/>
      <c r="U46" s="61"/>
      <c r="V46" s="55"/>
      <c r="W46" s="62"/>
      <c r="X46" s="55"/>
    </row>
    <row r="47" customFormat="false" ht="12.75" hidden="false" customHeight="false" outlineLevel="0" collapsed="false">
      <c r="B47" s="61"/>
      <c r="C47" s="50"/>
      <c r="D47" s="50"/>
      <c r="E47" s="50"/>
      <c r="F47" s="50"/>
      <c r="G47" s="63"/>
      <c r="H47" s="52"/>
      <c r="I47" s="64"/>
      <c r="J47" s="50"/>
      <c r="K47" s="50"/>
      <c r="L47" s="50"/>
      <c r="M47" s="50"/>
      <c r="N47" s="63"/>
      <c r="O47" s="65"/>
      <c r="P47" s="50"/>
      <c r="Q47" s="50"/>
      <c r="R47" s="50"/>
      <c r="S47" s="50"/>
      <c r="T47" s="63"/>
      <c r="U47" s="61"/>
      <c r="V47" s="55"/>
      <c r="W47" s="61"/>
      <c r="X47" s="55"/>
    </row>
    <row r="48" customFormat="false" ht="13.5" hidden="false" customHeight="false" outlineLevel="0" collapsed="false">
      <c r="B48" s="66" t="n">
        <f aca="false">SUM(B17:B47)</f>
        <v>881657</v>
      </c>
      <c r="C48" s="67" t="n">
        <f aca="false">SUM(C17:C47)</f>
        <v>911565</v>
      </c>
      <c r="D48" s="67"/>
      <c r="E48" s="67"/>
      <c r="F48" s="67"/>
      <c r="G48" s="68" t="n">
        <f aca="false">SUM(G17:G47)</f>
        <v>41631</v>
      </c>
      <c r="H48" s="69" t="n">
        <f aca="false">SUM(H17:H47)</f>
        <v>871588</v>
      </c>
      <c r="I48" s="70" t="n">
        <f aca="false">SUM(I17:I47)</f>
        <v>10069</v>
      </c>
      <c r="J48" s="67"/>
      <c r="K48" s="67"/>
      <c r="L48" s="71" t="n">
        <f aca="false">SUM(L17:L47)</f>
        <v>26520.57</v>
      </c>
      <c r="M48" s="72" t="n">
        <f aca="false">SUM(M17:M45)</f>
        <v>2213833.52</v>
      </c>
      <c r="N48" s="73" t="n">
        <f aca="false">SUM(N17:N47)</f>
        <v>2240354.09</v>
      </c>
      <c r="O48" s="74"/>
      <c r="P48" s="67"/>
      <c r="Q48" s="67"/>
      <c r="R48" s="67"/>
      <c r="S48" s="71" t="n">
        <f aca="false">SUM(S17:S47)</f>
        <v>2472.18</v>
      </c>
      <c r="T48" s="73" t="n">
        <f aca="false">SUM(T17:T47)</f>
        <v>369.75</v>
      </c>
      <c r="U48" s="66" t="n">
        <f aca="false">P91</f>
        <v>911565</v>
      </c>
      <c r="V48" s="71" t="n">
        <f aca="false">Q91</f>
        <v>2299019.2</v>
      </c>
      <c r="W48" s="66" t="n">
        <f aca="false">SUM(W17:W47)</f>
        <v>2478</v>
      </c>
      <c r="X48" s="71" t="n">
        <f aca="false">S91</f>
        <v>0</v>
      </c>
    </row>
    <row r="49" customFormat="false" ht="13.5" hidden="false" customHeight="false" outlineLevel="0" collapsed="false">
      <c r="B49" s="1"/>
      <c r="C49" s="1"/>
      <c r="D49" s="1"/>
      <c r="E49" s="1"/>
      <c r="F49" s="1"/>
      <c r="G49" s="1"/>
      <c r="H49" s="7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  <c r="H50" s="0" t="s">
        <v>54</v>
      </c>
      <c r="I50" s="77" t="n">
        <f aca="false">H48</f>
        <v>871588</v>
      </c>
      <c r="J50" s="78" t="n">
        <f aca="false">M48</f>
        <v>2213833.52</v>
      </c>
      <c r="K50" s="1" t="s">
        <v>55</v>
      </c>
      <c r="L50" s="79" t="n">
        <f aca="false">C48-G48</f>
        <v>869934</v>
      </c>
      <c r="M50" s="78" t="n">
        <f aca="false">V48</f>
        <v>2299019.2</v>
      </c>
      <c r="N50" s="1"/>
      <c r="O50" s="1"/>
      <c r="P50" s="1" t="s">
        <v>56</v>
      </c>
      <c r="Q50" s="1" t="s">
        <v>57</v>
      </c>
      <c r="R50" s="1"/>
      <c r="S50" s="1"/>
      <c r="T50" s="76"/>
      <c r="U50" s="0" t="str">
        <f aca="false">P93</f>
        <v>Avg. Price</v>
      </c>
      <c r="V50" s="80" t="n">
        <f aca="false">Q93</f>
        <v>2.52205734094661</v>
      </c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  <c r="H51" s="1" t="s">
        <v>58</v>
      </c>
      <c r="I51" s="81" t="n">
        <f aca="false">I48</f>
        <v>10069</v>
      </c>
      <c r="J51" s="78" t="n">
        <f aca="false">L48</f>
        <v>26520.57</v>
      </c>
      <c r="K51" s="1" t="s">
        <v>59</v>
      </c>
      <c r="L51" s="82" t="n">
        <f aca="false">G48</f>
        <v>41631</v>
      </c>
      <c r="M51" s="78" t="n">
        <f aca="false">T48</f>
        <v>369.75</v>
      </c>
      <c r="N51" s="1"/>
      <c r="O51" s="1"/>
      <c r="P51" s="1" t="s">
        <v>60</v>
      </c>
      <c r="Q51" s="1" t="s">
        <v>60</v>
      </c>
      <c r="R51" s="1"/>
      <c r="S51" s="1"/>
      <c r="T51" s="1"/>
    </row>
    <row r="52" customFormat="false" ht="13.5" hidden="false" customHeight="false" outlineLevel="0" collapsed="false">
      <c r="B52" s="1"/>
      <c r="C52" s="1"/>
      <c r="D52" s="1"/>
      <c r="E52" s="1"/>
      <c r="F52" s="1"/>
      <c r="G52" s="1"/>
      <c r="H52" s="0" t="s">
        <v>61</v>
      </c>
      <c r="J52" s="80" t="n">
        <f aca="false">S48</f>
        <v>2472.18</v>
      </c>
      <c r="K52" s="1" t="s">
        <v>62</v>
      </c>
      <c r="L52" s="83" t="n">
        <f aca="false">SUM(L50:L51)</f>
        <v>911565</v>
      </c>
      <c r="M52" s="84" t="n">
        <f aca="false">SUM(M50:M51)</f>
        <v>2299388.95</v>
      </c>
      <c r="N52" s="1"/>
      <c r="O52" s="1" t="s">
        <v>63</v>
      </c>
      <c r="P52" s="85" t="n">
        <f aca="false">I53-L52</f>
        <v>-29908</v>
      </c>
      <c r="Q52" s="84" t="n">
        <f aca="false">J53-M52</f>
        <v>-56562.6800000002</v>
      </c>
      <c r="R52" s="1"/>
      <c r="S52" s="1"/>
      <c r="T52" s="1"/>
    </row>
    <row r="53" customFormat="false" ht="14.25" hidden="false" customHeight="false" outlineLevel="0" collapsed="false">
      <c r="B53" s="1"/>
      <c r="C53" s="1"/>
      <c r="D53" s="1"/>
      <c r="E53" s="1"/>
      <c r="F53" s="1"/>
      <c r="G53" s="1"/>
      <c r="H53" s="1" t="s">
        <v>64</v>
      </c>
      <c r="I53" s="86" t="n">
        <f aca="false">SUM(H48:I48)</f>
        <v>881657</v>
      </c>
      <c r="J53" s="84" t="n">
        <f aca="false">SUM(J50:J52)</f>
        <v>2242826.27</v>
      </c>
      <c r="K53" s="1"/>
      <c r="L53" s="1"/>
      <c r="M53" s="1"/>
      <c r="N53" s="1"/>
      <c r="O53" s="1"/>
      <c r="P53" s="1"/>
      <c r="Q53" s="1"/>
      <c r="R53" s="1"/>
      <c r="S53" s="1"/>
      <c r="T53" s="1"/>
    </row>
    <row r="54" customFormat="false" ht="13.5" hidden="false" customHeight="false" outlineLevel="0" collapsed="false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customFormat="false" ht="12.75" hidden="false" customHeight="false" outlineLevel="0" collapsed="false">
      <c r="B55" s="0" t="s">
        <v>65</v>
      </c>
    </row>
    <row r="56" customFormat="false" ht="13.5" hidden="false" customHeight="false" outlineLevel="0" collapsed="false"/>
    <row r="57" customFormat="false" ht="13.5" hidden="false" customHeight="false" outlineLevel="0" collapsed="false">
      <c r="B57" s="25"/>
      <c r="C57" s="25" t="s">
        <v>66</v>
      </c>
      <c r="D57" s="25"/>
      <c r="E57" s="25" t="s">
        <v>66</v>
      </c>
      <c r="F57" s="25"/>
      <c r="G57" s="25" t="s">
        <v>66</v>
      </c>
      <c r="H57" s="25"/>
      <c r="I57" s="25" t="s">
        <v>66</v>
      </c>
      <c r="J57" s="25"/>
      <c r="K57" s="25" t="s">
        <v>66</v>
      </c>
      <c r="L57" s="25"/>
      <c r="M57" s="25" t="s">
        <v>66</v>
      </c>
      <c r="N57" s="25"/>
      <c r="O57" s="25" t="s">
        <v>66</v>
      </c>
      <c r="P57" s="25" t="s">
        <v>15</v>
      </c>
      <c r="Q57" s="25" t="s">
        <v>15</v>
      </c>
    </row>
    <row r="58" customFormat="false" ht="12.75" hidden="false" customHeight="false" outlineLevel="0" collapsed="false">
      <c r="B58" s="87" t="s">
        <v>46</v>
      </c>
      <c r="C58" s="88" t="s">
        <v>29</v>
      </c>
      <c r="D58" s="87" t="s">
        <v>67</v>
      </c>
      <c r="E58" s="88" t="s">
        <v>30</v>
      </c>
      <c r="F58" s="87" t="s">
        <v>68</v>
      </c>
      <c r="G58" s="88" t="s">
        <v>30</v>
      </c>
      <c r="H58" s="87" t="s">
        <v>69</v>
      </c>
      <c r="I58" s="88" t="s">
        <v>30</v>
      </c>
      <c r="J58" s="87" t="s">
        <v>70</v>
      </c>
      <c r="K58" s="88" t="s">
        <v>30</v>
      </c>
      <c r="L58" s="87" t="s">
        <v>71</v>
      </c>
      <c r="M58" s="88" t="s">
        <v>30</v>
      </c>
      <c r="N58" s="87" t="s">
        <v>72</v>
      </c>
      <c r="O58" s="89" t="s">
        <v>30</v>
      </c>
      <c r="P58" s="28" t="s">
        <v>45</v>
      </c>
      <c r="Q58" s="28" t="s">
        <v>28</v>
      </c>
    </row>
    <row r="59" customFormat="false" ht="13.5" hidden="false" customHeight="false" outlineLevel="0" collapsed="false">
      <c r="B59" s="90" t="s">
        <v>73</v>
      </c>
      <c r="C59" s="31" t="n">
        <v>-0.05</v>
      </c>
      <c r="D59" s="90"/>
      <c r="E59" s="31" t="n">
        <v>-0.05</v>
      </c>
      <c r="F59" s="90" t="s">
        <v>74</v>
      </c>
      <c r="G59" s="31" t="n">
        <v>-0.06</v>
      </c>
      <c r="H59" s="90" t="s">
        <v>75</v>
      </c>
      <c r="I59" s="31" t="n">
        <v>-0.05</v>
      </c>
      <c r="J59" s="90" t="s">
        <v>76</v>
      </c>
      <c r="K59" s="31" t="n">
        <v>-0.05</v>
      </c>
      <c r="L59" s="90"/>
      <c r="M59" s="91" t="n">
        <v>-0.0375</v>
      </c>
      <c r="N59" s="90"/>
      <c r="O59" s="91" t="n">
        <v>-0.0825</v>
      </c>
      <c r="P59" s="31" t="s">
        <v>77</v>
      </c>
      <c r="Q59" s="31"/>
    </row>
    <row r="60" customFormat="false" ht="13.5" hidden="false" customHeight="false" outlineLevel="0" collapsed="false">
      <c r="A60" s="33" t="n">
        <v>36557</v>
      </c>
      <c r="B60" s="92" t="n">
        <v>0</v>
      </c>
      <c r="C60" s="41" t="n">
        <f aca="false">($E$7+$C$59)*B60</f>
        <v>0</v>
      </c>
      <c r="D60" s="36"/>
      <c r="E60" s="36"/>
      <c r="F60" s="92" t="n">
        <v>0</v>
      </c>
      <c r="G60" s="41" t="n">
        <f aca="false">($E$7+$G$59)*F60</f>
        <v>0</v>
      </c>
      <c r="H60" s="36"/>
      <c r="I60" s="36"/>
      <c r="J60" s="36"/>
      <c r="K60" s="36"/>
      <c r="L60" s="36"/>
      <c r="M60" s="36"/>
      <c r="N60" s="36"/>
      <c r="O60" s="36"/>
      <c r="P60" s="36" t="n">
        <f aca="false">B60+D60+F60+H60+J60+L60+N60</f>
        <v>0</v>
      </c>
      <c r="Q60" s="41" t="n">
        <f aca="false">C60+E60+G60+I60+K60+M60+O60</f>
        <v>0</v>
      </c>
    </row>
    <row r="61" customFormat="false" ht="12.75" hidden="false" customHeight="false" outlineLevel="0" collapsed="false">
      <c r="A61" s="33" t="n">
        <v>36558</v>
      </c>
      <c r="B61" s="93" t="n">
        <v>0</v>
      </c>
      <c r="C61" s="55" t="n">
        <f aca="false">($E$7+$C$59)*B61</f>
        <v>0</v>
      </c>
      <c r="D61" s="50"/>
      <c r="E61" s="50"/>
      <c r="F61" s="93" t="n">
        <v>0</v>
      </c>
      <c r="G61" s="55" t="n">
        <f aca="false">($E$7+$G$59)*F61</f>
        <v>0</v>
      </c>
      <c r="H61" s="50"/>
      <c r="I61" s="50"/>
      <c r="J61" s="50"/>
      <c r="K61" s="50"/>
      <c r="L61" s="50"/>
      <c r="M61" s="50"/>
      <c r="N61" s="50"/>
      <c r="O61" s="50"/>
      <c r="P61" s="50" t="n">
        <f aca="false">B61+D61+F61+H61+J61+L61+N61</f>
        <v>0</v>
      </c>
      <c r="Q61" s="55" t="n">
        <f aca="false">C61+E61+G61+I61+K61+M61+O61</f>
        <v>0</v>
      </c>
    </row>
    <row r="62" customFormat="false" ht="12.75" hidden="false" customHeight="false" outlineLevel="0" collapsed="false">
      <c r="A62" s="33" t="n">
        <v>36559</v>
      </c>
      <c r="B62" s="93" t="n">
        <v>0</v>
      </c>
      <c r="C62" s="55" t="n">
        <f aca="false">($E$7+$C$59)*B62</f>
        <v>0</v>
      </c>
      <c r="D62" s="50"/>
      <c r="E62" s="50"/>
      <c r="F62" s="93" t="n">
        <v>0</v>
      </c>
      <c r="G62" s="55" t="n">
        <f aca="false">($E$7+$G$59)*F62</f>
        <v>0</v>
      </c>
      <c r="H62" s="50"/>
      <c r="I62" s="50"/>
      <c r="J62" s="50"/>
      <c r="K62" s="50"/>
      <c r="L62" s="50"/>
      <c r="M62" s="50"/>
      <c r="N62" s="50"/>
      <c r="O62" s="50"/>
      <c r="P62" s="50" t="n">
        <f aca="false">B62+D62+F62+H62+J62+L62+N62</f>
        <v>0</v>
      </c>
      <c r="Q62" s="55" t="n">
        <f aca="false">C62+E62+G62+I62+K62+M62+O62</f>
        <v>0</v>
      </c>
    </row>
    <row r="63" customFormat="false" ht="12.75" hidden="false" customHeight="false" outlineLevel="0" collapsed="false">
      <c r="A63" s="33" t="n">
        <v>36560</v>
      </c>
      <c r="B63" s="93" t="n">
        <v>8687</v>
      </c>
      <c r="C63" s="55" t="n">
        <f aca="false">($E$7+$C$59)*B63</f>
        <v>21978.11</v>
      </c>
      <c r="D63" s="50"/>
      <c r="E63" s="50"/>
      <c r="F63" s="93" t="n">
        <v>25000</v>
      </c>
      <c r="G63" s="55" t="n">
        <f aca="false">($E$7+$G$59)*F63</f>
        <v>63000</v>
      </c>
      <c r="H63" s="50"/>
      <c r="I63" s="50"/>
      <c r="J63" s="50"/>
      <c r="K63" s="50"/>
      <c r="L63" s="50"/>
      <c r="M63" s="50"/>
      <c r="N63" s="50"/>
      <c r="O63" s="50"/>
      <c r="P63" s="50" t="n">
        <f aca="false">B63+D63+F63+H63+J63+L63+N63</f>
        <v>33687</v>
      </c>
      <c r="Q63" s="55" t="n">
        <f aca="false">C63+E63+G63+I63+K63+M63+O63</f>
        <v>84978.11</v>
      </c>
    </row>
    <row r="64" customFormat="false" ht="12.75" hidden="false" customHeight="false" outlineLevel="0" collapsed="false">
      <c r="A64" s="33" t="n">
        <v>36561</v>
      </c>
      <c r="B64" s="93" t="n">
        <v>7154</v>
      </c>
      <c r="C64" s="55" t="n">
        <f aca="false">($E$7+$C$59)*B64</f>
        <v>18099.62</v>
      </c>
      <c r="D64" s="50"/>
      <c r="E64" s="50"/>
      <c r="F64" s="93" t="n">
        <v>25000</v>
      </c>
      <c r="G64" s="94" t="n">
        <f aca="false">($E$7+$G$59)*F64</f>
        <v>63000</v>
      </c>
      <c r="H64" s="50"/>
      <c r="I64" s="50"/>
      <c r="J64" s="50"/>
      <c r="K64" s="50"/>
      <c r="L64" s="50"/>
      <c r="M64" s="50"/>
      <c r="N64" s="50"/>
      <c r="O64" s="50"/>
      <c r="P64" s="50" t="n">
        <f aca="false">B64+D64+F64+H64+J64+L64+N64</f>
        <v>32154</v>
      </c>
      <c r="Q64" s="55" t="n">
        <f aca="false">C64+E64+G64+I64+K64+M64+O64</f>
        <v>81099.62</v>
      </c>
    </row>
    <row r="65" customFormat="false" ht="12.75" hidden="false" customHeight="false" outlineLevel="0" collapsed="false">
      <c r="A65" s="33" t="n">
        <v>36562</v>
      </c>
      <c r="B65" s="93" t="n">
        <v>7154</v>
      </c>
      <c r="C65" s="55" t="n">
        <f aca="false">($E$7+$C$59)*B65</f>
        <v>18099.62</v>
      </c>
      <c r="D65" s="50"/>
      <c r="E65" s="50"/>
      <c r="F65" s="93" t="n">
        <v>25000</v>
      </c>
      <c r="G65" s="55" t="n">
        <f aca="false">($E$7+$G$59)*F65</f>
        <v>63000</v>
      </c>
      <c r="H65" s="50"/>
      <c r="I65" s="50"/>
      <c r="J65" s="50"/>
      <c r="K65" s="50"/>
      <c r="L65" s="50"/>
      <c r="M65" s="50"/>
      <c r="N65" s="50"/>
      <c r="O65" s="50"/>
      <c r="P65" s="50" t="n">
        <f aca="false">B65+D65+F65+H65+J65+L65+N65</f>
        <v>32154</v>
      </c>
      <c r="Q65" s="55" t="n">
        <f aca="false">C65+E65+G65+I65+K65+M65+O65</f>
        <v>81099.62</v>
      </c>
    </row>
    <row r="66" customFormat="false" ht="12.75" hidden="false" customHeight="false" outlineLevel="0" collapsed="false">
      <c r="A66" s="33" t="n">
        <v>36563</v>
      </c>
      <c r="B66" s="93" t="n">
        <v>7154</v>
      </c>
      <c r="C66" s="55" t="n">
        <f aca="false">($E$7+$C$59)*B66</f>
        <v>18099.62</v>
      </c>
      <c r="D66" s="50"/>
      <c r="E66" s="50"/>
      <c r="F66" s="93" t="n">
        <v>25000</v>
      </c>
      <c r="G66" s="55" t="n">
        <f aca="false">($E$7+$G$59)*F66</f>
        <v>63000</v>
      </c>
      <c r="H66" s="50"/>
      <c r="I66" s="50"/>
      <c r="J66" s="50"/>
      <c r="K66" s="50"/>
      <c r="L66" s="50"/>
      <c r="M66" s="50"/>
      <c r="N66" s="50"/>
      <c r="O66" s="50"/>
      <c r="P66" s="50" t="n">
        <f aca="false">B66+D66+F66+H66+J66+L66+N66</f>
        <v>32154</v>
      </c>
      <c r="Q66" s="55" t="n">
        <f aca="false">C66+E66+G66+I66+K66+M66+O66</f>
        <v>81099.62</v>
      </c>
    </row>
    <row r="67" customFormat="false" ht="12.75" hidden="false" customHeight="false" outlineLevel="0" collapsed="false">
      <c r="A67" s="33" t="n">
        <v>36564</v>
      </c>
      <c r="B67" s="93" t="n">
        <v>7154</v>
      </c>
      <c r="C67" s="55" t="n">
        <f aca="false">($E$7+$C$59)*B67</f>
        <v>18099.62</v>
      </c>
      <c r="D67" s="50"/>
      <c r="E67" s="50"/>
      <c r="F67" s="93" t="n">
        <v>25000</v>
      </c>
      <c r="G67" s="55" t="n">
        <f aca="false">($E$7+$G$59)*F67</f>
        <v>63000</v>
      </c>
      <c r="H67" s="50"/>
      <c r="I67" s="50"/>
      <c r="J67" s="50"/>
      <c r="K67" s="50"/>
      <c r="L67" s="50"/>
      <c r="M67" s="50"/>
      <c r="N67" s="50"/>
      <c r="O67" s="50"/>
      <c r="P67" s="50" t="n">
        <f aca="false">B67+D67+F67+H67+J67+L67+N67</f>
        <v>32154</v>
      </c>
      <c r="Q67" s="55" t="n">
        <f aca="false">C67+E67+G67+I67+K67+M67+O67</f>
        <v>81099.62</v>
      </c>
    </row>
    <row r="68" customFormat="false" ht="12.75" hidden="false" customHeight="false" outlineLevel="0" collapsed="false">
      <c r="A68" s="33" t="n">
        <v>36565</v>
      </c>
      <c r="B68" s="93" t="n">
        <v>7154</v>
      </c>
      <c r="C68" s="55" t="n">
        <f aca="false">($E$7+$C$59)*B68</f>
        <v>18099.62</v>
      </c>
      <c r="D68" s="50"/>
      <c r="E68" s="50"/>
      <c r="F68" s="93" t="n">
        <v>25000</v>
      </c>
      <c r="G68" s="55" t="n">
        <f aca="false">($E$7+$G$59)*F68</f>
        <v>63000</v>
      </c>
      <c r="H68" s="50"/>
      <c r="I68" s="50"/>
      <c r="J68" s="50"/>
      <c r="K68" s="50"/>
      <c r="L68" s="50"/>
      <c r="M68" s="50"/>
      <c r="N68" s="50"/>
      <c r="O68" s="50"/>
      <c r="P68" s="50" t="n">
        <f aca="false">B68+D68+F68+H68+J68+L68+N68</f>
        <v>32154</v>
      </c>
      <c r="Q68" s="55" t="n">
        <f aca="false">C68+E68+G68+I68+K68+M68+O68</f>
        <v>81099.62</v>
      </c>
    </row>
    <row r="69" customFormat="false" ht="12.75" hidden="false" customHeight="false" outlineLevel="0" collapsed="false">
      <c r="A69" s="33" t="n">
        <v>36566</v>
      </c>
      <c r="B69" s="93" t="n">
        <v>7154</v>
      </c>
      <c r="C69" s="55" t="n">
        <f aca="false">($E$7+$C$59)*B69</f>
        <v>18099.62</v>
      </c>
      <c r="D69" s="50"/>
      <c r="E69" s="50"/>
      <c r="F69" s="93" t="n">
        <v>0</v>
      </c>
      <c r="G69" s="55" t="n">
        <f aca="false">($E$7+$G$59)*F69</f>
        <v>0</v>
      </c>
      <c r="H69" s="50"/>
      <c r="I69" s="50"/>
      <c r="J69" s="50"/>
      <c r="K69" s="50"/>
      <c r="L69" s="50"/>
      <c r="M69" s="50"/>
      <c r="N69" s="50"/>
      <c r="O69" s="50"/>
      <c r="P69" s="50" t="n">
        <f aca="false">B69+D69+F69+H69+J69+L69+N69</f>
        <v>7154</v>
      </c>
      <c r="Q69" s="55" t="n">
        <f aca="false">C69+E69+G69+I69+K69+M69+O69</f>
        <v>18099.62</v>
      </c>
    </row>
    <row r="70" customFormat="false" ht="12.75" hidden="false" customHeight="false" outlineLevel="0" collapsed="false">
      <c r="A70" s="33" t="n">
        <v>36567</v>
      </c>
      <c r="B70" s="93" t="n">
        <v>7154</v>
      </c>
      <c r="C70" s="55" t="n">
        <f aca="false">($E$7+$C$59)*B70</f>
        <v>18099.62</v>
      </c>
      <c r="D70" s="50"/>
      <c r="E70" s="50"/>
      <c r="F70" s="93" t="n">
        <v>0</v>
      </c>
      <c r="G70" s="55" t="n">
        <f aca="false">($E$7+$G$59)*F70</f>
        <v>0</v>
      </c>
      <c r="H70" s="50"/>
      <c r="I70" s="50"/>
      <c r="J70" s="50"/>
      <c r="K70" s="50"/>
      <c r="L70" s="50"/>
      <c r="M70" s="50"/>
      <c r="N70" s="50"/>
      <c r="O70" s="50"/>
      <c r="P70" s="50" t="n">
        <f aca="false">B70+D70+F70+H70+J70+L70+N70</f>
        <v>7154</v>
      </c>
      <c r="Q70" s="55" t="n">
        <f aca="false">C70+E70+G70+I70+K70+M70+O70</f>
        <v>18099.62</v>
      </c>
    </row>
    <row r="71" customFormat="false" ht="12.75" hidden="false" customHeight="false" outlineLevel="0" collapsed="false">
      <c r="A71" s="33" t="n">
        <v>36568</v>
      </c>
      <c r="B71" s="93" t="n">
        <v>7155</v>
      </c>
      <c r="C71" s="55" t="n">
        <f aca="false">($E$7+$C$59)*B71</f>
        <v>18102.15</v>
      </c>
      <c r="D71" s="50"/>
      <c r="E71" s="50"/>
      <c r="F71" s="93" t="n">
        <v>0</v>
      </c>
      <c r="G71" s="55" t="n">
        <f aca="false">($E$7+$G$59)*F71</f>
        <v>0</v>
      </c>
      <c r="H71" s="50"/>
      <c r="I71" s="50"/>
      <c r="J71" s="50"/>
      <c r="K71" s="50"/>
      <c r="L71" s="50"/>
      <c r="M71" s="50"/>
      <c r="N71" s="50"/>
      <c r="O71" s="50"/>
      <c r="P71" s="50" t="n">
        <f aca="false">B71+D71+F71+H71+J71+L71+N71</f>
        <v>7155</v>
      </c>
      <c r="Q71" s="55" t="n">
        <f aca="false">C71+E71+G71+I71+K71+M71+O71</f>
        <v>18102.15</v>
      </c>
    </row>
    <row r="72" customFormat="false" ht="12.75" hidden="false" customHeight="false" outlineLevel="0" collapsed="false">
      <c r="A72" s="33" t="n">
        <v>36569</v>
      </c>
      <c r="B72" s="93" t="n">
        <v>7154</v>
      </c>
      <c r="C72" s="55" t="n">
        <f aca="false">($E$7+$C$59)*B72</f>
        <v>18099.62</v>
      </c>
      <c r="D72" s="50"/>
      <c r="E72" s="50"/>
      <c r="F72" s="93" t="n">
        <v>0</v>
      </c>
      <c r="G72" s="55" t="n">
        <f aca="false">($E$7+$G$59)*F72</f>
        <v>0</v>
      </c>
      <c r="H72" s="50"/>
      <c r="I72" s="50"/>
      <c r="J72" s="50"/>
      <c r="K72" s="50"/>
      <c r="L72" s="50"/>
      <c r="M72" s="50"/>
      <c r="N72" s="50"/>
      <c r="O72" s="50"/>
      <c r="P72" s="50" t="n">
        <f aca="false">B72+D72+F72+H72+J72+L72+N72</f>
        <v>7154</v>
      </c>
      <c r="Q72" s="55" t="n">
        <f aca="false">C72+E72+G72+I72+K72+M72+O72</f>
        <v>18099.62</v>
      </c>
    </row>
    <row r="73" customFormat="false" ht="12.75" hidden="false" customHeight="false" outlineLevel="0" collapsed="false">
      <c r="A73" s="33" t="n">
        <v>36570</v>
      </c>
      <c r="B73" s="93" t="n">
        <v>7154</v>
      </c>
      <c r="C73" s="55" t="n">
        <f aca="false">($E$7+$C$59)*B73</f>
        <v>18099.62</v>
      </c>
      <c r="D73" s="50"/>
      <c r="E73" s="50"/>
      <c r="F73" s="93" t="n">
        <v>25000</v>
      </c>
      <c r="G73" s="55" t="n">
        <f aca="false">($E$7+$G$59)*F73</f>
        <v>63000</v>
      </c>
      <c r="H73" s="50"/>
      <c r="I73" s="50"/>
      <c r="J73" s="50"/>
      <c r="K73" s="50"/>
      <c r="L73" s="50"/>
      <c r="M73" s="50"/>
      <c r="N73" s="50"/>
      <c r="O73" s="50"/>
      <c r="P73" s="50" t="n">
        <f aca="false">B73+D73+F73+H73+J73+L73+N73</f>
        <v>32154</v>
      </c>
      <c r="Q73" s="55" t="n">
        <f aca="false">C73+E73+G73+I73+K73+M73+O73</f>
        <v>81099.62</v>
      </c>
    </row>
    <row r="74" customFormat="false" ht="12.75" hidden="false" customHeight="false" outlineLevel="0" collapsed="false">
      <c r="A74" s="33" t="n">
        <v>36571</v>
      </c>
      <c r="B74" s="93" t="n">
        <v>7154</v>
      </c>
      <c r="C74" s="55" t="n">
        <f aca="false">($E$7+$C$59)*B74</f>
        <v>18099.62</v>
      </c>
      <c r="D74" s="50"/>
      <c r="E74" s="50"/>
      <c r="F74" s="93" t="n">
        <v>25000</v>
      </c>
      <c r="G74" s="55" t="n">
        <f aca="false">($E$7+$G$59)*F74</f>
        <v>63000</v>
      </c>
      <c r="H74" s="50"/>
      <c r="I74" s="50"/>
      <c r="J74" s="50"/>
      <c r="K74" s="50"/>
      <c r="L74" s="50"/>
      <c r="M74" s="50"/>
      <c r="N74" s="50"/>
      <c r="O74" s="50"/>
      <c r="P74" s="50" t="n">
        <f aca="false">B74+D74+F74+H74+J74+L74+N74</f>
        <v>32154</v>
      </c>
      <c r="Q74" s="55" t="n">
        <f aca="false">C74+E74+G74+I74+K74+M74+O74</f>
        <v>81099.62</v>
      </c>
    </row>
    <row r="75" customFormat="false" ht="12.75" hidden="false" customHeight="false" outlineLevel="0" collapsed="false">
      <c r="A75" s="33" t="n">
        <v>36572</v>
      </c>
      <c r="B75" s="93" t="n">
        <v>7154</v>
      </c>
      <c r="C75" s="55" t="n">
        <f aca="false">($E$7+$C$59)*B75</f>
        <v>18099.62</v>
      </c>
      <c r="D75" s="50"/>
      <c r="E75" s="50"/>
      <c r="F75" s="93" t="n">
        <v>27400</v>
      </c>
      <c r="G75" s="55" t="n">
        <f aca="false">($E$7+$G$59)*F75</f>
        <v>69048</v>
      </c>
      <c r="H75" s="50"/>
      <c r="I75" s="50"/>
      <c r="J75" s="50"/>
      <c r="K75" s="50"/>
      <c r="L75" s="50"/>
      <c r="M75" s="50"/>
      <c r="N75" s="50"/>
      <c r="O75" s="50"/>
      <c r="P75" s="50" t="n">
        <f aca="false">B75+D75+F75+H75+J75+L75+N75</f>
        <v>34554</v>
      </c>
      <c r="Q75" s="55" t="n">
        <f aca="false">C75+E75+G75+I75+K75+M75+O75</f>
        <v>87147.62</v>
      </c>
    </row>
    <row r="76" customFormat="false" ht="12.75" hidden="false" customHeight="false" outlineLevel="0" collapsed="false">
      <c r="A76" s="33" t="n">
        <v>36573</v>
      </c>
      <c r="B76" s="93" t="n">
        <v>7154</v>
      </c>
      <c r="C76" s="55" t="n">
        <f aca="false">($E$7+$C$59)*B76</f>
        <v>18099.62</v>
      </c>
      <c r="D76" s="50"/>
      <c r="E76" s="50"/>
      <c r="F76" s="93" t="n">
        <v>30625</v>
      </c>
      <c r="G76" s="55" t="n">
        <f aca="false">($E$7+$G$59)*F76</f>
        <v>77175</v>
      </c>
      <c r="H76" s="50"/>
      <c r="I76" s="50"/>
      <c r="J76" s="50"/>
      <c r="K76" s="50"/>
      <c r="L76" s="50"/>
      <c r="M76" s="50"/>
      <c r="N76" s="50"/>
      <c r="O76" s="50"/>
      <c r="P76" s="50" t="n">
        <f aca="false">B76+D76+F76+H76+J76+L76+N76</f>
        <v>37779</v>
      </c>
      <c r="Q76" s="55" t="n">
        <f aca="false">C76+E76+G76+I76+K76+M76+O76</f>
        <v>95274.62</v>
      </c>
    </row>
    <row r="77" customFormat="false" ht="12.75" hidden="false" customHeight="false" outlineLevel="0" collapsed="false">
      <c r="A77" s="33" t="n">
        <v>36574</v>
      </c>
      <c r="B77" s="93" t="n">
        <v>7154</v>
      </c>
      <c r="C77" s="55" t="n">
        <f aca="false">($E$7+$C$59)*B77</f>
        <v>18099.62</v>
      </c>
      <c r="D77" s="50"/>
      <c r="E77" s="50"/>
      <c r="F77" s="93" t="n">
        <v>33000</v>
      </c>
      <c r="G77" s="55" t="n">
        <f aca="false">($E$7+$G$59)*F77</f>
        <v>83160</v>
      </c>
      <c r="H77" s="50"/>
      <c r="I77" s="50"/>
      <c r="J77" s="50"/>
      <c r="K77" s="50"/>
      <c r="L77" s="50"/>
      <c r="M77" s="50"/>
      <c r="N77" s="50"/>
      <c r="O77" s="50"/>
      <c r="P77" s="50" t="n">
        <f aca="false">B77+D77+F77+H77+J77+L77+N77</f>
        <v>40154</v>
      </c>
      <c r="Q77" s="55" t="n">
        <f aca="false">C77+E77+G77+I77+K77+M77+O77</f>
        <v>101259.62</v>
      </c>
    </row>
    <row r="78" customFormat="false" ht="12.75" hidden="false" customHeight="false" outlineLevel="0" collapsed="false">
      <c r="A78" s="33" t="n">
        <v>36575</v>
      </c>
      <c r="B78" s="93" t="n">
        <v>7154</v>
      </c>
      <c r="C78" s="55" t="n">
        <f aca="false">($E$7+$C$59)*B78</f>
        <v>18099.62</v>
      </c>
      <c r="D78" s="50"/>
      <c r="E78" s="50"/>
      <c r="F78" s="93" t="n">
        <v>33000</v>
      </c>
      <c r="G78" s="55" t="n">
        <f aca="false">($E$7+$G$59)*F78</f>
        <v>83160</v>
      </c>
      <c r="H78" s="50"/>
      <c r="I78" s="50"/>
      <c r="J78" s="50"/>
      <c r="K78" s="50"/>
      <c r="L78" s="50"/>
      <c r="M78" s="50"/>
      <c r="N78" s="50"/>
      <c r="O78" s="50"/>
      <c r="P78" s="50" t="n">
        <f aca="false">B78+D78+F78+H78+J78+L78+N78</f>
        <v>40154</v>
      </c>
      <c r="Q78" s="55" t="n">
        <f aca="false">C78+E78+G78+I78+K78+M78+O78</f>
        <v>101259.62</v>
      </c>
    </row>
    <row r="79" customFormat="false" ht="12.75" hidden="false" customHeight="false" outlineLevel="0" collapsed="false">
      <c r="A79" s="33" t="n">
        <v>36576</v>
      </c>
      <c r="B79" s="93" t="n">
        <v>7154</v>
      </c>
      <c r="C79" s="55" t="n">
        <f aca="false">($E$7+$C$59)*B79</f>
        <v>18099.62</v>
      </c>
      <c r="D79" s="50"/>
      <c r="E79" s="50"/>
      <c r="F79" s="93" t="n">
        <v>33000</v>
      </c>
      <c r="G79" s="55" t="n">
        <f aca="false">($E$7+$G$59)*F79</f>
        <v>83160</v>
      </c>
      <c r="H79" s="50"/>
      <c r="I79" s="50"/>
      <c r="J79" s="50"/>
      <c r="K79" s="50"/>
      <c r="L79" s="50"/>
      <c r="M79" s="50"/>
      <c r="N79" s="50"/>
      <c r="O79" s="50"/>
      <c r="P79" s="50" t="n">
        <f aca="false">B79+D79+F79+H79+J79+L79+N79</f>
        <v>40154</v>
      </c>
      <c r="Q79" s="55" t="n">
        <f aca="false">C79+E79+G79+I79+K79+M79+O79</f>
        <v>101259.62</v>
      </c>
    </row>
    <row r="80" customFormat="false" ht="12.75" hidden="false" customHeight="false" outlineLevel="0" collapsed="false">
      <c r="A80" s="33" t="n">
        <v>36577</v>
      </c>
      <c r="B80" s="93" t="n">
        <v>7155</v>
      </c>
      <c r="C80" s="55" t="n">
        <f aca="false">($E$7+$C$59)*B80</f>
        <v>18102.15</v>
      </c>
      <c r="D80" s="50"/>
      <c r="E80" s="50"/>
      <c r="F80" s="93" t="n">
        <v>33000</v>
      </c>
      <c r="G80" s="55" t="n">
        <f aca="false">($E$7+$G$59)*F80</f>
        <v>83160</v>
      </c>
      <c r="H80" s="50"/>
      <c r="I80" s="50"/>
      <c r="J80" s="50"/>
      <c r="K80" s="50"/>
      <c r="L80" s="50"/>
      <c r="M80" s="50"/>
      <c r="N80" s="50"/>
      <c r="O80" s="50"/>
      <c r="P80" s="50" t="n">
        <f aca="false">B80+D80+F80+H80+J80+L80+N80</f>
        <v>40155</v>
      </c>
      <c r="Q80" s="55" t="n">
        <f aca="false">C80+E80+G80+I80+K80+M80+O80</f>
        <v>101262.15</v>
      </c>
    </row>
    <row r="81" customFormat="false" ht="12.75" hidden="false" customHeight="false" outlineLevel="0" collapsed="false">
      <c r="A81" s="33" t="n">
        <v>36578</v>
      </c>
      <c r="B81" s="93" t="n">
        <v>7154</v>
      </c>
      <c r="C81" s="55" t="n">
        <f aca="false">($E$7+$C$59)*B81</f>
        <v>18099.62</v>
      </c>
      <c r="D81" s="50"/>
      <c r="E81" s="50"/>
      <c r="F81" s="93" t="n">
        <v>33000</v>
      </c>
      <c r="G81" s="55" t="n">
        <f aca="false">($E$7+$G$59)*F81</f>
        <v>83160</v>
      </c>
      <c r="H81" s="50"/>
      <c r="I81" s="50"/>
      <c r="J81" s="50"/>
      <c r="K81" s="50"/>
      <c r="L81" s="50"/>
      <c r="M81" s="50"/>
      <c r="N81" s="50"/>
      <c r="O81" s="50"/>
      <c r="P81" s="50" t="n">
        <f aca="false">B81+D81+F81+H81+J81+L81+N81</f>
        <v>40154</v>
      </c>
      <c r="Q81" s="55" t="n">
        <f aca="false">C81+E81+G81+I81+K81+M81+O81</f>
        <v>101259.62</v>
      </c>
    </row>
    <row r="82" customFormat="false" ht="12.75" hidden="false" customHeight="false" outlineLevel="0" collapsed="false">
      <c r="A82" s="33" t="n">
        <v>36579</v>
      </c>
      <c r="B82" s="93" t="n">
        <v>7154</v>
      </c>
      <c r="C82" s="55" t="n">
        <f aca="false">($E$7+$C$59)*B82</f>
        <v>18099.62</v>
      </c>
      <c r="D82" s="50"/>
      <c r="E82" s="50"/>
      <c r="F82" s="93" t="n">
        <v>35000</v>
      </c>
      <c r="G82" s="55" t="n">
        <f aca="false">($E$7+$G$59)*F82</f>
        <v>88200</v>
      </c>
      <c r="H82" s="50"/>
      <c r="I82" s="50"/>
      <c r="J82" s="50"/>
      <c r="K82" s="50"/>
      <c r="L82" s="50"/>
      <c r="M82" s="50"/>
      <c r="N82" s="50"/>
      <c r="O82" s="50"/>
      <c r="P82" s="50" t="n">
        <f aca="false">B82+D82+F82+H82+J82+L82+N82</f>
        <v>42154</v>
      </c>
      <c r="Q82" s="55" t="n">
        <f aca="false">C82+E82+G82+I82+K82+M82+O82</f>
        <v>106299.62</v>
      </c>
    </row>
    <row r="83" customFormat="false" ht="12.75" hidden="false" customHeight="false" outlineLevel="0" collapsed="false">
      <c r="A83" s="33" t="n">
        <v>36580</v>
      </c>
      <c r="B83" s="93" t="n">
        <v>7154</v>
      </c>
      <c r="C83" s="55" t="n">
        <f aca="false">($E$7+$C$59)*B83</f>
        <v>18099.62</v>
      </c>
      <c r="D83" s="50"/>
      <c r="E83" s="50"/>
      <c r="F83" s="93" t="n">
        <v>50000</v>
      </c>
      <c r="G83" s="55" t="n">
        <f aca="false">($E$7+$G$59)*F83</f>
        <v>126000</v>
      </c>
      <c r="H83" s="50"/>
      <c r="I83" s="50"/>
      <c r="J83" s="50"/>
      <c r="K83" s="50"/>
      <c r="L83" s="50"/>
      <c r="M83" s="50"/>
      <c r="N83" s="50"/>
      <c r="O83" s="50"/>
      <c r="P83" s="50" t="n">
        <f aca="false">B83+D83+F83+H83+J83+L83+N83</f>
        <v>57154</v>
      </c>
      <c r="Q83" s="55" t="n">
        <f aca="false">C83+E83+G83+I83+K83+M83+O83</f>
        <v>144099.62</v>
      </c>
    </row>
    <row r="84" customFormat="false" ht="12.75" hidden="false" customHeight="false" outlineLevel="0" collapsed="false">
      <c r="A84" s="33" t="n">
        <v>36581</v>
      </c>
      <c r="B84" s="93" t="n">
        <v>7154</v>
      </c>
      <c r="C84" s="55" t="n">
        <f aca="false">($E$7+$C$59)*B84</f>
        <v>18099.62</v>
      </c>
      <c r="D84" s="50"/>
      <c r="E84" s="50"/>
      <c r="F84" s="93" t="n">
        <v>50000</v>
      </c>
      <c r="G84" s="55" t="n">
        <f aca="false">($E$7+$G$59)*F84</f>
        <v>126000</v>
      </c>
      <c r="H84" s="50"/>
      <c r="I84" s="50"/>
      <c r="J84" s="50"/>
      <c r="K84" s="50"/>
      <c r="L84" s="50"/>
      <c r="M84" s="50"/>
      <c r="N84" s="50"/>
      <c r="O84" s="50"/>
      <c r="P84" s="50" t="n">
        <f aca="false">B84+D84+F84+H84+J84+L84+N84</f>
        <v>57154</v>
      </c>
      <c r="Q84" s="55" t="n">
        <f aca="false">C84+E84+G84+I84+K84+M84+O84</f>
        <v>144099.62</v>
      </c>
    </row>
    <row r="85" customFormat="false" ht="12.75" hidden="false" customHeight="false" outlineLevel="0" collapsed="false">
      <c r="A85" s="33" t="n">
        <v>36582</v>
      </c>
      <c r="B85" s="93" t="n">
        <v>7154</v>
      </c>
      <c r="C85" s="55" t="n">
        <f aca="false">($E$7+$C$59)*B85</f>
        <v>18099.62</v>
      </c>
      <c r="D85" s="50"/>
      <c r="E85" s="50"/>
      <c r="F85" s="93" t="n">
        <v>50000</v>
      </c>
      <c r="G85" s="55" t="n">
        <f aca="false">($E$7+$G$59)*F85</f>
        <v>126000</v>
      </c>
      <c r="H85" s="50"/>
      <c r="I85" s="50"/>
      <c r="J85" s="50"/>
      <c r="K85" s="50"/>
      <c r="L85" s="50"/>
      <c r="M85" s="50"/>
      <c r="N85" s="50"/>
      <c r="O85" s="50"/>
      <c r="P85" s="50" t="n">
        <f aca="false">B85+D85+F85+H85+J85+L85+N85</f>
        <v>57154</v>
      </c>
      <c r="Q85" s="55" t="n">
        <f aca="false">C85+E85+G85+I85+K85+M85+O85</f>
        <v>144099.62</v>
      </c>
    </row>
    <row r="86" customFormat="false" ht="12.75" hidden="false" customHeight="false" outlineLevel="0" collapsed="false">
      <c r="A86" s="33" t="n">
        <v>36583</v>
      </c>
      <c r="B86" s="93" t="n">
        <v>7154</v>
      </c>
      <c r="C86" s="55" t="n">
        <f aca="false">($E$7+$C$59)*B86</f>
        <v>18099.62</v>
      </c>
      <c r="D86" s="50"/>
      <c r="E86" s="50"/>
      <c r="F86" s="93" t="n">
        <v>50000</v>
      </c>
      <c r="G86" s="55" t="n">
        <f aca="false">($E$7+$G$59)*F86</f>
        <v>126000</v>
      </c>
      <c r="H86" s="50"/>
      <c r="I86" s="50"/>
      <c r="J86" s="50"/>
      <c r="K86" s="50"/>
      <c r="L86" s="50"/>
      <c r="M86" s="50"/>
      <c r="N86" s="50"/>
      <c r="O86" s="50"/>
      <c r="P86" s="50" t="n">
        <f aca="false">B86+D86+F86+H86+J86+L86+N86</f>
        <v>57154</v>
      </c>
      <c r="Q86" s="55" t="n">
        <f aca="false">C86+E86+G86+I86+K86+M86+O86</f>
        <v>144099.62</v>
      </c>
    </row>
    <row r="87" customFormat="false" ht="12.75" hidden="false" customHeight="false" outlineLevel="0" collapsed="false">
      <c r="A87" s="33" t="n">
        <v>36584</v>
      </c>
      <c r="B87" s="93" t="n">
        <v>7154</v>
      </c>
      <c r="C87" s="55" t="n">
        <f aca="false">($E$7+$C$59)*B87</f>
        <v>18099.62</v>
      </c>
      <c r="D87" s="50"/>
      <c r="E87" s="50"/>
      <c r="F87" s="93" t="n">
        <v>33000</v>
      </c>
      <c r="G87" s="55" t="n">
        <f aca="false">($E$7+$G$59)*F87</f>
        <v>83160</v>
      </c>
      <c r="H87" s="50"/>
      <c r="I87" s="50"/>
      <c r="J87" s="50"/>
      <c r="K87" s="50"/>
      <c r="L87" s="50"/>
      <c r="M87" s="50"/>
      <c r="N87" s="50"/>
      <c r="O87" s="50"/>
      <c r="P87" s="50" t="n">
        <f aca="false">B87+D87+F87+H87+J87+L87+N87</f>
        <v>40154</v>
      </c>
      <c r="Q87" s="55" t="n">
        <f aca="false">C87+E87+G87+I87+K87+M87+O87</f>
        <v>101259.62</v>
      </c>
    </row>
    <row r="88" customFormat="false" ht="12.75" hidden="false" customHeight="false" outlineLevel="0" collapsed="false">
      <c r="A88" s="33" t="n">
        <v>36585</v>
      </c>
      <c r="B88" s="93" t="n">
        <v>7155</v>
      </c>
      <c r="C88" s="55" t="n">
        <f aca="false">($E$7+$C$59)*B88</f>
        <v>18102.15</v>
      </c>
      <c r="D88" s="50"/>
      <c r="E88" s="50"/>
      <c r="F88" s="93" t="n">
        <v>33000</v>
      </c>
      <c r="G88" s="55" t="n">
        <f aca="false">($E$7+$G$59)*F88</f>
        <v>83160</v>
      </c>
      <c r="H88" s="50"/>
      <c r="I88" s="50"/>
      <c r="J88" s="50"/>
      <c r="K88" s="50"/>
      <c r="L88" s="50"/>
      <c r="M88" s="50"/>
      <c r="N88" s="50"/>
      <c r="O88" s="50"/>
      <c r="P88" s="50" t="n">
        <f aca="false">B88+D88+F88+H88+J88+L88+N88</f>
        <v>40155</v>
      </c>
      <c r="Q88" s="55" t="n">
        <f aca="false">C88+E88+G88+I88+K88+M88+O88</f>
        <v>101262.15</v>
      </c>
    </row>
    <row r="89" customFormat="false" ht="12.75" hidden="false" customHeight="false" outlineLevel="0" collapsed="false">
      <c r="B89" s="50"/>
      <c r="C89" s="50"/>
      <c r="D89" s="50"/>
      <c r="E89" s="50"/>
      <c r="F89" s="50"/>
      <c r="G89" s="50" t="n">
        <f aca="false">($E$7+$G$59)*F89</f>
        <v>0</v>
      </c>
      <c r="H89" s="50"/>
      <c r="I89" s="50"/>
      <c r="J89" s="50"/>
      <c r="K89" s="50"/>
      <c r="L89" s="50"/>
      <c r="M89" s="50"/>
      <c r="N89" s="50"/>
      <c r="O89" s="50"/>
      <c r="P89" s="50" t="n">
        <f aca="false">B89+D89+F89+H89+J89+L89+N89</f>
        <v>0</v>
      </c>
      <c r="Q89" s="55" t="n">
        <f aca="false">C89+E89+G89+I89+K89+M89+O89</f>
        <v>0</v>
      </c>
    </row>
    <row r="90" customFormat="false" ht="12.75" hidden="false" customHeight="false" outlineLevel="0" collapsed="false">
      <c r="B90" s="50"/>
      <c r="C90" s="50"/>
      <c r="D90" s="50"/>
      <c r="E90" s="50"/>
      <c r="F90" s="50"/>
      <c r="G90" s="50" t="n">
        <f aca="false">($E$7+$G$59)*F90</f>
        <v>0</v>
      </c>
      <c r="H90" s="50"/>
      <c r="I90" s="50"/>
      <c r="J90" s="50"/>
      <c r="K90" s="50"/>
      <c r="L90" s="50"/>
      <c r="M90" s="50"/>
      <c r="N90" s="50"/>
      <c r="O90" s="50"/>
      <c r="P90" s="50" t="n">
        <f aca="false">B90+D90+F90+H90+J90+L90+N90</f>
        <v>0</v>
      </c>
      <c r="Q90" s="55" t="n">
        <f aca="false">C90+E90+G90+I90+K90+M90+O90</f>
        <v>0</v>
      </c>
    </row>
    <row r="91" customFormat="false" ht="13.5" hidden="false" customHeight="false" outlineLevel="0" collapsed="false">
      <c r="B91" s="67" t="n">
        <v>187540</v>
      </c>
      <c r="C91" s="71" t="n">
        <f aca="false">($E$7+$C$59)*B91</f>
        <v>474476.2</v>
      </c>
      <c r="D91" s="95" t="n">
        <f aca="false">SUM(D60:D90)</f>
        <v>0</v>
      </c>
      <c r="E91" s="71" t="n">
        <f aca="false">SUM(E60:E90)</f>
        <v>0</v>
      </c>
      <c r="F91" s="67" t="n">
        <f aca="false">SUM(F60:F88)</f>
        <v>724025</v>
      </c>
      <c r="G91" s="71" t="n">
        <f aca="false">($E$7+$G$59)*F91</f>
        <v>1824543</v>
      </c>
      <c r="H91" s="95" t="n">
        <f aca="false">SUM(H60:H89)</f>
        <v>0</v>
      </c>
      <c r="I91" s="71" t="n">
        <f aca="false">SUM(I60:I90)</f>
        <v>0</v>
      </c>
      <c r="J91" s="95" t="n">
        <f aca="false">SUM(J60:J89)</f>
        <v>0</v>
      </c>
      <c r="K91" s="71" t="n">
        <f aca="false">SUM(K60:K90)</f>
        <v>0</v>
      </c>
      <c r="L91" s="95" t="n">
        <f aca="false">SUM(L60:L89)</f>
        <v>0</v>
      </c>
      <c r="M91" s="71" t="n">
        <f aca="false">SUM(M60:M90)</f>
        <v>0</v>
      </c>
      <c r="N91" s="95" t="n">
        <f aca="false">SUM(N60:N89)</f>
        <v>0</v>
      </c>
      <c r="O91" s="71" t="n">
        <f aca="false">SUM(O60:O90)</f>
        <v>0</v>
      </c>
      <c r="P91" s="67" t="n">
        <f aca="false">B91+D91+F91+H91+J91+L91+N91</f>
        <v>911565</v>
      </c>
      <c r="Q91" s="71" t="n">
        <f aca="false">C91+E91+G91+I91+K91+M91+O91</f>
        <v>2299019.2</v>
      </c>
    </row>
    <row r="92" customFormat="false" ht="13.5" hidden="false" customHeight="false" outlineLevel="0" collapsed="false">
      <c r="B92" s="96"/>
    </row>
    <row r="93" customFormat="false" ht="12.75" hidden="false" customHeight="false" outlineLevel="0" collapsed="false">
      <c r="B93" s="97"/>
      <c r="P93" s="0" t="s">
        <v>78</v>
      </c>
      <c r="Q93" s="98" t="n">
        <f aca="false">Q91/P91</f>
        <v>2.52205734094661</v>
      </c>
    </row>
  </sheetData>
  <printOptions headings="true" gridLines="false" gridLinesSet="true" horizontalCentered="false" verticalCentered="false"/>
  <pageMargins left="0.2" right="0.4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9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0" width="12.7"/>
    <col collapsed="false" customWidth="true" hidden="false" outlineLevel="0" max="3" min="3" style="0" width="22.28"/>
    <col collapsed="false" customWidth="true" hidden="false" outlineLevel="0" max="5" min="4" style="0" width="10.28"/>
    <col collapsed="false" customWidth="true" hidden="false" outlineLevel="0" max="6" min="6" style="0" width="12.56"/>
    <col collapsed="false" customWidth="true" hidden="false" outlineLevel="0" max="7" min="7" style="0" width="16.13"/>
    <col collapsed="false" customWidth="true" hidden="false" outlineLevel="0" max="8" min="8" style="0" width="20.56"/>
    <col collapsed="false" customWidth="true" hidden="false" outlineLevel="0" max="9" min="9" style="0" width="15.99"/>
    <col collapsed="false" customWidth="true" hidden="false" outlineLevel="0" max="10" min="10" style="0" width="14.56"/>
    <col collapsed="false" customWidth="true" hidden="false" outlineLevel="0" max="11" min="11" style="0" width="21.99"/>
    <col collapsed="false" customWidth="true" hidden="false" outlineLevel="0" max="12" min="12" style="0" width="22.28"/>
    <col collapsed="false" customWidth="true" hidden="false" outlineLevel="0" max="13" min="13" style="0" width="17.28"/>
    <col collapsed="false" customWidth="true" hidden="false" outlineLevel="0" max="14" min="14" style="0" width="16.13"/>
    <col collapsed="false" customWidth="true" hidden="false" outlineLevel="0" max="15" min="15" style="0" width="22.85"/>
    <col collapsed="false" customWidth="true" hidden="false" outlineLevel="0" max="16" min="16" style="0" width="15.56"/>
    <col collapsed="false" customWidth="true" hidden="false" outlineLevel="0" max="17" min="17" style="0" width="16.56"/>
    <col collapsed="false" customWidth="true" hidden="false" outlineLevel="0" max="18" min="18" style="0" width="22.14"/>
    <col collapsed="false" customWidth="true" hidden="false" outlineLevel="0" max="19" min="19" style="0" width="11.99"/>
    <col collapsed="false" customWidth="true" hidden="false" outlineLevel="0" max="20" min="20" style="0" width="16.56"/>
    <col collapsed="false" customWidth="true" hidden="false" outlineLevel="0" max="21" min="21" style="0" width="15.7"/>
    <col collapsed="false" customWidth="true" hidden="false" outlineLevel="0" max="22" min="22" style="0" width="16.56"/>
    <col collapsed="false" customWidth="true" hidden="false" outlineLevel="0" max="23" min="23" style="0" width="22.7"/>
    <col collapsed="false" customWidth="true" hidden="false" outlineLevel="0" max="25" min="24" style="0" width="13.85"/>
    <col collapsed="false" customWidth="true" hidden="false" outlineLevel="0" max="26" min="26" style="0" width="11.56"/>
  </cols>
  <sheetData>
    <row r="1" customFormat="false" ht="6.75" hidden="false" customHeight="true" outlineLevel="0" collapsed="false"/>
    <row r="2" customFormat="false" ht="12.75" hidden="false" customHeight="true" outlineLevel="0" collapsed="false">
      <c r="A2" s="2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5" t="s">
        <v>1</v>
      </c>
      <c r="B3" s="6"/>
      <c r="C3" s="6"/>
      <c r="D3" s="6"/>
      <c r="E3" s="6"/>
    </row>
    <row r="4" customFormat="false" ht="12.75" hidden="false" customHeight="true" outlineLevel="0" collapsed="false">
      <c r="A4" s="5" t="s">
        <v>2</v>
      </c>
      <c r="B4" s="6"/>
      <c r="C4" s="6"/>
      <c r="D4" s="6"/>
      <c r="E4" s="6"/>
    </row>
    <row r="5" customFormat="false" ht="12.75" hidden="false" customHeight="true" outlineLevel="0" collapsed="false">
      <c r="A5" s="7" t="s">
        <v>3</v>
      </c>
      <c r="B5" s="6"/>
      <c r="C5" s="6"/>
      <c r="D5" s="6"/>
      <c r="E5" s="6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1" t="n">
        <v>36557</v>
      </c>
    </row>
    <row r="7" customFormat="false" ht="12.75" hidden="false" customHeight="true" outlineLevel="0" collapsed="false">
      <c r="A7" s="12" t="s">
        <v>5</v>
      </c>
      <c r="B7" s="13"/>
      <c r="C7" s="14"/>
      <c r="D7" s="14"/>
      <c r="E7" s="15" t="n">
        <v>2.58</v>
      </c>
    </row>
    <row r="8" customFormat="false" ht="12.75" hidden="false" customHeight="true" outlineLevel="0" collapsed="false">
      <c r="A8" s="5"/>
      <c r="B8" s="16"/>
      <c r="C8" s="1"/>
      <c r="D8" s="1"/>
      <c r="E8" s="17"/>
    </row>
    <row r="9" customFormat="false" ht="12.75" hidden="false" customHeight="true" outlineLevel="0" collapsed="false">
      <c r="A9" s="5" t="s">
        <v>6</v>
      </c>
      <c r="B9" s="16"/>
      <c r="C9" s="1"/>
      <c r="D9" s="1"/>
      <c r="E9" s="17"/>
    </row>
    <row r="10" customFormat="false" ht="12.75" hidden="false" customHeight="true" outlineLevel="0" collapsed="false">
      <c r="A10" s="5" t="s">
        <v>7</v>
      </c>
      <c r="B10" s="16" t="s">
        <v>3</v>
      </c>
      <c r="C10" s="1"/>
      <c r="D10" s="1"/>
      <c r="E10" s="17"/>
      <c r="F10" s="1"/>
      <c r="G10" s="1"/>
    </row>
    <row r="11" customFormat="false" ht="12.75" hidden="false" customHeight="false" outlineLevel="0" collapsed="false">
      <c r="B11" s="18"/>
      <c r="C11" s="18"/>
      <c r="D11" s="18"/>
      <c r="E11" s="18"/>
      <c r="F11" s="18"/>
      <c r="G11" s="18"/>
      <c r="H11" s="18"/>
      <c r="I11" s="18"/>
      <c r="J11" s="18"/>
      <c r="K11" s="18" t="s">
        <v>8</v>
      </c>
      <c r="L11" s="19" t="n">
        <v>2.58</v>
      </c>
      <c r="M11" s="18"/>
      <c r="N11" s="18"/>
      <c r="O11" s="18"/>
      <c r="P11" s="18"/>
      <c r="Q11" s="19" t="n">
        <v>0.05</v>
      </c>
      <c r="R11" s="18"/>
      <c r="S11" s="18"/>
      <c r="T11" s="18"/>
      <c r="U11" s="18"/>
      <c r="V11" s="18"/>
      <c r="W11" s="18"/>
      <c r="X11" s="18"/>
      <c r="Y11" s="18"/>
      <c r="Z11" s="18"/>
    </row>
    <row r="12" customFormat="false" ht="15.75" hidden="false" customHeight="false" outlineLevel="0" collapsed="false">
      <c r="B12" s="20" t="s">
        <v>9</v>
      </c>
      <c r="C12" s="1"/>
      <c r="D12" s="1"/>
      <c r="E12" s="1"/>
      <c r="F12" s="1"/>
      <c r="G12" s="1"/>
      <c r="H12" s="1"/>
      <c r="I12" s="20" t="s">
        <v>10</v>
      </c>
      <c r="J12" s="1"/>
      <c r="K12" s="1"/>
      <c r="L12" s="1"/>
      <c r="M12" s="1"/>
      <c r="N12" s="1"/>
      <c r="O12" s="21" t="s">
        <v>11</v>
      </c>
      <c r="Q12" s="22"/>
      <c r="R12" s="22"/>
      <c r="S12" s="22"/>
      <c r="T12" s="22"/>
      <c r="U12" s="23" t="s">
        <v>12</v>
      </c>
      <c r="W12" s="23" t="s">
        <v>13</v>
      </c>
      <c r="X12" s="1"/>
    </row>
    <row r="13" customFormat="false" ht="13.5" hidden="false" customHeight="false" outlineLevel="0" collapsed="false">
      <c r="B13" s="24"/>
      <c r="C13" s="25"/>
      <c r="D13" s="25"/>
      <c r="E13" s="25"/>
      <c r="F13" s="25" t="s">
        <v>14</v>
      </c>
      <c r="G13" s="26"/>
      <c r="H13" s="24"/>
      <c r="I13" s="25"/>
      <c r="J13" s="25"/>
      <c r="K13" s="25"/>
      <c r="L13" s="25"/>
      <c r="M13" s="25"/>
      <c r="N13" s="26" t="s">
        <v>15</v>
      </c>
      <c r="O13" s="24"/>
      <c r="P13" s="25" t="s">
        <v>16</v>
      </c>
      <c r="Q13" s="25"/>
      <c r="R13" s="25"/>
      <c r="S13" s="25" t="s">
        <v>17</v>
      </c>
      <c r="T13" s="26" t="s">
        <v>17</v>
      </c>
      <c r="U13" s="24" t="str">
        <f aca="false">Q57</f>
        <v>Total </v>
      </c>
      <c r="V13" s="25" t="str">
        <f aca="false">R57</f>
        <v>Total </v>
      </c>
      <c r="W13" s="24" t="s">
        <v>79</v>
      </c>
      <c r="X13" s="24" t="s">
        <v>18</v>
      </c>
      <c r="Y13" s="25" t="s">
        <v>15</v>
      </c>
    </row>
    <row r="14" customFormat="false" ht="12.75" hidden="false" customHeight="false" outlineLevel="0" collapsed="false">
      <c r="B14" s="27"/>
      <c r="C14" s="28" t="s">
        <v>14</v>
      </c>
      <c r="D14" s="28" t="s">
        <v>19</v>
      </c>
      <c r="E14" s="28" t="s">
        <v>20</v>
      </c>
      <c r="F14" s="28" t="s">
        <v>21</v>
      </c>
      <c r="G14" s="29" t="s">
        <v>22</v>
      </c>
      <c r="H14" s="27" t="s">
        <v>23</v>
      </c>
      <c r="I14" s="28" t="s">
        <v>24</v>
      </c>
      <c r="J14" s="28" t="s">
        <v>25</v>
      </c>
      <c r="K14" s="28" t="s">
        <v>26</v>
      </c>
      <c r="L14" s="28" t="s">
        <v>27</v>
      </c>
      <c r="M14" s="28" t="s">
        <v>28</v>
      </c>
      <c r="N14" s="29" t="s">
        <v>28</v>
      </c>
      <c r="O14" s="27" t="s">
        <v>29</v>
      </c>
      <c r="P14" s="28" t="s">
        <v>30</v>
      </c>
      <c r="Q14" s="28" t="s">
        <v>31</v>
      </c>
      <c r="R14" s="28" t="s">
        <v>31</v>
      </c>
      <c r="S14" s="28" t="s">
        <v>28</v>
      </c>
      <c r="T14" s="29" t="s">
        <v>28</v>
      </c>
      <c r="U14" s="27" t="str">
        <f aca="false">Q58</f>
        <v>Purchases</v>
      </c>
      <c r="V14" s="28" t="str">
        <f aca="false">R58</f>
        <v>Dollars</v>
      </c>
      <c r="W14" s="27" t="s">
        <v>32</v>
      </c>
      <c r="X14" s="27" t="s">
        <v>32</v>
      </c>
      <c r="Y14" s="28" t="s">
        <v>27</v>
      </c>
    </row>
    <row r="15" customFormat="false" ht="12.75" hidden="false" customHeight="false" outlineLevel="0" collapsed="false">
      <c r="B15" s="27" t="s">
        <v>33</v>
      </c>
      <c r="C15" s="28" t="s">
        <v>34</v>
      </c>
      <c r="D15" s="28" t="s">
        <v>35</v>
      </c>
      <c r="E15" s="28" t="s">
        <v>36</v>
      </c>
      <c r="F15" s="28"/>
      <c r="G15" s="29" t="s">
        <v>37</v>
      </c>
      <c r="H15" s="27"/>
      <c r="I15" s="28" t="s">
        <v>38</v>
      </c>
      <c r="J15" s="28"/>
      <c r="K15" s="28" t="s">
        <v>39</v>
      </c>
      <c r="L15" s="28" t="s">
        <v>40</v>
      </c>
      <c r="M15" s="28" t="s">
        <v>41</v>
      </c>
      <c r="N15" s="29" t="s">
        <v>24</v>
      </c>
      <c r="O15" s="27" t="s">
        <v>26</v>
      </c>
      <c r="P15" s="28" t="s">
        <v>42</v>
      </c>
      <c r="Q15" s="28" t="s">
        <v>43</v>
      </c>
      <c r="R15" s="28" t="s">
        <v>44</v>
      </c>
      <c r="S15" s="28" t="s">
        <v>44</v>
      </c>
      <c r="T15" s="29" t="s">
        <v>44</v>
      </c>
      <c r="U15" s="27"/>
      <c r="V15" s="28" t="s">
        <v>45</v>
      </c>
      <c r="W15" s="27"/>
      <c r="X15" s="27"/>
      <c r="Y15" s="28" t="s">
        <v>46</v>
      </c>
    </row>
    <row r="16" customFormat="false" ht="13.5" hidden="false" customHeight="false" outlineLevel="0" collapsed="false">
      <c r="B16" s="30" t="s">
        <v>47</v>
      </c>
      <c r="C16" s="99" t="s">
        <v>48</v>
      </c>
      <c r="D16" s="31" t="s">
        <v>49</v>
      </c>
      <c r="E16" s="31" t="s">
        <v>14</v>
      </c>
      <c r="F16" s="31"/>
      <c r="G16" s="32"/>
      <c r="H16" s="30"/>
      <c r="I16" s="31" t="s">
        <v>50</v>
      </c>
      <c r="J16" s="31"/>
      <c r="K16" s="31"/>
      <c r="L16" s="31"/>
      <c r="M16" s="31"/>
      <c r="N16" s="32"/>
      <c r="O16" s="30" t="s">
        <v>14</v>
      </c>
      <c r="P16" s="31" t="n">
        <v>0.05</v>
      </c>
      <c r="Q16" s="31" t="s">
        <v>51</v>
      </c>
      <c r="R16" s="31" t="s">
        <v>52</v>
      </c>
      <c r="S16" s="31" t="s">
        <v>51</v>
      </c>
      <c r="T16" s="32" t="s">
        <v>52</v>
      </c>
      <c r="U16" s="30" t="str">
        <f aca="false">Q59</f>
        <v>Volumes</v>
      </c>
      <c r="V16" s="31"/>
      <c r="W16" s="30" t="s">
        <v>53</v>
      </c>
      <c r="X16" s="30" t="s">
        <v>53</v>
      </c>
      <c r="Y16" s="31" t="n">
        <v>0.01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8"/>
      <c r="AS16" s="18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customFormat="false" ht="13.5" hidden="false" customHeight="false" outlineLevel="0" collapsed="false">
      <c r="A17" s="33" t="n">
        <v>36557</v>
      </c>
      <c r="B17" s="100" t="n">
        <v>0</v>
      </c>
      <c r="C17" s="35" t="n">
        <v>0</v>
      </c>
      <c r="D17" s="50" t="n">
        <f aca="false">ROUND(C17*1.03,0)</f>
        <v>0</v>
      </c>
      <c r="E17" s="36" t="n">
        <f aca="false">IF(B17-D17&gt;0,B17-D17,0)</f>
        <v>0</v>
      </c>
      <c r="F17" s="36" t="n">
        <f aca="false">ROUND(B17*1.03,0)</f>
        <v>0</v>
      </c>
      <c r="G17" s="37" t="n">
        <f aca="false">IF(C17-F17&gt;0,C17-F17,0)</f>
        <v>0</v>
      </c>
      <c r="H17" s="38" t="n">
        <f aca="false">(B17-E17)</f>
        <v>0</v>
      </c>
      <c r="I17" s="39" t="n">
        <f aca="false">E17</f>
        <v>0</v>
      </c>
      <c r="J17" s="40" t="n">
        <f aca="false">SUM($L$11-0.04)</f>
        <v>2.54</v>
      </c>
      <c r="K17" s="40" t="n">
        <v>2.635</v>
      </c>
      <c r="L17" s="41" t="n">
        <f aca="false">ROUND(K17*I17,2)</f>
        <v>0</v>
      </c>
      <c r="M17" s="41" t="n">
        <f aca="false">ROUND(J17*H17,2)</f>
        <v>0</v>
      </c>
      <c r="N17" s="42" t="n">
        <f aca="false">SUM(L17:M17)</f>
        <v>0</v>
      </c>
      <c r="O17" s="43" t="n">
        <v>2.655</v>
      </c>
      <c r="P17" s="40" t="n">
        <f aca="false">O17-0.05</f>
        <v>2.605</v>
      </c>
      <c r="Q17" s="36" t="n">
        <f aca="false">IF($L$11-P17&gt;0,$L$11-P17,0)</f>
        <v>0</v>
      </c>
      <c r="R17" s="44" t="n">
        <f aca="false">IF(P17-$L$11&gt;0,P17-$L$11,0)</f>
        <v>0.0249999999999999</v>
      </c>
      <c r="S17" s="41" t="n">
        <f aca="false">ROUND(Q17*G17,2)</f>
        <v>0</v>
      </c>
      <c r="T17" s="45" t="n">
        <f aca="false">ROUND(R17*G17,2)</f>
        <v>0</v>
      </c>
      <c r="U17" s="46" t="n">
        <f aca="false">Q60</f>
        <v>0</v>
      </c>
      <c r="V17" s="41" t="n">
        <f aca="false">R60</f>
        <v>0</v>
      </c>
      <c r="W17" s="47" t="n">
        <v>0</v>
      </c>
      <c r="X17" s="47" t="n">
        <v>0</v>
      </c>
      <c r="Y17" s="41" t="n">
        <f aca="false">($E$7+$H$59)*X17</f>
        <v>0</v>
      </c>
      <c r="AA17" s="101"/>
    </row>
    <row r="18" customFormat="false" ht="12.75" hidden="false" customHeight="false" outlineLevel="0" collapsed="false">
      <c r="A18" s="33" t="n">
        <v>36558</v>
      </c>
      <c r="B18" s="48" t="n">
        <v>0</v>
      </c>
      <c r="C18" s="49" t="n">
        <v>0</v>
      </c>
      <c r="D18" s="50" t="n">
        <f aca="false">ROUND(C18*1.03,0)</f>
        <v>0</v>
      </c>
      <c r="E18" s="50" t="n">
        <f aca="false">IF(B18-D18&gt;0,B18-D18,0)</f>
        <v>0</v>
      </c>
      <c r="F18" s="50" t="n">
        <f aca="false">ROUND(B18*1.03,0)</f>
        <v>0</v>
      </c>
      <c r="G18" s="51" t="n">
        <f aca="false">IF(C18-F18&gt;0,C18-F18,0)</f>
        <v>0</v>
      </c>
      <c r="H18" s="52" t="n">
        <f aca="false">(B18-E18)</f>
        <v>0</v>
      </c>
      <c r="I18" s="53" t="n">
        <f aca="false">E18</f>
        <v>0</v>
      </c>
      <c r="J18" s="54" t="n">
        <f aca="false">SUM($L$11-0.04)</f>
        <v>2.54</v>
      </c>
      <c r="K18" s="54" t="n">
        <v>2.755</v>
      </c>
      <c r="L18" s="55" t="n">
        <f aca="false">ROUND(K18*I18,2)</f>
        <v>0</v>
      </c>
      <c r="M18" s="55" t="n">
        <f aca="false">ROUND(J18*H18,2)</f>
        <v>0</v>
      </c>
      <c r="N18" s="56" t="n">
        <f aca="false">SUM(L18:M18)</f>
        <v>0</v>
      </c>
      <c r="O18" s="57" t="n">
        <v>2.775</v>
      </c>
      <c r="P18" s="54" t="n">
        <f aca="false">O18-0.05</f>
        <v>2.725</v>
      </c>
      <c r="Q18" s="58" t="n">
        <f aca="false">IF($L$11-P18&gt;0,$L$11-P18,0)</f>
        <v>0</v>
      </c>
      <c r="R18" s="59" t="n">
        <f aca="false">IF(P18-$L$11&gt;0,P18-$L$11,0)</f>
        <v>0.145</v>
      </c>
      <c r="S18" s="55" t="n">
        <f aca="false">ROUND(Q18*G18,2)</f>
        <v>0</v>
      </c>
      <c r="T18" s="60" t="n">
        <f aca="false">ROUND(R18*G18,2)</f>
        <v>0</v>
      </c>
      <c r="U18" s="61" t="n">
        <f aca="false">Q61</f>
        <v>0</v>
      </c>
      <c r="V18" s="55" t="n">
        <f aca="false">R61</f>
        <v>0</v>
      </c>
      <c r="W18" s="62" t="n">
        <v>0</v>
      </c>
      <c r="X18" s="62" t="n">
        <v>0</v>
      </c>
      <c r="Y18" s="55" t="n">
        <f aca="false">($E$7+$H$59)*X18</f>
        <v>0</v>
      </c>
      <c r="AA18" s="101"/>
    </row>
    <row r="19" customFormat="false" ht="12.75" hidden="false" customHeight="false" outlineLevel="0" collapsed="false">
      <c r="A19" s="33" t="n">
        <v>36559</v>
      </c>
      <c r="B19" s="48" t="n">
        <v>3397</v>
      </c>
      <c r="C19" s="49" t="n">
        <v>5000</v>
      </c>
      <c r="D19" s="50" t="n">
        <f aca="false">ROUND(C19*1.03,0)</f>
        <v>5150</v>
      </c>
      <c r="E19" s="50" t="n">
        <f aca="false">IF(B19-D19&gt;0,B19-D19,0)</f>
        <v>0</v>
      </c>
      <c r="F19" s="50" t="n">
        <f aca="false">ROUND(B19*1.03,0)</f>
        <v>3499</v>
      </c>
      <c r="G19" s="51" t="n">
        <f aca="false">IF(C19-F19&gt;0,C19-F19,0)</f>
        <v>1501</v>
      </c>
      <c r="H19" s="52" t="n">
        <f aca="false">(B19-E19)</f>
        <v>3397</v>
      </c>
      <c r="I19" s="53" t="n">
        <f aca="false">E19</f>
        <v>0</v>
      </c>
      <c r="J19" s="54" t="n">
        <f aca="false">SUM($L$11-0.04)</f>
        <v>2.54</v>
      </c>
      <c r="K19" s="54" t="n">
        <v>2.84</v>
      </c>
      <c r="L19" s="55" t="n">
        <f aca="false">ROUND(K19*I19,2)</f>
        <v>0</v>
      </c>
      <c r="M19" s="55" t="n">
        <f aca="false">ROUND(J19*H19,2)</f>
        <v>8628.38</v>
      </c>
      <c r="N19" s="56" t="n">
        <f aca="false">SUM(L19:M19)</f>
        <v>8628.38</v>
      </c>
      <c r="O19" s="57" t="n">
        <v>2.86</v>
      </c>
      <c r="P19" s="54" t="n">
        <f aca="false">O19-0.05</f>
        <v>2.81</v>
      </c>
      <c r="Q19" s="58" t="n">
        <f aca="false">IF($L$11-P19&gt;0,$L$11-P19,0)</f>
        <v>0</v>
      </c>
      <c r="R19" s="59" t="n">
        <f aca="false">IF(P19-$L$11&gt;0,P19-$L$11,0)</f>
        <v>0.23</v>
      </c>
      <c r="S19" s="55" t="n">
        <f aca="false">ROUND(Q19*G19,2)</f>
        <v>0</v>
      </c>
      <c r="T19" s="60" t="n">
        <f aca="false">ROUND(R19*G19,2)</f>
        <v>345.23</v>
      </c>
      <c r="U19" s="61" t="n">
        <f aca="false">Q62</f>
        <v>5000</v>
      </c>
      <c r="V19" s="55" t="n">
        <f aca="false">R62</f>
        <v>12650</v>
      </c>
      <c r="W19" s="62" t="n">
        <v>0</v>
      </c>
      <c r="X19" s="62" t="n">
        <v>0</v>
      </c>
      <c r="Y19" s="55" t="n">
        <f aca="false">($E$7+$H$59)*X19</f>
        <v>0</v>
      </c>
      <c r="AA19" s="101"/>
    </row>
    <row r="20" customFormat="false" ht="12.75" hidden="false" customHeight="false" outlineLevel="0" collapsed="false">
      <c r="A20" s="33" t="n">
        <v>36560</v>
      </c>
      <c r="B20" s="48" t="n">
        <v>29834</v>
      </c>
      <c r="C20" s="49" t="n">
        <v>32125</v>
      </c>
      <c r="D20" s="50" t="n">
        <f aca="false">ROUND(C20*1.03,0)</f>
        <v>33089</v>
      </c>
      <c r="E20" s="50" t="n">
        <f aca="false">IF(B20-D20&gt;0,B20-D20,0)</f>
        <v>0</v>
      </c>
      <c r="F20" s="50" t="n">
        <f aca="false">ROUND(B20*1.03,0)</f>
        <v>30729</v>
      </c>
      <c r="G20" s="51" t="n">
        <f aca="false">IF(C20-F20&gt;0,C20-F20,0)</f>
        <v>1396</v>
      </c>
      <c r="H20" s="52" t="n">
        <f aca="false">(B20-E20)</f>
        <v>29834</v>
      </c>
      <c r="I20" s="53" t="n">
        <f aca="false">E20</f>
        <v>0</v>
      </c>
      <c r="J20" s="54" t="n">
        <f aca="false">SUM($L$11-0.04)</f>
        <v>2.54</v>
      </c>
      <c r="K20" s="54" t="n">
        <v>2.735</v>
      </c>
      <c r="L20" s="55" t="n">
        <f aca="false">ROUND(K20*I20,2)</f>
        <v>0</v>
      </c>
      <c r="M20" s="55" t="n">
        <f aca="false">ROUND(J20*H20,2)</f>
        <v>75778.36</v>
      </c>
      <c r="N20" s="56" t="n">
        <f aca="false">SUM(L20:M20)</f>
        <v>75778.36</v>
      </c>
      <c r="O20" s="57" t="n">
        <v>2.755</v>
      </c>
      <c r="P20" s="54" t="n">
        <f aca="false">O20-0.05</f>
        <v>2.705</v>
      </c>
      <c r="Q20" s="58" t="n">
        <f aca="false">IF($L$11-P20&gt;0,$L$11-P20,0)</f>
        <v>0</v>
      </c>
      <c r="R20" s="59" t="n">
        <f aca="false">IF(P20-$L$11&gt;0,P20-$L$11,0)</f>
        <v>0.125</v>
      </c>
      <c r="S20" s="55" t="n">
        <f aca="false">ROUND(Q20*G20,2)</f>
        <v>0</v>
      </c>
      <c r="T20" s="60" t="n">
        <f aca="false">ROUND(R20*G20,2)</f>
        <v>174.5</v>
      </c>
      <c r="U20" s="61" t="n">
        <f aca="false">Q63</f>
        <v>32125</v>
      </c>
      <c r="V20" s="55" t="n">
        <f aca="false">R63</f>
        <v>81031.77</v>
      </c>
      <c r="W20" s="62" t="n">
        <v>24448</v>
      </c>
      <c r="X20" s="62" t="n">
        <v>257</v>
      </c>
      <c r="Y20" s="55" t="n">
        <f aca="false">($E$7+$H$59)*X20</f>
        <v>647.64</v>
      </c>
      <c r="AA20" s="101"/>
    </row>
    <row r="21" customFormat="false" ht="12.75" hidden="false" customHeight="false" outlineLevel="0" collapsed="false">
      <c r="A21" s="33" t="n">
        <v>36561</v>
      </c>
      <c r="B21" s="48" t="n">
        <v>31432</v>
      </c>
      <c r="C21" s="49" t="n">
        <v>32029</v>
      </c>
      <c r="D21" s="50" t="n">
        <f aca="false">ROUND(C21*1.03,0)</f>
        <v>32990</v>
      </c>
      <c r="E21" s="50" t="n">
        <f aca="false">IF(B21-D21&gt;0,B21-D21,0)</f>
        <v>0</v>
      </c>
      <c r="F21" s="50" t="n">
        <f aca="false">ROUND(B21*1.03,0)</f>
        <v>32375</v>
      </c>
      <c r="G21" s="51" t="n">
        <f aca="false">IF(C21-F21&gt;0,C21-F21,0)</f>
        <v>0</v>
      </c>
      <c r="H21" s="52" t="n">
        <f aca="false">(B21-E21)</f>
        <v>31432</v>
      </c>
      <c r="I21" s="53" t="n">
        <f aca="false">E21</f>
        <v>0</v>
      </c>
      <c r="J21" s="54" t="n">
        <f aca="false">SUM($L$11-0.04)</f>
        <v>2.54</v>
      </c>
      <c r="K21" s="54" t="n">
        <v>2.615</v>
      </c>
      <c r="L21" s="55" t="n">
        <f aca="false">ROUND(K21*I21,2)</f>
        <v>0</v>
      </c>
      <c r="M21" s="55" t="n">
        <f aca="false">ROUND(J21*H21,2)</f>
        <v>79837.28</v>
      </c>
      <c r="N21" s="56" t="n">
        <f aca="false">SUM(L21:M21)</f>
        <v>79837.28</v>
      </c>
      <c r="O21" s="57" t="n">
        <v>2.635</v>
      </c>
      <c r="P21" s="54" t="n">
        <f aca="false">O21-0.05</f>
        <v>2.585</v>
      </c>
      <c r="Q21" s="58" t="n">
        <f aca="false">IF($L$11-P21&gt;0,$L$11-P21,0)</f>
        <v>0</v>
      </c>
      <c r="R21" s="59" t="n">
        <f aca="false">IF(P21-$L$11&gt;0,P21-$L$11,0)</f>
        <v>0.00499999999999989</v>
      </c>
      <c r="S21" s="55" t="n">
        <f aca="false">ROUND(Q21*G21,2)</f>
        <v>0</v>
      </c>
      <c r="T21" s="60" t="n">
        <f aca="false">ROUND(R21*G21,2)</f>
        <v>0</v>
      </c>
      <c r="U21" s="61" t="n">
        <f aca="false">Q64</f>
        <v>32029</v>
      </c>
      <c r="V21" s="55" t="n">
        <f aca="false">R64</f>
        <v>80783.08</v>
      </c>
      <c r="W21" s="62" t="n">
        <v>25029</v>
      </c>
      <c r="X21" s="62" t="n">
        <v>261</v>
      </c>
      <c r="Y21" s="55" t="n">
        <f aca="false">($E$7+$H$59)*X21</f>
        <v>657.72</v>
      </c>
      <c r="AA21" s="101"/>
    </row>
    <row r="22" customFormat="false" ht="12.75" hidden="false" customHeight="false" outlineLevel="0" collapsed="false">
      <c r="A22" s="33" t="n">
        <v>36562</v>
      </c>
      <c r="B22" s="48" t="n">
        <v>34571</v>
      </c>
      <c r="C22" s="49" t="n">
        <v>32008</v>
      </c>
      <c r="D22" s="50" t="n">
        <f aca="false">ROUND(C22*1.03,0)</f>
        <v>32968</v>
      </c>
      <c r="E22" s="50" t="n">
        <f aca="false">IF(B22-D22&gt;0,B22-D22,0)</f>
        <v>1603</v>
      </c>
      <c r="F22" s="50" t="n">
        <f aca="false">ROUND(B22*1.03,0)</f>
        <v>35608</v>
      </c>
      <c r="G22" s="51" t="n">
        <f aca="false">IF(C22-F22&gt;0,C22-F22,0)</f>
        <v>0</v>
      </c>
      <c r="H22" s="52" t="n">
        <f aca="false">(B22-E22)</f>
        <v>32968</v>
      </c>
      <c r="I22" s="53" t="n">
        <f aca="false">E22</f>
        <v>1603</v>
      </c>
      <c r="J22" s="54" t="n">
        <f aca="false">SUM($L$11-0.04)</f>
        <v>2.54</v>
      </c>
      <c r="K22" s="54" t="n">
        <v>2.615</v>
      </c>
      <c r="L22" s="55" t="n">
        <f aca="false">ROUND(K22*I22,2)</f>
        <v>4191.85</v>
      </c>
      <c r="M22" s="55" t="n">
        <f aca="false">ROUND(J22*H22,2)</f>
        <v>83738.72</v>
      </c>
      <c r="N22" s="56" t="n">
        <f aca="false">SUM(L22:M22)</f>
        <v>87930.57</v>
      </c>
      <c r="O22" s="57" t="n">
        <v>2.635</v>
      </c>
      <c r="P22" s="54" t="n">
        <f aca="false">O22-0.05</f>
        <v>2.585</v>
      </c>
      <c r="Q22" s="58" t="n">
        <f aca="false">IF($L$11-P22&gt;0,$L$11-P22,0)</f>
        <v>0</v>
      </c>
      <c r="R22" s="59" t="n">
        <f aca="false">IF(P22-$L$11&gt;0,P22-$L$11,0)</f>
        <v>0.00499999999999989</v>
      </c>
      <c r="S22" s="55" t="n">
        <f aca="false">ROUND(Q22*G22,2)</f>
        <v>0</v>
      </c>
      <c r="T22" s="60" t="n">
        <f aca="false">ROUND(R22*G22,2)</f>
        <v>0</v>
      </c>
      <c r="U22" s="61" t="n">
        <f aca="false">Q65</f>
        <v>32008</v>
      </c>
      <c r="V22" s="55" t="n">
        <f aca="false">R65</f>
        <v>80730.16</v>
      </c>
      <c r="W22" s="62" t="n">
        <v>25008</v>
      </c>
      <c r="X22" s="62" t="n">
        <v>248</v>
      </c>
      <c r="Y22" s="55" t="n">
        <f aca="false">($E$7+$H$59)*X22</f>
        <v>624.96</v>
      </c>
      <c r="AA22" s="101"/>
    </row>
    <row r="23" customFormat="false" ht="12.75" hidden="false" customHeight="false" outlineLevel="0" collapsed="false">
      <c r="A23" s="33" t="n">
        <v>36563</v>
      </c>
      <c r="B23" s="48" t="n">
        <v>32995</v>
      </c>
      <c r="C23" s="49" t="n">
        <v>32457</v>
      </c>
      <c r="D23" s="50" t="n">
        <f aca="false">ROUND(C23*1.03,0)</f>
        <v>33431</v>
      </c>
      <c r="E23" s="50" t="n">
        <f aca="false">IF(B23-D23&gt;0,B23-D23,0)</f>
        <v>0</v>
      </c>
      <c r="F23" s="50" t="n">
        <f aca="false">ROUND(B23*1.03,0)</f>
        <v>33985</v>
      </c>
      <c r="G23" s="51" t="n">
        <f aca="false">IF(C23-F23&gt;0,C23-F23,0)</f>
        <v>0</v>
      </c>
      <c r="H23" s="52" t="n">
        <f aca="false">(B23-E23)</f>
        <v>32995</v>
      </c>
      <c r="I23" s="53" t="n">
        <f aca="false">E23</f>
        <v>0</v>
      </c>
      <c r="J23" s="54" t="n">
        <f aca="false">SUM($L$11-0.04)</f>
        <v>2.54</v>
      </c>
      <c r="K23" s="54" t="n">
        <v>2.615</v>
      </c>
      <c r="L23" s="55" t="n">
        <f aca="false">ROUND(K23*I23,2)</f>
        <v>0</v>
      </c>
      <c r="M23" s="55" t="n">
        <f aca="false">ROUND(J23*H23,2)</f>
        <v>83807.3</v>
      </c>
      <c r="N23" s="56" t="n">
        <f aca="false">SUM(L23:M23)</f>
        <v>83807.3</v>
      </c>
      <c r="O23" s="57" t="n">
        <v>2.635</v>
      </c>
      <c r="P23" s="54" t="n">
        <f aca="false">O23-0.05</f>
        <v>2.585</v>
      </c>
      <c r="Q23" s="58" t="n">
        <f aca="false">IF($L$11-P23&gt;0,$L$11-P23,0)</f>
        <v>0</v>
      </c>
      <c r="R23" s="59" t="n">
        <f aca="false">IF(P23-$L$11&gt;0,P23-$L$11,0)</f>
        <v>0.00499999999999989</v>
      </c>
      <c r="S23" s="55" t="n">
        <f aca="false">ROUND(Q23*G23,2)</f>
        <v>0</v>
      </c>
      <c r="T23" s="60" t="n">
        <f aca="false">ROUND(R23*G23,2)</f>
        <v>0</v>
      </c>
      <c r="U23" s="61" t="n">
        <f aca="false">Q66</f>
        <v>32457</v>
      </c>
      <c r="V23" s="55" t="n">
        <f aca="false">R66</f>
        <v>81861.64</v>
      </c>
      <c r="W23" s="62" t="n">
        <v>25457</v>
      </c>
      <c r="X23" s="62" t="n">
        <v>239</v>
      </c>
      <c r="Y23" s="55" t="n">
        <f aca="false">($E$7+$H$59)*X23</f>
        <v>602.28</v>
      </c>
      <c r="AA23" s="101"/>
    </row>
    <row r="24" customFormat="false" ht="12.75" hidden="false" customHeight="false" outlineLevel="0" collapsed="false">
      <c r="A24" s="33" t="n">
        <v>36564</v>
      </c>
      <c r="B24" s="48" t="n">
        <v>32700</v>
      </c>
      <c r="C24" s="49" t="n">
        <v>32098</v>
      </c>
      <c r="D24" s="50" t="n">
        <f aca="false">ROUND(C24*1.03,0)</f>
        <v>33061</v>
      </c>
      <c r="E24" s="50" t="n">
        <f aca="false">IF(B24-D24&gt;0,B24-D24,0)</f>
        <v>0</v>
      </c>
      <c r="F24" s="50" t="n">
        <f aca="false">ROUND(B24*1.03,0)</f>
        <v>33681</v>
      </c>
      <c r="G24" s="51" t="n">
        <f aca="false">IF(C24-F24&gt;0,C24-F24,0)</f>
        <v>0</v>
      </c>
      <c r="H24" s="52" t="n">
        <f aca="false">(B24-E24)</f>
        <v>32700</v>
      </c>
      <c r="I24" s="53" t="n">
        <f aca="false">E24</f>
        <v>0</v>
      </c>
      <c r="J24" s="54" t="n">
        <f aca="false">SUM($L$11-0.04)</f>
        <v>2.54</v>
      </c>
      <c r="K24" s="54" t="n">
        <v>2.66</v>
      </c>
      <c r="L24" s="55" t="n">
        <f aca="false">ROUND(K24*I24,2)</f>
        <v>0</v>
      </c>
      <c r="M24" s="55" t="n">
        <f aca="false">ROUND(J24*H24,2)</f>
        <v>83058</v>
      </c>
      <c r="N24" s="56" t="n">
        <f aca="false">SUM(L24:M24)</f>
        <v>83058</v>
      </c>
      <c r="O24" s="57" t="n">
        <v>2.68</v>
      </c>
      <c r="P24" s="54" t="n">
        <f aca="false">O24-0.05</f>
        <v>2.63</v>
      </c>
      <c r="Q24" s="58" t="n">
        <f aca="false">IF($L$11-P24&gt;0,$L$11-P24,0)</f>
        <v>0</v>
      </c>
      <c r="R24" s="59" t="n">
        <f aca="false">IF(P24-$L$11&gt;0,P24-$L$11,0)</f>
        <v>0.0500000000000003</v>
      </c>
      <c r="S24" s="55" t="n">
        <f aca="false">ROUND(Q24*G24,2)</f>
        <v>0</v>
      </c>
      <c r="T24" s="60" t="n">
        <f aca="false">ROUND(R24*G24,2)</f>
        <v>0</v>
      </c>
      <c r="U24" s="61" t="n">
        <f aca="false">Q67</f>
        <v>32098</v>
      </c>
      <c r="V24" s="55" t="n">
        <f aca="false">R67</f>
        <v>80956.96</v>
      </c>
      <c r="W24" s="62" t="n">
        <v>25098</v>
      </c>
      <c r="X24" s="62" t="n">
        <v>241</v>
      </c>
      <c r="Y24" s="55" t="n">
        <f aca="false">($E$7+$H$59)*X24</f>
        <v>607.32</v>
      </c>
      <c r="AA24" s="101"/>
    </row>
    <row r="25" customFormat="false" ht="12.75" hidden="false" customHeight="false" outlineLevel="0" collapsed="false">
      <c r="A25" s="33" t="n">
        <v>36565</v>
      </c>
      <c r="B25" s="48" t="n">
        <v>22325</v>
      </c>
      <c r="C25" s="49" t="n">
        <v>31661</v>
      </c>
      <c r="D25" s="50" t="n">
        <f aca="false">ROUND(C25*1.03,0)</f>
        <v>32611</v>
      </c>
      <c r="E25" s="50" t="n">
        <f aca="false">IF(B25-D25&gt;0,B25-D25,0)</f>
        <v>0</v>
      </c>
      <c r="F25" s="50" t="n">
        <f aca="false">ROUND(B25*1.03,0)</f>
        <v>22995</v>
      </c>
      <c r="G25" s="51" t="n">
        <f aca="false">IF(C25-F25&gt;0,C25-F25,0)</f>
        <v>8666</v>
      </c>
      <c r="H25" s="52" t="n">
        <f aca="false">(B25-E25)</f>
        <v>22325</v>
      </c>
      <c r="I25" s="53" t="n">
        <f aca="false">E25</f>
        <v>0</v>
      </c>
      <c r="J25" s="54" t="n">
        <f aca="false">SUM($L$11-0.04)</f>
        <v>2.54</v>
      </c>
      <c r="K25" s="54" t="n">
        <v>2.52</v>
      </c>
      <c r="L25" s="55" t="n">
        <f aca="false">ROUND(K25*I25,2)</f>
        <v>0</v>
      </c>
      <c r="M25" s="55" t="n">
        <f aca="false">ROUND(J25*H25,2)</f>
        <v>56705.5</v>
      </c>
      <c r="N25" s="56" t="n">
        <f aca="false">SUM(L25:M25)</f>
        <v>56705.5</v>
      </c>
      <c r="O25" s="57" t="n">
        <v>2.54</v>
      </c>
      <c r="P25" s="54" t="n">
        <f aca="false">O25-0.05</f>
        <v>2.49</v>
      </c>
      <c r="Q25" s="58" t="n">
        <f aca="false">IF($L$11-P25&gt;0,$L$11-P25,0)</f>
        <v>0.0899999999999999</v>
      </c>
      <c r="R25" s="59" t="n">
        <f aca="false">IF(P25-$L$11&gt;0,P25-$L$11,0)</f>
        <v>0</v>
      </c>
      <c r="S25" s="55" t="n">
        <f aca="false">ROUND(Q25*G25,2)</f>
        <v>779.94</v>
      </c>
      <c r="T25" s="60" t="n">
        <f aca="false">ROUND(R25*G25,2)</f>
        <v>0</v>
      </c>
      <c r="U25" s="61" t="n">
        <f aca="false">Q68</f>
        <v>31661</v>
      </c>
      <c r="V25" s="55" t="n">
        <f aca="false">R68</f>
        <v>79855.72</v>
      </c>
      <c r="W25" s="62" t="n">
        <v>24661</v>
      </c>
      <c r="X25" s="62" t="n">
        <v>188</v>
      </c>
      <c r="Y25" s="55" t="n">
        <f aca="false">($E$7+$H$59)*X25</f>
        <v>473.76</v>
      </c>
      <c r="AA25" s="101"/>
    </row>
    <row r="26" customFormat="false" ht="12.75" hidden="false" customHeight="false" outlineLevel="0" collapsed="false">
      <c r="A26" s="33" t="n">
        <v>36566</v>
      </c>
      <c r="B26" s="48" t="n">
        <v>2</v>
      </c>
      <c r="C26" s="49" t="n">
        <v>0</v>
      </c>
      <c r="D26" s="50" t="n">
        <f aca="false">ROUND(C26*1.03,0)</f>
        <v>0</v>
      </c>
      <c r="E26" s="50" t="n">
        <f aca="false">IF(B26-D26&gt;0,B26-D26,0)</f>
        <v>2</v>
      </c>
      <c r="F26" s="50" t="n">
        <f aca="false">ROUND(B26*1.03,0)</f>
        <v>2</v>
      </c>
      <c r="G26" s="51" t="n">
        <f aca="false">IF(C26-F26&gt;0,C26-F26,0)</f>
        <v>0</v>
      </c>
      <c r="H26" s="52" t="n">
        <f aca="false">(B26-E26)</f>
        <v>0</v>
      </c>
      <c r="I26" s="53" t="n">
        <f aca="false">E26</f>
        <v>2</v>
      </c>
      <c r="J26" s="54" t="n">
        <f aca="false">SUM($L$11-0.04)</f>
        <v>2.54</v>
      </c>
      <c r="K26" s="54" t="n">
        <v>2.54</v>
      </c>
      <c r="L26" s="55" t="n">
        <f aca="false">ROUND(K26*I26,2)</f>
        <v>5.08</v>
      </c>
      <c r="M26" s="55" t="n">
        <f aca="false">ROUND(J26*H26,2)</f>
        <v>0</v>
      </c>
      <c r="N26" s="56" t="n">
        <f aca="false">SUM(L26:M26)</f>
        <v>5.08</v>
      </c>
      <c r="O26" s="57" t="n">
        <v>2.56</v>
      </c>
      <c r="P26" s="54" t="n">
        <f aca="false">O26-0.05</f>
        <v>2.51</v>
      </c>
      <c r="Q26" s="58" t="n">
        <f aca="false">IF($L$11-P26&gt;0,$L$11-P26,0)</f>
        <v>0.0699999999999998</v>
      </c>
      <c r="R26" s="59" t="n">
        <f aca="false">IF(P26-$L$11&gt;0,P26-$L$11,0)</f>
        <v>0</v>
      </c>
      <c r="S26" s="55" t="n">
        <f aca="false">ROUND(Q26*G26,2)</f>
        <v>0</v>
      </c>
      <c r="T26" s="60" t="n">
        <f aca="false">ROUND(R26*G26,2)</f>
        <v>0</v>
      </c>
      <c r="U26" s="61" t="n">
        <f aca="false">Q69</f>
        <v>0</v>
      </c>
      <c r="V26" s="55" t="n">
        <f aca="false">R69</f>
        <v>0</v>
      </c>
      <c r="W26" s="62" t="n">
        <v>0</v>
      </c>
      <c r="X26" s="62" t="n">
        <f aca="false">T69</f>
        <v>0</v>
      </c>
      <c r="Y26" s="55" t="n">
        <f aca="false">($E$7+$H$59)*X26</f>
        <v>0</v>
      </c>
      <c r="AA26" s="101"/>
    </row>
    <row r="27" customFormat="false" ht="12.75" hidden="false" customHeight="false" outlineLevel="0" collapsed="false">
      <c r="A27" s="33" t="n">
        <v>36567</v>
      </c>
      <c r="B27" s="48" t="n">
        <v>2873</v>
      </c>
      <c r="C27" s="49" t="n">
        <v>0</v>
      </c>
      <c r="D27" s="50" t="n">
        <f aca="false">ROUND(C27*1.03,0)</f>
        <v>0</v>
      </c>
      <c r="E27" s="50" t="n">
        <f aca="false">IF(B27-D27&gt;0,B27-D27,0)</f>
        <v>2873</v>
      </c>
      <c r="F27" s="50" t="n">
        <f aca="false">ROUND(B27*1.03,0)</f>
        <v>2959</v>
      </c>
      <c r="G27" s="51" t="n">
        <f aca="false">IF(C27-F27&gt;0,C27-F27,0)</f>
        <v>0</v>
      </c>
      <c r="H27" s="52" t="n">
        <f aca="false">(B27-E27)</f>
        <v>0</v>
      </c>
      <c r="I27" s="53" t="n">
        <f aca="false">E27</f>
        <v>2873</v>
      </c>
      <c r="J27" s="54" t="n">
        <f aca="false">SUM($L$11-0.04)</f>
        <v>2.54</v>
      </c>
      <c r="K27" s="54" t="n">
        <v>2.565</v>
      </c>
      <c r="L27" s="55" t="n">
        <f aca="false">ROUND(K27*I27,2)</f>
        <v>7369.25</v>
      </c>
      <c r="M27" s="55" t="n">
        <f aca="false">ROUND(J27*H27,2)</f>
        <v>0</v>
      </c>
      <c r="N27" s="56" t="n">
        <f aca="false">SUM(L27:M27)</f>
        <v>7369.25</v>
      </c>
      <c r="O27" s="57" t="n">
        <v>2.585</v>
      </c>
      <c r="P27" s="54" t="n">
        <f aca="false">O27-0.05</f>
        <v>2.535</v>
      </c>
      <c r="Q27" s="58" t="n">
        <f aca="false">IF($L$11-P27&gt;0,$L$11-P27,0)</f>
        <v>0.0449999999999999</v>
      </c>
      <c r="R27" s="59" t="n">
        <f aca="false">IF(P27-$L$11&gt;0,P27-$L$11,0)</f>
        <v>0</v>
      </c>
      <c r="S27" s="55" t="n">
        <f aca="false">ROUND(Q27*G27,2)</f>
        <v>0</v>
      </c>
      <c r="T27" s="60" t="n">
        <f aca="false">ROUND(R27*G27,2)</f>
        <v>0</v>
      </c>
      <c r="U27" s="61" t="n">
        <f aca="false">Q70</f>
        <v>0</v>
      </c>
      <c r="V27" s="55" t="n">
        <f aca="false">R70</f>
        <v>0</v>
      </c>
      <c r="W27" s="62" t="n">
        <v>0</v>
      </c>
      <c r="X27" s="62" t="n">
        <f aca="false">T70</f>
        <v>0</v>
      </c>
      <c r="Y27" s="55" t="n">
        <f aca="false">($E$7+$H$59)*X27</f>
        <v>0</v>
      </c>
      <c r="AA27" s="101"/>
    </row>
    <row r="28" customFormat="false" ht="12.75" hidden="false" customHeight="false" outlineLevel="0" collapsed="false">
      <c r="A28" s="33" t="n">
        <v>36568</v>
      </c>
      <c r="B28" s="48" t="n">
        <v>0</v>
      </c>
      <c r="C28" s="49" t="n">
        <v>0</v>
      </c>
      <c r="D28" s="50" t="n">
        <f aca="false">ROUND(C28*1.03,0)</f>
        <v>0</v>
      </c>
      <c r="E28" s="50" t="n">
        <f aca="false">IF(B28-D28&gt;0,B28-D28,0)</f>
        <v>0</v>
      </c>
      <c r="F28" s="50" t="n">
        <f aca="false">ROUND(B28*1.03,0)</f>
        <v>0</v>
      </c>
      <c r="G28" s="51" t="n">
        <f aca="false">IF(C28-F28&gt;0,C28-F28,0)</f>
        <v>0</v>
      </c>
      <c r="H28" s="52" t="n">
        <f aca="false">(B28-E28)</f>
        <v>0</v>
      </c>
      <c r="I28" s="53" t="n">
        <f aca="false">E28</f>
        <v>0</v>
      </c>
      <c r="J28" s="54" t="n">
        <f aca="false">SUM($L$11-0.04)</f>
        <v>2.54</v>
      </c>
      <c r="K28" s="54" t="n">
        <v>2.555</v>
      </c>
      <c r="L28" s="55" t="n">
        <f aca="false">ROUND(K28*I28,2)</f>
        <v>0</v>
      </c>
      <c r="M28" s="55" t="n">
        <f aca="false">ROUND(J28*H28,2)</f>
        <v>0</v>
      </c>
      <c r="N28" s="56" t="n">
        <f aca="false">SUM(L28:M28)</f>
        <v>0</v>
      </c>
      <c r="O28" s="57" t="n">
        <v>2.575</v>
      </c>
      <c r="P28" s="54" t="n">
        <f aca="false">O28-0.05</f>
        <v>2.525</v>
      </c>
      <c r="Q28" s="58" t="n">
        <f aca="false">IF($L$11-P28&gt;0,$L$11-P28,0)</f>
        <v>0.0549999999999997</v>
      </c>
      <c r="R28" s="59" t="n">
        <f aca="false">IF(P28-$L$11&gt;0,P28-$L$11,0)</f>
        <v>0</v>
      </c>
      <c r="S28" s="55" t="n">
        <f aca="false">ROUND(Q28*G28,2)</f>
        <v>0</v>
      </c>
      <c r="T28" s="60" t="n">
        <f aca="false">ROUND(R28*G28,2)</f>
        <v>0</v>
      </c>
      <c r="U28" s="61" t="n">
        <f aca="false">Q71</f>
        <v>0</v>
      </c>
      <c r="V28" s="55" t="n">
        <f aca="false">R71</f>
        <v>0</v>
      </c>
      <c r="W28" s="62" t="n">
        <v>0</v>
      </c>
      <c r="X28" s="62" t="n">
        <f aca="false">T71</f>
        <v>0</v>
      </c>
      <c r="Y28" s="55" t="n">
        <f aca="false">($E$7+$H$59)*X28</f>
        <v>0</v>
      </c>
      <c r="AA28" s="101"/>
    </row>
    <row r="29" customFormat="false" ht="12.75" hidden="false" customHeight="false" outlineLevel="0" collapsed="false">
      <c r="A29" s="33" t="n">
        <v>36569</v>
      </c>
      <c r="B29" s="48" t="n">
        <v>0</v>
      </c>
      <c r="C29" s="49" t="n">
        <v>0</v>
      </c>
      <c r="D29" s="50" t="n">
        <f aca="false">ROUND(C29*1.03,0)</f>
        <v>0</v>
      </c>
      <c r="E29" s="50" t="n">
        <f aca="false">IF(B29-D29&gt;0,B29-D29,0)</f>
        <v>0</v>
      </c>
      <c r="F29" s="50" t="n">
        <f aca="false">ROUND(B29*1.03,0)</f>
        <v>0</v>
      </c>
      <c r="G29" s="51" t="n">
        <f aca="false">IF(C29-F29&gt;0,C29-F29,0)</f>
        <v>0</v>
      </c>
      <c r="H29" s="52" t="n">
        <f aca="false">(B29-E29)</f>
        <v>0</v>
      </c>
      <c r="I29" s="53" t="n">
        <f aca="false">E29</f>
        <v>0</v>
      </c>
      <c r="J29" s="54" t="n">
        <f aca="false">SUM($L$11-0.04)</f>
        <v>2.54</v>
      </c>
      <c r="K29" s="54" t="n">
        <v>2.555</v>
      </c>
      <c r="L29" s="55" t="n">
        <f aca="false">ROUND(K29*I29,2)</f>
        <v>0</v>
      </c>
      <c r="M29" s="55" t="n">
        <f aca="false">ROUND(J29*H29,2)</f>
        <v>0</v>
      </c>
      <c r="N29" s="56" t="n">
        <f aca="false">SUM(L29:M29)</f>
        <v>0</v>
      </c>
      <c r="O29" s="57" t="n">
        <v>2.575</v>
      </c>
      <c r="P29" s="54" t="n">
        <f aca="false">O29-0.05</f>
        <v>2.525</v>
      </c>
      <c r="Q29" s="58" t="n">
        <f aca="false">IF($L$11-P29&gt;0,$L$11-P29,0)</f>
        <v>0.0549999999999997</v>
      </c>
      <c r="R29" s="59" t="n">
        <f aca="false">IF(P29-$L$11&gt;0,P29-$L$11,0)</f>
        <v>0</v>
      </c>
      <c r="S29" s="55" t="n">
        <f aca="false">ROUND(Q29*G29,2)</f>
        <v>0</v>
      </c>
      <c r="T29" s="60" t="n">
        <f aca="false">ROUND(R29*G29,2)</f>
        <v>0</v>
      </c>
      <c r="U29" s="61" t="n">
        <f aca="false">Q72</f>
        <v>0</v>
      </c>
      <c r="V29" s="55" t="n">
        <f aca="false">R72</f>
        <v>0</v>
      </c>
      <c r="W29" s="62" t="n">
        <v>0</v>
      </c>
      <c r="X29" s="62" t="n">
        <f aca="false">T72</f>
        <v>0</v>
      </c>
      <c r="Y29" s="55" t="n">
        <f aca="false">($E$7+$H$59)*X29</f>
        <v>0</v>
      </c>
      <c r="AA29" s="101"/>
    </row>
    <row r="30" customFormat="false" ht="12.75" hidden="false" customHeight="false" outlineLevel="0" collapsed="false">
      <c r="A30" s="33" t="n">
        <v>36570</v>
      </c>
      <c r="B30" s="48" t="n">
        <v>29663</v>
      </c>
      <c r="C30" s="49" t="n">
        <v>29305</v>
      </c>
      <c r="D30" s="50" t="n">
        <f aca="false">ROUND(C30*1.03,0)</f>
        <v>30184</v>
      </c>
      <c r="E30" s="50" t="n">
        <f aca="false">IF(B30-D30&gt;0,B30-D30,0)</f>
        <v>0</v>
      </c>
      <c r="F30" s="50" t="n">
        <f aca="false">ROUND(B30*1.03,0)</f>
        <v>30553</v>
      </c>
      <c r="G30" s="51" t="n">
        <f aca="false">IF(C30-F30&gt;0,C30-F30,0)</f>
        <v>0</v>
      </c>
      <c r="H30" s="52" t="n">
        <f aca="false">(B30-E30)</f>
        <v>29663</v>
      </c>
      <c r="I30" s="53" t="n">
        <f aca="false">E30</f>
        <v>0</v>
      </c>
      <c r="J30" s="54" t="n">
        <f aca="false">SUM($L$11-0.04)</f>
        <v>2.54</v>
      </c>
      <c r="K30" s="54" t="n">
        <v>2.555</v>
      </c>
      <c r="L30" s="55" t="n">
        <f aca="false">ROUND(K30*I30,2)</f>
        <v>0</v>
      </c>
      <c r="M30" s="55" t="n">
        <f aca="false">ROUND(J30*H30,2)</f>
        <v>75344.02</v>
      </c>
      <c r="N30" s="56" t="n">
        <f aca="false">SUM(L30:M30)</f>
        <v>75344.02</v>
      </c>
      <c r="O30" s="57" t="n">
        <v>2.575</v>
      </c>
      <c r="P30" s="54" t="n">
        <f aca="false">O30-0.05</f>
        <v>2.525</v>
      </c>
      <c r="Q30" s="58" t="n">
        <f aca="false">IF($L$11-P30&gt;0,$L$11-P30,0)</f>
        <v>0.0549999999999997</v>
      </c>
      <c r="R30" s="59" t="n">
        <f aca="false">IF(P30-$L$11&gt;0,P30-$L$11,0)</f>
        <v>0</v>
      </c>
      <c r="S30" s="55" t="n">
        <f aca="false">ROUND(Q30*G30,2)</f>
        <v>0</v>
      </c>
      <c r="T30" s="60" t="n">
        <f aca="false">ROUND(R30*G30,2)</f>
        <v>0</v>
      </c>
      <c r="U30" s="61" t="n">
        <f aca="false">Q73</f>
        <v>29305</v>
      </c>
      <c r="V30" s="55" t="n">
        <f aca="false">R73</f>
        <v>73918.6</v>
      </c>
      <c r="W30" s="62" t="n">
        <v>22305</v>
      </c>
      <c r="X30" s="62" t="n">
        <f aca="false">T73</f>
        <v>0</v>
      </c>
      <c r="Y30" s="55" t="n">
        <f aca="false">($E$7+$H$59)*X30</f>
        <v>0</v>
      </c>
      <c r="AA30" s="101"/>
    </row>
    <row r="31" customFormat="false" ht="12.75" hidden="false" customHeight="false" outlineLevel="0" collapsed="false">
      <c r="A31" s="33" t="n">
        <v>36571</v>
      </c>
      <c r="B31" s="48" t="n">
        <v>31790</v>
      </c>
      <c r="C31" s="49" t="n">
        <v>31827</v>
      </c>
      <c r="D31" s="50" t="n">
        <f aca="false">ROUND(C31*1.03,0)</f>
        <v>32782</v>
      </c>
      <c r="E31" s="50" t="n">
        <f aca="false">IF(B31-D31&gt;0,B31-D31,0)</f>
        <v>0</v>
      </c>
      <c r="F31" s="50" t="n">
        <f aca="false">ROUND(B31*1.03,0)</f>
        <v>32744</v>
      </c>
      <c r="G31" s="51" t="n">
        <f aca="false">IF(C31-F31&gt;0,C31-F31,0)</f>
        <v>0</v>
      </c>
      <c r="H31" s="52" t="n">
        <f aca="false">(B31-E31)</f>
        <v>31790</v>
      </c>
      <c r="I31" s="53" t="n">
        <f aca="false">E31</f>
        <v>0</v>
      </c>
      <c r="J31" s="54" t="n">
        <f aca="false">SUM($L$11-0.04)</f>
        <v>2.54</v>
      </c>
      <c r="K31" s="54" t="n">
        <v>2.535</v>
      </c>
      <c r="L31" s="55" t="n">
        <f aca="false">ROUND(K31*I31,2)</f>
        <v>0</v>
      </c>
      <c r="M31" s="55" t="n">
        <f aca="false">ROUND(J31*H31,2)</f>
        <v>80746.6</v>
      </c>
      <c r="N31" s="56" t="n">
        <f aca="false">SUM(L31:M31)</f>
        <v>80746.6</v>
      </c>
      <c r="O31" s="57" t="n">
        <v>2.555</v>
      </c>
      <c r="P31" s="54" t="n">
        <f aca="false">O31-0.05</f>
        <v>2.505</v>
      </c>
      <c r="Q31" s="58" t="n">
        <f aca="false">IF($L$11-P31&gt;0,$L$11-P31,0)</f>
        <v>0.0749999999999997</v>
      </c>
      <c r="R31" s="59" t="n">
        <f aca="false">IF(P31-$L$11&gt;0,P31-$L$11,0)</f>
        <v>0</v>
      </c>
      <c r="S31" s="55" t="n">
        <f aca="false">ROUND(Q31*G31,2)</f>
        <v>0</v>
      </c>
      <c r="T31" s="60" t="n">
        <f aca="false">ROUND(R31*G31,2)</f>
        <v>0</v>
      </c>
      <c r="U31" s="61" t="n">
        <f aca="false">Q74</f>
        <v>31827</v>
      </c>
      <c r="V31" s="55" t="n">
        <f aca="false">R74</f>
        <v>80274.04</v>
      </c>
      <c r="W31" s="62" t="n">
        <v>24827</v>
      </c>
      <c r="X31" s="62" t="n">
        <f aca="false">T74</f>
        <v>0</v>
      </c>
      <c r="Y31" s="55" t="n">
        <f aca="false">($E$7+$H$59)*X31</f>
        <v>0</v>
      </c>
      <c r="AA31" s="101"/>
    </row>
    <row r="32" customFormat="false" ht="12.75" hidden="false" customHeight="false" outlineLevel="0" collapsed="false">
      <c r="A32" s="33" t="n">
        <v>36572</v>
      </c>
      <c r="B32" s="48" t="n">
        <v>35117</v>
      </c>
      <c r="C32" s="49" t="n">
        <v>36590</v>
      </c>
      <c r="D32" s="50" t="n">
        <f aca="false">ROUND(C32*1.03,0)</f>
        <v>37688</v>
      </c>
      <c r="E32" s="50" t="n">
        <f aca="false">IF(B32-D32&gt;0,B32-D32,0)</f>
        <v>0</v>
      </c>
      <c r="F32" s="50" t="n">
        <f aca="false">ROUND(B32*1.03,0)</f>
        <v>36171</v>
      </c>
      <c r="G32" s="51" t="n">
        <f aca="false">IF(C32-F32&gt;0,C32-F32,0)</f>
        <v>419</v>
      </c>
      <c r="H32" s="52" t="n">
        <f aca="false">(B32-E32)</f>
        <v>35117</v>
      </c>
      <c r="I32" s="53" t="n">
        <f aca="false">E32</f>
        <v>0</v>
      </c>
      <c r="J32" s="54" t="n">
        <f aca="false">SUM($L$11-0.04)</f>
        <v>2.54</v>
      </c>
      <c r="K32" s="54" t="n">
        <v>2.55</v>
      </c>
      <c r="L32" s="55" t="n">
        <f aca="false">ROUND(K32*I32,2)</f>
        <v>0</v>
      </c>
      <c r="M32" s="55" t="n">
        <f aca="false">ROUND(J32*H32,2)</f>
        <v>89197.18</v>
      </c>
      <c r="N32" s="56" t="n">
        <f aca="false">SUM(L32:M32)</f>
        <v>89197.18</v>
      </c>
      <c r="O32" s="57" t="n">
        <v>2.57</v>
      </c>
      <c r="P32" s="54" t="n">
        <f aca="false">O32-0.05</f>
        <v>2.52</v>
      </c>
      <c r="Q32" s="58" t="n">
        <f aca="false">IF($L$11-P32&gt;0,$L$11-P32,0)</f>
        <v>0.0600000000000001</v>
      </c>
      <c r="R32" s="59" t="n">
        <f aca="false">IF(P32-$L$11&gt;0,P32-$L$11,0)</f>
        <v>0</v>
      </c>
      <c r="S32" s="55" t="n">
        <f aca="false">ROUND(Q32*G32,2)</f>
        <v>25.14</v>
      </c>
      <c r="T32" s="60" t="n">
        <f aca="false">ROUND(R32*G32,2)</f>
        <v>0</v>
      </c>
      <c r="U32" s="61" t="n">
        <f aca="false">Q75</f>
        <v>36590</v>
      </c>
      <c r="V32" s="55" t="n">
        <f aca="false">R75</f>
        <v>92276.8</v>
      </c>
      <c r="W32" s="62" t="n">
        <v>29590</v>
      </c>
      <c r="X32" s="62" t="n">
        <f aca="false">T75</f>
        <v>0</v>
      </c>
      <c r="Y32" s="55" t="n">
        <f aca="false">($E$7+$H$59)*X32</f>
        <v>0</v>
      </c>
      <c r="AA32" s="101"/>
    </row>
    <row r="33" customFormat="false" ht="12.75" hidden="false" customHeight="false" outlineLevel="0" collapsed="false">
      <c r="A33" s="33" t="n">
        <v>36573</v>
      </c>
      <c r="B33" s="48" t="n">
        <v>37592</v>
      </c>
      <c r="C33" s="49" t="n">
        <v>38006</v>
      </c>
      <c r="D33" s="50" t="n">
        <f aca="false">ROUND(C33*1.03,0)</f>
        <v>39146</v>
      </c>
      <c r="E33" s="50" t="n">
        <f aca="false">IF(B33-D33&gt;0,B33-D33,0)</f>
        <v>0</v>
      </c>
      <c r="F33" s="50" t="n">
        <f aca="false">ROUND(B33*1.03,0)</f>
        <v>38720</v>
      </c>
      <c r="G33" s="51" t="n">
        <f aca="false">IF(C33-F33&gt;0,C33-F33,0)</f>
        <v>0</v>
      </c>
      <c r="H33" s="52" t="n">
        <f aca="false">(B33-E33)</f>
        <v>37592</v>
      </c>
      <c r="I33" s="53" t="n">
        <f aca="false">E33</f>
        <v>0</v>
      </c>
      <c r="J33" s="54" t="n">
        <f aca="false">SUM($L$11-0.04)</f>
        <v>2.54</v>
      </c>
      <c r="K33" s="54" t="n">
        <v>2.59</v>
      </c>
      <c r="L33" s="55" t="n">
        <f aca="false">ROUND(K33*I33,2)</f>
        <v>0</v>
      </c>
      <c r="M33" s="55" t="n">
        <f aca="false">ROUND(J33*H33,2)</f>
        <v>95483.68</v>
      </c>
      <c r="N33" s="56" t="n">
        <f aca="false">SUM(L33:M33)</f>
        <v>95483.68</v>
      </c>
      <c r="O33" s="57" t="n">
        <v>2.61</v>
      </c>
      <c r="P33" s="54" t="n">
        <f aca="false">O33-0.05</f>
        <v>2.56</v>
      </c>
      <c r="Q33" s="58" t="n">
        <f aca="false">IF($L$11-P33&gt;0,$L$11-P33,0)</f>
        <v>0.02</v>
      </c>
      <c r="R33" s="59" t="n">
        <f aca="false">IF(P33-$L$11&gt;0,P33-$L$11,0)</f>
        <v>0</v>
      </c>
      <c r="S33" s="55" t="n">
        <f aca="false">ROUND(Q33*G33,2)</f>
        <v>0</v>
      </c>
      <c r="T33" s="60" t="n">
        <f aca="false">ROUND(R33*G33,2)</f>
        <v>0</v>
      </c>
      <c r="U33" s="61" t="n">
        <f aca="false">Q76</f>
        <v>38006</v>
      </c>
      <c r="V33" s="55" t="n">
        <f aca="false">R76</f>
        <v>95845.12</v>
      </c>
      <c r="W33" s="62" t="n">
        <v>31006</v>
      </c>
      <c r="X33" s="62" t="n">
        <f aca="false">T76</f>
        <v>0</v>
      </c>
      <c r="Y33" s="55" t="n">
        <f aca="false">($E$7+$H$59)*X33</f>
        <v>0</v>
      </c>
      <c r="AA33" s="101"/>
    </row>
    <row r="34" customFormat="false" ht="12.75" hidden="false" customHeight="false" outlineLevel="0" collapsed="false">
      <c r="A34" s="33" t="n">
        <v>36574</v>
      </c>
      <c r="B34" s="48" t="n">
        <v>39996</v>
      </c>
      <c r="C34" s="49" t="n">
        <v>41143</v>
      </c>
      <c r="D34" s="50" t="n">
        <f aca="false">ROUND(C34*1.03,0)</f>
        <v>42377</v>
      </c>
      <c r="E34" s="50" t="n">
        <f aca="false">IF(B34-D34&gt;0,B34-D34,0)</f>
        <v>0</v>
      </c>
      <c r="F34" s="50" t="n">
        <f aca="false">ROUND(B34*1.03,0)</f>
        <v>41196</v>
      </c>
      <c r="G34" s="51" t="n">
        <f aca="false">IF(C34-F34&gt;0,C34-F34,0)</f>
        <v>0</v>
      </c>
      <c r="H34" s="52" t="n">
        <f aca="false">(B34-E34)</f>
        <v>39996</v>
      </c>
      <c r="I34" s="53" t="n">
        <f aca="false">E34</f>
        <v>0</v>
      </c>
      <c r="J34" s="54" t="n">
        <f aca="false">SUM($L$11-0.04)</f>
        <v>2.54</v>
      </c>
      <c r="K34" s="54" t="n">
        <v>2.59</v>
      </c>
      <c r="L34" s="55" t="n">
        <f aca="false">ROUND(K34*I34,2)</f>
        <v>0</v>
      </c>
      <c r="M34" s="55" t="n">
        <f aca="false">ROUND(J34*H34,2)</f>
        <v>101589.84</v>
      </c>
      <c r="N34" s="56" t="n">
        <f aca="false">SUM(L34:M34)</f>
        <v>101589.84</v>
      </c>
      <c r="O34" s="57" t="n">
        <v>2.61</v>
      </c>
      <c r="P34" s="54" t="n">
        <f aca="false">O34-0.05</f>
        <v>2.56</v>
      </c>
      <c r="Q34" s="58" t="n">
        <f aca="false">IF($L$11-P34&gt;0,$L$11-P34,0)</f>
        <v>0.02</v>
      </c>
      <c r="R34" s="59" t="n">
        <f aca="false">IF(P34-$L$11&gt;0,P34-$L$11,0)</f>
        <v>0</v>
      </c>
      <c r="S34" s="55" t="n">
        <f aca="false">ROUND(Q34*G34,2)</f>
        <v>0</v>
      </c>
      <c r="T34" s="60" t="n">
        <f aca="false">ROUND(R34*G34,2)</f>
        <v>0</v>
      </c>
      <c r="U34" s="61" t="n">
        <f aca="false">Q77</f>
        <v>41143</v>
      </c>
      <c r="V34" s="55" t="n">
        <f aca="false">R77</f>
        <v>103750.36</v>
      </c>
      <c r="W34" s="62" t="n">
        <v>34143</v>
      </c>
      <c r="X34" s="62" t="n">
        <f aca="false">T77</f>
        <v>0</v>
      </c>
      <c r="Y34" s="55" t="n">
        <f aca="false">($E$7+$H$59)*X34</f>
        <v>0</v>
      </c>
      <c r="AA34" s="101"/>
    </row>
    <row r="35" customFormat="false" ht="12.75" hidden="false" customHeight="false" outlineLevel="0" collapsed="false">
      <c r="A35" s="33" t="n">
        <v>36575</v>
      </c>
      <c r="B35" s="48" t="n">
        <v>40246</v>
      </c>
      <c r="C35" s="49" t="n">
        <v>44551</v>
      </c>
      <c r="D35" s="50" t="n">
        <f aca="false">ROUND(C35*1.03,0)</f>
        <v>45888</v>
      </c>
      <c r="E35" s="50" t="n">
        <f aca="false">IF(B35-D35&gt;0,B35-D35,0)</f>
        <v>0</v>
      </c>
      <c r="F35" s="50" t="n">
        <f aca="false">ROUND(B35*1.03,0)</f>
        <v>41453</v>
      </c>
      <c r="G35" s="51" t="n">
        <f aca="false">IF(C35-F35&gt;0,C35-F35,0)</f>
        <v>3098</v>
      </c>
      <c r="H35" s="52" t="n">
        <f aca="false">(B35-E35)</f>
        <v>40246</v>
      </c>
      <c r="I35" s="53" t="n">
        <f aca="false">E35</f>
        <v>0</v>
      </c>
      <c r="J35" s="54" t="n">
        <f aca="false">SUM($L$11-0.04)</f>
        <v>2.54</v>
      </c>
      <c r="K35" s="54" t="n">
        <v>2.595</v>
      </c>
      <c r="L35" s="55" t="n">
        <f aca="false">ROUND(K35*I35,2)</f>
        <v>0</v>
      </c>
      <c r="M35" s="55" t="n">
        <f aca="false">ROUND(J35*H35,2)</f>
        <v>102224.84</v>
      </c>
      <c r="N35" s="56" t="n">
        <f aca="false">SUM(L35:M35)</f>
        <v>102224.84</v>
      </c>
      <c r="O35" s="57" t="n">
        <v>2.615</v>
      </c>
      <c r="P35" s="54" t="n">
        <f aca="false">O35-0.05</f>
        <v>2.565</v>
      </c>
      <c r="Q35" s="58" t="n">
        <f aca="false">IF($L$11-P35&gt;0,$L$11-P35,0)</f>
        <v>0.0149999999999997</v>
      </c>
      <c r="R35" s="59" t="n">
        <f aca="false">IF(P35-$L$11&gt;0,P35-$L$11,0)</f>
        <v>0</v>
      </c>
      <c r="S35" s="55" t="n">
        <f aca="false">ROUND(Q35*G35,2)</f>
        <v>46.47</v>
      </c>
      <c r="T35" s="60" t="n">
        <f aca="false">ROUND(R35*G35,2)</f>
        <v>0</v>
      </c>
      <c r="U35" s="61" t="n">
        <f aca="false">Q78</f>
        <v>44551</v>
      </c>
      <c r="V35" s="55" t="n">
        <f aca="false">R78</f>
        <v>112338.52</v>
      </c>
      <c r="W35" s="62" t="n">
        <v>37551</v>
      </c>
      <c r="X35" s="62" t="n">
        <f aca="false">T78</f>
        <v>0</v>
      </c>
      <c r="Y35" s="55" t="n">
        <f aca="false">($E$7+$H$59)*X35</f>
        <v>0</v>
      </c>
      <c r="AA35" s="101"/>
    </row>
    <row r="36" customFormat="false" ht="12.75" hidden="false" customHeight="false" outlineLevel="0" collapsed="false">
      <c r="A36" s="33" t="n">
        <v>36576</v>
      </c>
      <c r="B36" s="48" t="n">
        <v>40233</v>
      </c>
      <c r="C36" s="49" t="n">
        <v>42175</v>
      </c>
      <c r="D36" s="50" t="n">
        <f aca="false">ROUND(C36*1.03,0)</f>
        <v>43440</v>
      </c>
      <c r="E36" s="50" t="n">
        <f aca="false">IF(B36-D36&gt;0,B36-D36,0)</f>
        <v>0</v>
      </c>
      <c r="F36" s="50" t="n">
        <f aca="false">ROUND(B36*1.03,0)</f>
        <v>41440</v>
      </c>
      <c r="G36" s="51" t="n">
        <f aca="false">IF(C36-F36&gt;0,C36-F36,0)</f>
        <v>735</v>
      </c>
      <c r="H36" s="52" t="n">
        <f aca="false">(B36-E36)</f>
        <v>40233</v>
      </c>
      <c r="I36" s="53" t="n">
        <f aca="false">E36</f>
        <v>0</v>
      </c>
      <c r="J36" s="54" t="n">
        <f aca="false">SUM($L$11-0.04)</f>
        <v>2.54</v>
      </c>
      <c r="K36" s="54" t="n">
        <v>2.595</v>
      </c>
      <c r="L36" s="55" t="n">
        <f aca="false">ROUND(K36*I36,2)</f>
        <v>0</v>
      </c>
      <c r="M36" s="55" t="n">
        <f aca="false">ROUND(J36*H36,2)</f>
        <v>102191.82</v>
      </c>
      <c r="N36" s="56" t="n">
        <f aca="false">SUM(L36:M36)</f>
        <v>102191.82</v>
      </c>
      <c r="O36" s="57" t="n">
        <v>2.615</v>
      </c>
      <c r="P36" s="54" t="n">
        <f aca="false">O36-0.05</f>
        <v>2.565</v>
      </c>
      <c r="Q36" s="58" t="n">
        <f aca="false">IF($L$11-P36&gt;0,$L$11-P36,0)</f>
        <v>0.0149999999999997</v>
      </c>
      <c r="R36" s="59" t="n">
        <f aca="false">IF(P36-$L$11&gt;0,P36-$L$11,0)</f>
        <v>0</v>
      </c>
      <c r="S36" s="55" t="n">
        <f aca="false">ROUND(Q36*G36,2)</f>
        <v>11.02</v>
      </c>
      <c r="T36" s="60" t="n">
        <f aca="false">ROUND(R36*G36,2)</f>
        <v>0</v>
      </c>
      <c r="U36" s="61" t="n">
        <f aca="false">Q79</f>
        <v>42175</v>
      </c>
      <c r="V36" s="55" t="n">
        <f aca="false">R79</f>
        <v>106351</v>
      </c>
      <c r="W36" s="62" t="n">
        <v>35175</v>
      </c>
      <c r="X36" s="62" t="n">
        <f aca="false">T79</f>
        <v>0</v>
      </c>
      <c r="Y36" s="55" t="n">
        <f aca="false">($E$7+$H$59)*X36</f>
        <v>0</v>
      </c>
      <c r="AA36" s="101"/>
    </row>
    <row r="37" customFormat="false" ht="12.75" hidden="false" customHeight="false" outlineLevel="0" collapsed="false">
      <c r="A37" s="33" t="n">
        <v>36577</v>
      </c>
      <c r="B37" s="48" t="n">
        <v>40152</v>
      </c>
      <c r="C37" s="49" t="n">
        <v>40608</v>
      </c>
      <c r="D37" s="50" t="n">
        <f aca="false">ROUND(C37*1.03,0)</f>
        <v>41826</v>
      </c>
      <c r="E37" s="50" t="n">
        <f aca="false">IF(B37-D37&gt;0,B37-D37,0)</f>
        <v>0</v>
      </c>
      <c r="F37" s="50" t="n">
        <f aca="false">ROUND(B37*1.03,0)</f>
        <v>41357</v>
      </c>
      <c r="G37" s="51" t="n">
        <f aca="false">IF(C37-F37&gt;0,C37-F37,0)</f>
        <v>0</v>
      </c>
      <c r="H37" s="52" t="n">
        <f aca="false">(B37-E37)</f>
        <v>40152</v>
      </c>
      <c r="I37" s="53" t="n">
        <f aca="false">E37</f>
        <v>0</v>
      </c>
      <c r="J37" s="54" t="n">
        <f aca="false">SUM($L$11-0.04)</f>
        <v>2.54</v>
      </c>
      <c r="K37" s="54" t="n">
        <v>2.595</v>
      </c>
      <c r="L37" s="55" t="n">
        <f aca="false">ROUND(K37*I37,2)</f>
        <v>0</v>
      </c>
      <c r="M37" s="55" t="n">
        <f aca="false">ROUND(J37*H37,2)</f>
        <v>101986.08</v>
      </c>
      <c r="N37" s="56" t="n">
        <f aca="false">SUM(L37:M37)</f>
        <v>101986.08</v>
      </c>
      <c r="O37" s="57" t="n">
        <v>2.615</v>
      </c>
      <c r="P37" s="54" t="n">
        <f aca="false">O37-0.05</f>
        <v>2.565</v>
      </c>
      <c r="Q37" s="58" t="n">
        <f aca="false">IF($L$11-P37&gt;0,$L$11-P37,0)</f>
        <v>0.0149999999999997</v>
      </c>
      <c r="R37" s="59" t="n">
        <f aca="false">IF(P37-$L$11&gt;0,P37-$L$11,0)</f>
        <v>0</v>
      </c>
      <c r="S37" s="55" t="n">
        <f aca="false">ROUND(Q37*G37,2)</f>
        <v>0</v>
      </c>
      <c r="T37" s="60" t="n">
        <f aca="false">ROUND(R37*G37,2)</f>
        <v>0</v>
      </c>
      <c r="U37" s="61" t="n">
        <f aca="false">Q80</f>
        <v>40608</v>
      </c>
      <c r="V37" s="55" t="n">
        <f aca="false">R80</f>
        <v>102402.16</v>
      </c>
      <c r="W37" s="62" t="n">
        <v>33608</v>
      </c>
      <c r="X37" s="62" t="n">
        <f aca="false">T80</f>
        <v>0</v>
      </c>
      <c r="Y37" s="55" t="n">
        <f aca="false">($E$7+$H$59)*X37</f>
        <v>0</v>
      </c>
      <c r="AA37" s="101"/>
    </row>
    <row r="38" customFormat="false" ht="12.75" hidden="false" customHeight="false" outlineLevel="0" collapsed="false">
      <c r="A38" s="33" t="n">
        <v>36578</v>
      </c>
      <c r="B38" s="48" t="n">
        <v>37481</v>
      </c>
      <c r="C38" s="49" t="n">
        <v>38799</v>
      </c>
      <c r="D38" s="50" t="n">
        <f aca="false">ROUND(C38*1.03,0)</f>
        <v>39963</v>
      </c>
      <c r="E38" s="50" t="n">
        <f aca="false">IF(B38-D38&gt;0,B38-D38,0)</f>
        <v>0</v>
      </c>
      <c r="F38" s="50" t="n">
        <f aca="false">ROUND(B38*1.03,0)</f>
        <v>38605</v>
      </c>
      <c r="G38" s="51" t="n">
        <f aca="false">IF(C38-F38&gt;0,C38-F38,0)</f>
        <v>194</v>
      </c>
      <c r="H38" s="52" t="n">
        <f aca="false">(B38-E38)</f>
        <v>37481</v>
      </c>
      <c r="I38" s="53" t="n">
        <f aca="false">E38</f>
        <v>0</v>
      </c>
      <c r="J38" s="54" t="n">
        <f aca="false">SUM($L$11-0.04)</f>
        <v>2.54</v>
      </c>
      <c r="K38" s="54" t="n">
        <v>2.595</v>
      </c>
      <c r="L38" s="55" t="n">
        <f aca="false">ROUND(K38*I38,2)</f>
        <v>0</v>
      </c>
      <c r="M38" s="55" t="n">
        <f aca="false">ROUND(J38*H38,2)</f>
        <v>95201.74</v>
      </c>
      <c r="N38" s="56" t="n">
        <f aca="false">SUM(L38:M38)</f>
        <v>95201.74</v>
      </c>
      <c r="O38" s="57" t="n">
        <v>2.615</v>
      </c>
      <c r="P38" s="54" t="n">
        <f aca="false">O38-0.05</f>
        <v>2.565</v>
      </c>
      <c r="Q38" s="58" t="n">
        <f aca="false">IF($L$11-P38&gt;0,$L$11-P38,0)</f>
        <v>0.0149999999999997</v>
      </c>
      <c r="R38" s="59" t="n">
        <f aca="false">IF(P38-$L$11&gt;0,P38-$L$11,0)</f>
        <v>0</v>
      </c>
      <c r="S38" s="55" t="n">
        <f aca="false">ROUND(Q38*G38,2)</f>
        <v>2.91</v>
      </c>
      <c r="T38" s="60" t="n">
        <f aca="false">ROUND(R38*G38,2)</f>
        <v>0</v>
      </c>
      <c r="U38" s="61" t="n">
        <f aca="false">Q81</f>
        <v>38799</v>
      </c>
      <c r="V38" s="55" t="n">
        <f aca="false">R81</f>
        <v>97843.48</v>
      </c>
      <c r="W38" s="62" t="n">
        <v>31799</v>
      </c>
      <c r="X38" s="62" t="n">
        <f aca="false">T81</f>
        <v>0</v>
      </c>
      <c r="Y38" s="55" t="n">
        <f aca="false">($E$7+$H$59)*X38</f>
        <v>0</v>
      </c>
      <c r="AA38" s="101"/>
    </row>
    <row r="39" customFormat="false" ht="12.75" hidden="false" customHeight="false" outlineLevel="0" collapsed="false">
      <c r="A39" s="33" t="n">
        <v>36579</v>
      </c>
      <c r="B39" s="48" t="n">
        <v>40239</v>
      </c>
      <c r="C39" s="49" t="n">
        <v>39493</v>
      </c>
      <c r="D39" s="50" t="n">
        <f aca="false">ROUND(C39*1.03,0)</f>
        <v>40678</v>
      </c>
      <c r="E39" s="50" t="n">
        <f aca="false">IF(B39-D39&gt;0,B39-D39,0)</f>
        <v>0</v>
      </c>
      <c r="F39" s="50" t="n">
        <f aca="false">ROUND(B39*1.03,0)</f>
        <v>41446</v>
      </c>
      <c r="G39" s="51" t="n">
        <f aca="false">IF(C39-F39&gt;0,C39-F39,0)</f>
        <v>0</v>
      </c>
      <c r="H39" s="52" t="n">
        <f aca="false">(B39-E39)</f>
        <v>40239</v>
      </c>
      <c r="I39" s="53" t="n">
        <f aca="false">E39</f>
        <v>0</v>
      </c>
      <c r="J39" s="54" t="n">
        <f aca="false">SUM($L$11-0.04)</f>
        <v>2.54</v>
      </c>
      <c r="K39" s="54" t="n">
        <v>2.525</v>
      </c>
      <c r="L39" s="55" t="n">
        <f aca="false">ROUND(K39*I39,2)</f>
        <v>0</v>
      </c>
      <c r="M39" s="55" t="n">
        <f aca="false">ROUND(J39*H39,2)</f>
        <v>102207.06</v>
      </c>
      <c r="N39" s="56" t="n">
        <f aca="false">SUM(L39:M39)</f>
        <v>102207.06</v>
      </c>
      <c r="O39" s="57" t="n">
        <v>2.545</v>
      </c>
      <c r="P39" s="54" t="n">
        <f aca="false">O39-0.05</f>
        <v>2.495</v>
      </c>
      <c r="Q39" s="58" t="n">
        <f aca="false">IF($L$11-P39&gt;0,$L$11-P39,0)</f>
        <v>0.085</v>
      </c>
      <c r="R39" s="59" t="n">
        <f aca="false">IF(P39-$L$11&gt;0,P39-$L$11,0)</f>
        <v>0</v>
      </c>
      <c r="S39" s="55" t="n">
        <f aca="false">ROUND(Q39*G39,2)</f>
        <v>0</v>
      </c>
      <c r="T39" s="60" t="n">
        <f aca="false">ROUND(R39*G39,2)</f>
        <v>0</v>
      </c>
      <c r="U39" s="61" t="n">
        <f aca="false">Q82</f>
        <v>39493</v>
      </c>
      <c r="V39" s="55" t="n">
        <f aca="false">R82</f>
        <v>99592.36</v>
      </c>
      <c r="W39" s="62" t="n">
        <v>32493</v>
      </c>
      <c r="X39" s="62" t="n">
        <f aca="false">T82</f>
        <v>0</v>
      </c>
      <c r="Y39" s="55" t="n">
        <f aca="false">($E$7+$H$59)*X39</f>
        <v>0</v>
      </c>
      <c r="AA39" s="101"/>
    </row>
    <row r="40" customFormat="false" ht="12.75" hidden="false" customHeight="false" outlineLevel="0" collapsed="false">
      <c r="A40" s="33" t="n">
        <v>36580</v>
      </c>
      <c r="B40" s="48" t="n">
        <v>55770</v>
      </c>
      <c r="C40" s="49" t="n">
        <v>57950</v>
      </c>
      <c r="D40" s="50" t="n">
        <f aca="false">ROUND(C40*1.03,0)</f>
        <v>59689</v>
      </c>
      <c r="E40" s="50" t="n">
        <f aca="false">IF(B40-D40&gt;0,B40-D40,0)</f>
        <v>0</v>
      </c>
      <c r="F40" s="50" t="n">
        <f aca="false">ROUND(B40*1.03,0)</f>
        <v>57443</v>
      </c>
      <c r="G40" s="51" t="n">
        <f aca="false">IF(C40-F40&gt;0,C40-F40,0)</f>
        <v>507</v>
      </c>
      <c r="H40" s="52" t="n">
        <f aca="false">(B40-E40)</f>
        <v>55770</v>
      </c>
      <c r="I40" s="53" t="n">
        <f aca="false">E40</f>
        <v>0</v>
      </c>
      <c r="J40" s="54" t="n">
        <f aca="false">SUM($L$11-0.04)</f>
        <v>2.54</v>
      </c>
      <c r="K40" s="54" t="n">
        <v>2.485</v>
      </c>
      <c r="L40" s="55" t="n">
        <f aca="false">ROUND(K40*I40,2)</f>
        <v>0</v>
      </c>
      <c r="M40" s="55" t="n">
        <f aca="false">ROUND(J40*H40,2)</f>
        <v>141655.8</v>
      </c>
      <c r="N40" s="56" t="n">
        <f aca="false">SUM(L40:M40)</f>
        <v>141655.8</v>
      </c>
      <c r="O40" s="57" t="n">
        <v>2.505</v>
      </c>
      <c r="P40" s="54" t="n">
        <f aca="false">O40-0.05</f>
        <v>2.455</v>
      </c>
      <c r="Q40" s="58" t="n">
        <f aca="false">IF($L$11-P40&gt;0,$L$11-P40,0)</f>
        <v>0.125</v>
      </c>
      <c r="R40" s="59" t="n">
        <f aca="false">IF(P40-$L$11&gt;0,P40-$L$11,0)</f>
        <v>0</v>
      </c>
      <c r="S40" s="55" t="n">
        <f aca="false">ROUND(Q40*G40,2)</f>
        <v>63.38</v>
      </c>
      <c r="T40" s="60" t="n">
        <f aca="false">ROUND(R40*G40,2)</f>
        <v>0</v>
      </c>
      <c r="U40" s="61" t="n">
        <f aca="false">Q83</f>
        <v>57950</v>
      </c>
      <c r="V40" s="55" t="n">
        <f aca="false">R83</f>
        <v>146104</v>
      </c>
      <c r="W40" s="62" t="n">
        <v>50950</v>
      </c>
      <c r="X40" s="62" t="n">
        <v>274</v>
      </c>
      <c r="Y40" s="55" t="n">
        <f aca="false">($E$7+$H$59)*X40</f>
        <v>690.48</v>
      </c>
      <c r="AA40" s="101"/>
    </row>
    <row r="41" customFormat="false" ht="12.75" hidden="false" customHeight="false" outlineLevel="0" collapsed="false">
      <c r="A41" s="33" t="n">
        <v>36581</v>
      </c>
      <c r="B41" s="48" t="n">
        <v>60467</v>
      </c>
      <c r="C41" s="49" t="n">
        <v>59484</v>
      </c>
      <c r="D41" s="50" t="n">
        <f aca="false">ROUND(C41*1.03,0)</f>
        <v>61269</v>
      </c>
      <c r="E41" s="50" t="n">
        <f aca="false">IF(B41-D41&gt;0,B41-D41,0)</f>
        <v>0</v>
      </c>
      <c r="F41" s="50" t="n">
        <f aca="false">ROUND(B41*1.03,0)</f>
        <v>62281</v>
      </c>
      <c r="G41" s="51" t="n">
        <f aca="false">IF(C41-F41&gt;0,C41-F41,0)</f>
        <v>0</v>
      </c>
      <c r="H41" s="52" t="n">
        <f aca="false">(B41-E41)</f>
        <v>60467</v>
      </c>
      <c r="I41" s="53" t="n">
        <f aca="false">E41</f>
        <v>0</v>
      </c>
      <c r="J41" s="54" t="n">
        <f aca="false">SUM($L$11-0.04)</f>
        <v>2.54</v>
      </c>
      <c r="K41" s="54" t="n">
        <v>2.505</v>
      </c>
      <c r="L41" s="55" t="n">
        <f aca="false">ROUND(K41*I41,2)</f>
        <v>0</v>
      </c>
      <c r="M41" s="55" t="n">
        <f aca="false">ROUND(J41*H41,2)</f>
        <v>153586.18</v>
      </c>
      <c r="N41" s="56" t="n">
        <f aca="false">SUM(L41:M41)</f>
        <v>153586.18</v>
      </c>
      <c r="O41" s="57" t="n">
        <v>2.525</v>
      </c>
      <c r="P41" s="54" t="n">
        <f aca="false">O41-0.05</f>
        <v>2.475</v>
      </c>
      <c r="Q41" s="58" t="n">
        <f aca="false">IF($L$11-P41&gt;0,$L$11-P41,0)</f>
        <v>0.105</v>
      </c>
      <c r="R41" s="59" t="n">
        <f aca="false">IF(P41-$L$11&gt;0,P41-$L$11,0)</f>
        <v>0</v>
      </c>
      <c r="S41" s="55" t="n">
        <f aca="false">ROUND(Q41*G41,2)</f>
        <v>0</v>
      </c>
      <c r="T41" s="60" t="n">
        <f aca="false">ROUND(R41*G41,2)</f>
        <v>0</v>
      </c>
      <c r="U41" s="61" t="n">
        <f aca="false">Q84</f>
        <v>59484</v>
      </c>
      <c r="V41" s="55" t="n">
        <f aca="false">R84</f>
        <v>149969.68</v>
      </c>
      <c r="W41" s="62" t="n">
        <v>52484</v>
      </c>
      <c r="X41" s="62" t="n">
        <v>252</v>
      </c>
      <c r="Y41" s="55" t="n">
        <f aca="false">($E$7+$H$59)*X41</f>
        <v>635.04</v>
      </c>
      <c r="AA41" s="101"/>
    </row>
    <row r="42" customFormat="false" ht="12.75" hidden="false" customHeight="false" outlineLevel="0" collapsed="false">
      <c r="A42" s="33" t="n">
        <v>36582</v>
      </c>
      <c r="B42" s="48" t="n">
        <v>60402</v>
      </c>
      <c r="C42" s="49" t="n">
        <v>59371</v>
      </c>
      <c r="D42" s="50" t="n">
        <f aca="false">ROUND(C42*1.03,0)</f>
        <v>61152</v>
      </c>
      <c r="E42" s="50" t="n">
        <f aca="false">IF(B42-D42&gt;0,B42-D42,0)</f>
        <v>0</v>
      </c>
      <c r="F42" s="50" t="n">
        <f aca="false">ROUND(B42*1.03,0)</f>
        <v>62214</v>
      </c>
      <c r="G42" s="51" t="n">
        <f aca="false">IF(C42-F42&gt;0,C42-F42,0)</f>
        <v>0</v>
      </c>
      <c r="H42" s="52" t="n">
        <f aca="false">(B42-E42)</f>
        <v>60402</v>
      </c>
      <c r="I42" s="53" t="n">
        <f aca="false">E42</f>
        <v>0</v>
      </c>
      <c r="J42" s="54" t="n">
        <f aca="false">SUM($L$11-0.04)</f>
        <v>2.54</v>
      </c>
      <c r="K42" s="54" t="n">
        <v>2.505</v>
      </c>
      <c r="L42" s="55" t="n">
        <f aca="false">ROUND(K42*I42,2)</f>
        <v>0</v>
      </c>
      <c r="M42" s="55" t="n">
        <f aca="false">ROUND(J42*H42,2)</f>
        <v>153421.08</v>
      </c>
      <c r="N42" s="56" t="n">
        <f aca="false">SUM(L42:M42)</f>
        <v>153421.08</v>
      </c>
      <c r="O42" s="57" t="n">
        <v>2.525</v>
      </c>
      <c r="P42" s="54" t="n">
        <f aca="false">O42-0.05</f>
        <v>2.475</v>
      </c>
      <c r="Q42" s="58" t="n">
        <f aca="false">IF($L$11-P42&gt;0,$L$11-P42,0)</f>
        <v>0.105</v>
      </c>
      <c r="R42" s="59" t="n">
        <f aca="false">IF(P42-$L$11&gt;0,P42-$L$11,0)</f>
        <v>0</v>
      </c>
      <c r="S42" s="55" t="n">
        <f aca="false">ROUND(Q42*G42,2)</f>
        <v>0</v>
      </c>
      <c r="T42" s="60" t="n">
        <f aca="false">ROUND(R42*G42,2)</f>
        <v>0</v>
      </c>
      <c r="U42" s="61" t="n">
        <f aca="false">Q85</f>
        <v>59371</v>
      </c>
      <c r="V42" s="55" t="n">
        <f aca="false">R85</f>
        <v>149684.92</v>
      </c>
      <c r="W42" s="62" t="n">
        <v>52371</v>
      </c>
      <c r="X42" s="62" t="n">
        <v>226</v>
      </c>
      <c r="Y42" s="55" t="n">
        <f aca="false">($E$7+$H$59)*X42</f>
        <v>569.52</v>
      </c>
      <c r="AA42" s="101"/>
    </row>
    <row r="43" customFormat="false" ht="12.75" hidden="false" customHeight="false" outlineLevel="0" collapsed="false">
      <c r="A43" s="33" t="n">
        <v>36583</v>
      </c>
      <c r="B43" s="48" t="n">
        <v>60365</v>
      </c>
      <c r="C43" s="49" t="n">
        <v>59996</v>
      </c>
      <c r="D43" s="50" t="n">
        <f aca="false">ROUND(C43*1.03,0)</f>
        <v>61796</v>
      </c>
      <c r="E43" s="50" t="n">
        <f aca="false">IF(B43-D43&gt;0,B43-D43,0)</f>
        <v>0</v>
      </c>
      <c r="F43" s="50" t="n">
        <f aca="false">ROUND(B43*1.03,0)</f>
        <v>62176</v>
      </c>
      <c r="G43" s="51" t="n">
        <f aca="false">IF(C43-F43&gt;0,C43-F43,0)</f>
        <v>0</v>
      </c>
      <c r="H43" s="52" t="n">
        <f aca="false">(B43-E43)</f>
        <v>60365</v>
      </c>
      <c r="I43" s="53" t="n">
        <f aca="false">E43</f>
        <v>0</v>
      </c>
      <c r="J43" s="54" t="n">
        <f aca="false">SUM($L$11-0.04)</f>
        <v>2.54</v>
      </c>
      <c r="K43" s="54" t="n">
        <v>2.505</v>
      </c>
      <c r="L43" s="55" t="n">
        <f aca="false">ROUND(K43*I43,2)</f>
        <v>0</v>
      </c>
      <c r="M43" s="55" t="n">
        <f aca="false">ROUND(J43*H43,2)</f>
        <v>153327.1</v>
      </c>
      <c r="N43" s="56" t="n">
        <f aca="false">SUM(L43:M43)</f>
        <v>153327.1</v>
      </c>
      <c r="O43" s="57" t="n">
        <v>2.525</v>
      </c>
      <c r="P43" s="54" t="n">
        <f aca="false">O43-0.05</f>
        <v>2.475</v>
      </c>
      <c r="Q43" s="58" t="n">
        <f aca="false">IF($L$11-P43&gt;0,$L$11-P43,0)</f>
        <v>0.105</v>
      </c>
      <c r="R43" s="59" t="n">
        <f aca="false">IF(P43-$L$11&gt;0,P43-$L$11,0)</f>
        <v>0</v>
      </c>
      <c r="S43" s="55" t="n">
        <f aca="false">ROUND(Q43*G43,2)</f>
        <v>0</v>
      </c>
      <c r="T43" s="60" t="n">
        <f aca="false">ROUND(R43*G43,2)</f>
        <v>0</v>
      </c>
      <c r="U43" s="61" t="n">
        <f aca="false">Q86</f>
        <v>59996</v>
      </c>
      <c r="V43" s="55" t="n">
        <f aca="false">R86</f>
        <v>151259.92</v>
      </c>
      <c r="W43" s="62" t="n">
        <v>52996</v>
      </c>
      <c r="X43" s="62" t="n">
        <v>226</v>
      </c>
      <c r="Y43" s="55" t="n">
        <f aca="false">($E$7+$H$59)*X43</f>
        <v>569.52</v>
      </c>
      <c r="AA43" s="101"/>
    </row>
    <row r="44" customFormat="false" ht="12.75" hidden="false" customHeight="false" outlineLevel="0" collapsed="false">
      <c r="A44" s="33" t="n">
        <v>36584</v>
      </c>
      <c r="B44" s="48" t="n">
        <v>41952</v>
      </c>
      <c r="C44" s="49" t="n">
        <v>43973</v>
      </c>
      <c r="D44" s="50" t="n">
        <f aca="false">ROUND(C44*1.03,0)</f>
        <v>45292</v>
      </c>
      <c r="E44" s="50" t="n">
        <f aca="false">IF(B44-D44&gt;0,B44-D44,0)</f>
        <v>0</v>
      </c>
      <c r="F44" s="50" t="n">
        <f aca="false">ROUND(B44*1.03,0)</f>
        <v>43211</v>
      </c>
      <c r="G44" s="51" t="n">
        <f aca="false">IF(C44-F44&gt;0,C44-F44,0)</f>
        <v>762</v>
      </c>
      <c r="H44" s="52" t="n">
        <f aca="false">(B44-E44)</f>
        <v>41952</v>
      </c>
      <c r="I44" s="53" t="n">
        <f aca="false">E44</f>
        <v>0</v>
      </c>
      <c r="J44" s="54" t="n">
        <f aca="false">SUM($L$11-0.04)</f>
        <v>2.54</v>
      </c>
      <c r="K44" s="54" t="n">
        <v>2.505</v>
      </c>
      <c r="L44" s="55" t="n">
        <f aca="false">ROUND(K44*I44,2)</f>
        <v>0</v>
      </c>
      <c r="M44" s="55" t="n">
        <f aca="false">ROUND(J44*H44,2)</f>
        <v>106558.08</v>
      </c>
      <c r="N44" s="56" t="n">
        <f aca="false">SUM(L44:M44)</f>
        <v>106558.08</v>
      </c>
      <c r="O44" s="57" t="n">
        <v>2.525</v>
      </c>
      <c r="P44" s="54" t="n">
        <f aca="false">O44-0.05</f>
        <v>2.475</v>
      </c>
      <c r="Q44" s="58" t="n">
        <f aca="false">IF($L$11-P44&gt;0,$L$11-P44,0)</f>
        <v>0.105</v>
      </c>
      <c r="R44" s="59" t="n">
        <f aca="false">IF(P44-$L$11&gt;0,P44-$L$11,0)</f>
        <v>0</v>
      </c>
      <c r="S44" s="55" t="n">
        <f aca="false">ROUND(Q44*G44,2)</f>
        <v>80.01</v>
      </c>
      <c r="T44" s="60" t="n">
        <f aca="false">ROUND(R44*G44,2)</f>
        <v>0</v>
      </c>
      <c r="U44" s="61" t="n">
        <f aca="false">Q87</f>
        <v>43973</v>
      </c>
      <c r="V44" s="55" t="n">
        <f aca="false">R87</f>
        <v>110881.96</v>
      </c>
      <c r="W44" s="62" t="n">
        <v>36973</v>
      </c>
      <c r="X44" s="62" t="n">
        <v>174</v>
      </c>
      <c r="Y44" s="55" t="n">
        <f aca="false">($E$7+$H$59)*X44</f>
        <v>438.48</v>
      </c>
      <c r="AA44" s="101"/>
    </row>
    <row r="45" customFormat="false" ht="12.75" hidden="false" customHeight="false" outlineLevel="0" collapsed="false">
      <c r="A45" s="33" t="n">
        <v>36585</v>
      </c>
      <c r="B45" s="48" t="n">
        <v>40063</v>
      </c>
      <c r="C45" s="49" t="n">
        <v>37593</v>
      </c>
      <c r="D45" s="50" t="n">
        <f aca="false">ROUND(C45*1.03,0)</f>
        <v>38721</v>
      </c>
      <c r="E45" s="50" t="n">
        <f aca="false">IF(B45-D45&gt;0,B45-D45,0)</f>
        <v>1342</v>
      </c>
      <c r="F45" s="50" t="n">
        <f aca="false">ROUND(B45*1.03,0)</f>
        <v>41265</v>
      </c>
      <c r="G45" s="51" t="n">
        <f aca="false">IF(C45-F45&gt;0,C45-F45,0)</f>
        <v>0</v>
      </c>
      <c r="H45" s="52" t="n">
        <f aca="false">(B45-E45)</f>
        <v>38721</v>
      </c>
      <c r="I45" s="53" t="n">
        <f aca="false">E45</f>
        <v>1342</v>
      </c>
      <c r="J45" s="54" t="n">
        <f aca="false">SUM($L$11-0.04)</f>
        <v>2.54</v>
      </c>
      <c r="K45" s="54" t="n">
        <v>2.575</v>
      </c>
      <c r="L45" s="55" t="n">
        <f aca="false">ROUND(K45*I45,2)</f>
        <v>3455.65</v>
      </c>
      <c r="M45" s="55" t="n">
        <f aca="false">ROUND(J45*H45,2)</f>
        <v>98351.34</v>
      </c>
      <c r="N45" s="56" t="n">
        <f aca="false">SUM(L45:M45)</f>
        <v>101806.99</v>
      </c>
      <c r="O45" s="57" t="n">
        <v>2.595</v>
      </c>
      <c r="P45" s="54" t="n">
        <f aca="false">O45-0.05</f>
        <v>2.545</v>
      </c>
      <c r="Q45" s="58" t="n">
        <f aca="false">IF($L$11-P45&gt;0,$L$11-P45,0)</f>
        <v>0.0349999999999997</v>
      </c>
      <c r="R45" s="59" t="n">
        <f aca="false">IF(P45-$L$11&gt;0,P45-$L$11,0)</f>
        <v>0</v>
      </c>
      <c r="S45" s="55" t="n">
        <f aca="false">ROUND(Q45*G45,2)</f>
        <v>0</v>
      </c>
      <c r="T45" s="60" t="n">
        <f aca="false">ROUND(R45*G45,2)</f>
        <v>0</v>
      </c>
      <c r="U45" s="61" t="n">
        <f aca="false">Q88</f>
        <v>37593</v>
      </c>
      <c r="V45" s="55" t="n">
        <f aca="false">R88</f>
        <v>94804.36</v>
      </c>
      <c r="W45" s="62" t="n">
        <v>30593</v>
      </c>
      <c r="X45" s="62" t="n">
        <v>118</v>
      </c>
      <c r="Y45" s="55" t="n">
        <f aca="false">($E$7+$H$59)*X45</f>
        <v>297.36</v>
      </c>
      <c r="AA45" s="101"/>
    </row>
    <row r="46" customFormat="false" ht="12.75" hidden="false" customHeight="false" outlineLevel="0" collapsed="false">
      <c r="B46" s="61"/>
      <c r="C46" s="50" t="n">
        <v>0</v>
      </c>
      <c r="D46" s="50"/>
      <c r="E46" s="50"/>
      <c r="F46" s="50"/>
      <c r="G46" s="63"/>
      <c r="H46" s="52"/>
      <c r="I46" s="64"/>
      <c r="J46" s="50"/>
      <c r="K46" s="50"/>
      <c r="L46" s="50"/>
      <c r="M46" s="50"/>
      <c r="N46" s="63"/>
      <c r="O46" s="65"/>
      <c r="P46" s="50"/>
      <c r="Q46" s="50"/>
      <c r="R46" s="50"/>
      <c r="S46" s="50"/>
      <c r="T46" s="63"/>
      <c r="U46" s="61"/>
      <c r="V46" s="55"/>
      <c r="W46" s="62"/>
      <c r="X46" s="62"/>
      <c r="Y46" s="55" t="n">
        <f aca="false">($E$7+$H$59)*X46</f>
        <v>0</v>
      </c>
      <c r="AA46" s="101"/>
    </row>
    <row r="47" customFormat="false" ht="12.75" hidden="false" customHeight="false" outlineLevel="0" collapsed="false">
      <c r="B47" s="61"/>
      <c r="C47" s="50" t="n">
        <v>0</v>
      </c>
      <c r="D47" s="50"/>
      <c r="E47" s="50"/>
      <c r="F47" s="50"/>
      <c r="G47" s="63"/>
      <c r="H47" s="52"/>
      <c r="I47" s="64"/>
      <c r="J47" s="50"/>
      <c r="K47" s="50"/>
      <c r="L47" s="50"/>
      <c r="M47" s="50"/>
      <c r="N47" s="63"/>
      <c r="O47" s="65"/>
      <c r="P47" s="50"/>
      <c r="Q47" s="50"/>
      <c r="R47" s="50"/>
      <c r="S47" s="50"/>
      <c r="T47" s="63"/>
      <c r="U47" s="61"/>
      <c r="V47" s="55"/>
      <c r="W47" s="61"/>
      <c r="X47" s="61"/>
      <c r="Y47" s="55" t="n">
        <f aca="false">($E$7+$H$59)*X47</f>
        <v>0</v>
      </c>
      <c r="AA47" s="101"/>
    </row>
    <row r="48" customFormat="false" ht="13.5" hidden="false" customHeight="false" outlineLevel="0" collapsed="false">
      <c r="B48" s="66" t="n">
        <f aca="false">SUM(B17:B47)</f>
        <v>881657</v>
      </c>
      <c r="C48" s="67" t="n">
        <v>898242</v>
      </c>
      <c r="D48" s="67"/>
      <c r="E48" s="67"/>
      <c r="F48" s="67"/>
      <c r="G48" s="68" t="n">
        <f aca="false">SUM(G17:G47)</f>
        <v>17278</v>
      </c>
      <c r="H48" s="69" t="n">
        <f aca="false">SUM(H17:H47)</f>
        <v>875837</v>
      </c>
      <c r="I48" s="70" t="n">
        <f aca="false">SUM(I17:I47)</f>
        <v>5820</v>
      </c>
      <c r="J48" s="67"/>
      <c r="K48" s="67"/>
      <c r="L48" s="71" t="n">
        <f aca="false">SUM(L17:L47)</f>
        <v>15021.83</v>
      </c>
      <c r="M48" s="72" t="n">
        <f aca="false">SUM(M17:M45)</f>
        <v>2224625.98</v>
      </c>
      <c r="N48" s="73" t="n">
        <f aca="false">SUM(N17:N47)</f>
        <v>2239647.81</v>
      </c>
      <c r="O48" s="74"/>
      <c r="P48" s="67"/>
      <c r="Q48" s="67"/>
      <c r="R48" s="67"/>
      <c r="S48" s="71" t="n">
        <f aca="false">SUM(S17:S47)</f>
        <v>1008.87</v>
      </c>
      <c r="T48" s="73" t="n">
        <f aca="false">SUM(T17:T47)</f>
        <v>519.73</v>
      </c>
      <c r="U48" s="66" t="n">
        <f aca="false">Q91</f>
        <v>898242</v>
      </c>
      <c r="V48" s="71" t="n">
        <f aca="false">R91</f>
        <v>2265166.61</v>
      </c>
      <c r="W48" s="66" t="n">
        <f aca="false">SUM(W17:W47)</f>
        <v>738565</v>
      </c>
      <c r="X48" s="66" t="n">
        <f aca="false">SUM(X17:X47)</f>
        <v>2704</v>
      </c>
      <c r="Y48" s="102" t="n">
        <f aca="false">SUM(Y17:Y47)</f>
        <v>6814.08</v>
      </c>
      <c r="AA48" s="101"/>
    </row>
    <row r="49" customFormat="false" ht="13.5" hidden="false" customHeight="false" outlineLevel="0" collapsed="false">
      <c r="B49" s="1"/>
      <c r="C49" s="1"/>
      <c r="D49" s="1"/>
      <c r="E49" s="1"/>
      <c r="F49" s="1"/>
      <c r="G49" s="1" t="n">
        <v>17227</v>
      </c>
      <c r="H49" s="7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77" t="n">
        <f aca="false">G48-G49</f>
        <v>51</v>
      </c>
      <c r="H50" s="0" t="s">
        <v>54</v>
      </c>
      <c r="I50" s="77" t="n">
        <f aca="false">H48</f>
        <v>875837</v>
      </c>
      <c r="J50" s="78" t="n">
        <f aca="false">M48</f>
        <v>2224625.98</v>
      </c>
      <c r="K50" s="1" t="s">
        <v>55</v>
      </c>
      <c r="L50" s="79" t="n">
        <f aca="false">C48-G48</f>
        <v>880964</v>
      </c>
      <c r="M50" s="78" t="n">
        <f aca="false">V48</f>
        <v>2265166.61</v>
      </c>
      <c r="N50" s="1"/>
      <c r="O50" s="1"/>
      <c r="P50" s="1" t="s">
        <v>53</v>
      </c>
      <c r="Q50" s="1" t="s">
        <v>80</v>
      </c>
      <c r="R50" s="1"/>
      <c r="S50" s="1"/>
      <c r="T50" s="76"/>
      <c r="U50" s="0" t="str">
        <f aca="false">Q93</f>
        <v>Avg. Price</v>
      </c>
      <c r="V50" s="80" t="n">
        <f aca="false">R93</f>
        <v>2.52177766125387</v>
      </c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  <c r="H51" s="1" t="s">
        <v>58</v>
      </c>
      <c r="I51" s="81" t="n">
        <f aca="false">I48</f>
        <v>5820</v>
      </c>
      <c r="J51" s="78" t="n">
        <f aca="false">L48</f>
        <v>15021.83</v>
      </c>
      <c r="K51" s="1" t="s">
        <v>59</v>
      </c>
      <c r="L51" s="82" t="n">
        <f aca="false">G48</f>
        <v>17278</v>
      </c>
      <c r="M51" s="78" t="n">
        <f aca="false">T48</f>
        <v>519.73</v>
      </c>
      <c r="N51" s="1"/>
      <c r="O51" s="1"/>
      <c r="P51" s="1" t="s">
        <v>63</v>
      </c>
      <c r="Q51" s="1" t="s">
        <v>60</v>
      </c>
      <c r="R51" s="1"/>
      <c r="S51" s="1"/>
      <c r="T51" s="1"/>
    </row>
    <row r="52" customFormat="false" ht="13.5" hidden="false" customHeight="false" outlineLevel="0" collapsed="false">
      <c r="B52" s="1"/>
      <c r="C52" s="1"/>
      <c r="D52" s="1"/>
      <c r="E52" s="1"/>
      <c r="F52" s="1"/>
      <c r="G52" s="1"/>
      <c r="H52" s="0" t="s">
        <v>81</v>
      </c>
      <c r="I52" s="103" t="n">
        <f aca="false">SUM(I50:I51)</f>
        <v>881657</v>
      </c>
      <c r="J52" s="98" t="n">
        <f aca="false">SUM(J50:J51)</f>
        <v>2239647.81</v>
      </c>
      <c r="K52" s="1" t="s">
        <v>81</v>
      </c>
      <c r="L52" s="83" t="e">
        <f aca="false">SUM(L50:L52)</f>
        <v>#VALUE!</v>
      </c>
      <c r="M52" s="84" t="n">
        <f aca="false">SUM(M50:M51)</f>
        <v>2265686.34</v>
      </c>
      <c r="N52" s="1"/>
      <c r="O52" s="1" t="s">
        <v>63</v>
      </c>
      <c r="P52" s="85" t="e">
        <f aca="false">I54-L52</f>
        <v>#VALUE!</v>
      </c>
      <c r="Q52" s="84" t="n">
        <f aca="false">J54-M54</f>
        <v>-18215.5799999996</v>
      </c>
      <c r="R52" s="1"/>
      <c r="S52" s="1"/>
      <c r="T52" s="1"/>
    </row>
    <row r="53" customFormat="false" ht="13.5" hidden="false" customHeight="false" outlineLevel="0" collapsed="false">
      <c r="B53" s="1"/>
      <c r="C53" s="1"/>
      <c r="D53" s="1"/>
      <c r="E53" s="1"/>
      <c r="F53" s="1"/>
      <c r="G53" s="1"/>
      <c r="H53" s="0" t="s">
        <v>61</v>
      </c>
      <c r="J53" s="80" t="n">
        <f aca="false">S48</f>
        <v>1008.87</v>
      </c>
      <c r="K53" s="1" t="s">
        <v>82</v>
      </c>
      <c r="L53" s="104" t="n">
        <v>-2704</v>
      </c>
      <c r="M53" s="80" t="n">
        <v>-6814.08</v>
      </c>
      <c r="N53" s="1"/>
      <c r="O53" s="1"/>
      <c r="P53" s="1"/>
      <c r="Q53" s="1"/>
      <c r="R53" s="1"/>
      <c r="S53" s="78"/>
      <c r="T53" s="1"/>
    </row>
    <row r="54" customFormat="false" ht="13.5" hidden="false" customHeight="false" outlineLevel="0" collapsed="false">
      <c r="B54" s="1"/>
      <c r="C54" s="1"/>
      <c r="D54" s="1"/>
      <c r="E54" s="1"/>
      <c r="F54" s="1"/>
      <c r="G54" s="1"/>
      <c r="H54" s="1" t="s">
        <v>64</v>
      </c>
      <c r="I54" s="86" t="n">
        <f aca="false">SUM(H48:I48)</f>
        <v>881657</v>
      </c>
      <c r="J54" s="84" t="n">
        <f aca="false">SUM(J52:J53)</f>
        <v>2240656.68</v>
      </c>
      <c r="K54" s="1" t="s">
        <v>83</v>
      </c>
      <c r="L54" s="81" t="e">
        <f aca="false">SUM(L52:L53)</f>
        <v>#VALUE!</v>
      </c>
      <c r="M54" s="78" t="n">
        <f aca="false">SUM(M52:M53)</f>
        <v>2258872.26</v>
      </c>
      <c r="N54" s="1"/>
      <c r="O54" s="1"/>
      <c r="P54" s="1"/>
      <c r="Q54" s="1"/>
      <c r="R54" s="1"/>
      <c r="S54" s="1"/>
      <c r="T54" s="1"/>
    </row>
    <row r="55" customFormat="false" ht="13.5" hidden="false" customHeight="false" outlineLevel="0" collapsed="false">
      <c r="B55" s="0" t="s">
        <v>65</v>
      </c>
      <c r="G55" s="0" t="s">
        <v>14</v>
      </c>
      <c r="K55" s="1"/>
      <c r="L55" s="81"/>
      <c r="M55" s="78"/>
    </row>
    <row r="56" customFormat="false" ht="13.5" hidden="false" customHeight="false" outlineLevel="0" collapsed="false"/>
    <row r="57" customFormat="false" ht="13.5" hidden="false" customHeight="false" outlineLevel="0" collapsed="false">
      <c r="B57" s="25"/>
      <c r="C57" s="25" t="s">
        <v>66</v>
      </c>
      <c r="D57" s="25"/>
      <c r="E57" s="25" t="s">
        <v>66</v>
      </c>
      <c r="F57" s="25"/>
      <c r="G57" s="25" t="s">
        <v>68</v>
      </c>
      <c r="H57" s="25" t="s">
        <v>66</v>
      </c>
      <c r="I57" s="25"/>
      <c r="J57" s="25" t="s">
        <v>66</v>
      </c>
      <c r="K57" s="25"/>
      <c r="L57" s="25" t="s">
        <v>66</v>
      </c>
      <c r="M57" s="25"/>
      <c r="N57" s="25" t="s">
        <v>66</v>
      </c>
      <c r="O57" s="25"/>
      <c r="P57" s="25" t="s">
        <v>66</v>
      </c>
      <c r="Q57" s="25" t="s">
        <v>15</v>
      </c>
      <c r="R57" s="25" t="s">
        <v>15</v>
      </c>
    </row>
    <row r="58" customFormat="false" ht="12.75" hidden="false" customHeight="false" outlineLevel="0" collapsed="false">
      <c r="B58" s="87" t="s">
        <v>46</v>
      </c>
      <c r="C58" s="88" t="s">
        <v>29</v>
      </c>
      <c r="D58" s="87" t="s">
        <v>67</v>
      </c>
      <c r="E58" s="88" t="s">
        <v>30</v>
      </c>
      <c r="F58" s="87" t="s">
        <v>68</v>
      </c>
      <c r="G58" s="87" t="s">
        <v>84</v>
      </c>
      <c r="H58" s="88" t="s">
        <v>30</v>
      </c>
      <c r="I58" s="87" t="s">
        <v>69</v>
      </c>
      <c r="J58" s="88" t="s">
        <v>30</v>
      </c>
      <c r="K58" s="87" t="s">
        <v>70</v>
      </c>
      <c r="L58" s="88" t="s">
        <v>30</v>
      </c>
      <c r="M58" s="87" t="s">
        <v>71</v>
      </c>
      <c r="N58" s="88" t="s">
        <v>30</v>
      </c>
      <c r="O58" s="87" t="s">
        <v>72</v>
      </c>
      <c r="P58" s="89" t="s">
        <v>30</v>
      </c>
      <c r="Q58" s="28" t="s">
        <v>45</v>
      </c>
      <c r="R58" s="28" t="s">
        <v>28</v>
      </c>
    </row>
    <row r="59" customFormat="false" ht="13.5" hidden="false" customHeight="false" outlineLevel="0" collapsed="false">
      <c r="B59" s="90" t="s">
        <v>73</v>
      </c>
      <c r="C59" s="31" t="n">
        <v>-0.05</v>
      </c>
      <c r="D59" s="90"/>
      <c r="E59" s="31" t="n">
        <v>-0.05</v>
      </c>
      <c r="F59" s="90" t="s">
        <v>74</v>
      </c>
      <c r="G59" s="90" t="s">
        <v>74</v>
      </c>
      <c r="H59" s="31" t="n">
        <v>-0.06</v>
      </c>
      <c r="I59" s="90" t="s">
        <v>75</v>
      </c>
      <c r="J59" s="31" t="n">
        <v>-0.05</v>
      </c>
      <c r="K59" s="90" t="s">
        <v>76</v>
      </c>
      <c r="L59" s="31" t="n">
        <v>-0.05</v>
      </c>
      <c r="M59" s="90"/>
      <c r="N59" s="91" t="n">
        <v>-0.0375</v>
      </c>
      <c r="O59" s="90"/>
      <c r="P59" s="91" t="n">
        <v>-0.0825</v>
      </c>
      <c r="Q59" s="31" t="s">
        <v>77</v>
      </c>
      <c r="R59" s="31"/>
    </row>
    <row r="60" customFormat="false" ht="13.5" hidden="false" customHeight="false" outlineLevel="0" collapsed="false">
      <c r="A60" s="33" t="n">
        <v>36557</v>
      </c>
      <c r="B60" s="92" t="n">
        <v>0</v>
      </c>
      <c r="C60" s="41" t="n">
        <f aca="false">($E$7+$C$59)*B60</f>
        <v>0</v>
      </c>
      <c r="D60" s="36"/>
      <c r="E60" s="36"/>
      <c r="F60" s="105" t="n">
        <f aca="false">W17-X17</f>
        <v>0</v>
      </c>
      <c r="G60" s="92" t="n">
        <v>0</v>
      </c>
      <c r="H60" s="41" t="n">
        <f aca="false">($E$7+$H$59)*G60</f>
        <v>0</v>
      </c>
      <c r="I60" s="36"/>
      <c r="J60" s="36"/>
      <c r="K60" s="36"/>
      <c r="L60" s="36"/>
      <c r="M60" s="36"/>
      <c r="N60" s="36"/>
      <c r="O60" s="36"/>
      <c r="P60" s="36"/>
      <c r="Q60" s="106" t="n">
        <f aca="false">B60+D60+G60+I60+K60+M60+O60</f>
        <v>0</v>
      </c>
      <c r="R60" s="41" t="n">
        <f aca="false">C60+E60+H60+J60+L60+N60+P60</f>
        <v>0</v>
      </c>
    </row>
    <row r="61" customFormat="false" ht="12.75" hidden="false" customHeight="false" outlineLevel="0" collapsed="false">
      <c r="A61" s="33" t="n">
        <v>36558</v>
      </c>
      <c r="B61" s="93" t="n">
        <v>0</v>
      </c>
      <c r="C61" s="55" t="n">
        <f aca="false">($E$7+$C$59)*B61</f>
        <v>0</v>
      </c>
      <c r="D61" s="50"/>
      <c r="E61" s="50"/>
      <c r="F61" s="107" t="n">
        <f aca="false">W18-X18</f>
        <v>0</v>
      </c>
      <c r="G61" s="93" t="n">
        <v>0</v>
      </c>
      <c r="H61" s="108" t="n">
        <f aca="false">($E$7+$H$59)*G61</f>
        <v>0</v>
      </c>
      <c r="I61" s="50"/>
      <c r="J61" s="50"/>
      <c r="K61" s="50"/>
      <c r="L61" s="50"/>
      <c r="M61" s="50"/>
      <c r="N61" s="50"/>
      <c r="O61" s="50"/>
      <c r="P61" s="50"/>
      <c r="Q61" s="50" t="n">
        <f aca="false">B61+D61+G61+I61+K61+M61+O61</f>
        <v>0</v>
      </c>
      <c r="R61" s="55" t="n">
        <f aca="false">C61+E61+H61+J61+L61+N61+P61</f>
        <v>0</v>
      </c>
    </row>
    <row r="62" customFormat="false" ht="12.75" hidden="false" customHeight="false" outlineLevel="0" collapsed="false">
      <c r="A62" s="33" t="n">
        <v>36559</v>
      </c>
      <c r="B62" s="93" t="n">
        <v>5000</v>
      </c>
      <c r="C62" s="55" t="n">
        <f aca="false">($E$7+$C$59)*B62</f>
        <v>12650</v>
      </c>
      <c r="D62" s="50"/>
      <c r="E62" s="50"/>
      <c r="F62" s="107" t="n">
        <f aca="false">W19-X19</f>
        <v>0</v>
      </c>
      <c r="G62" s="93" t="n">
        <v>0</v>
      </c>
      <c r="H62" s="108" t="n">
        <f aca="false">($E$7+$H$59)*G62</f>
        <v>0</v>
      </c>
      <c r="I62" s="50"/>
      <c r="J62" s="50"/>
      <c r="K62" s="50"/>
      <c r="L62" s="50"/>
      <c r="M62" s="50"/>
      <c r="N62" s="50"/>
      <c r="O62" s="50"/>
      <c r="P62" s="50"/>
      <c r="Q62" s="50" t="n">
        <f aca="false">B62+D62+G62+I62+K62+M62+O62</f>
        <v>5000</v>
      </c>
      <c r="R62" s="55" t="n">
        <f aca="false">C62+E62+H62+J62+L62+N62+P62</f>
        <v>12650</v>
      </c>
    </row>
    <row r="63" customFormat="false" ht="12.75" hidden="false" customHeight="false" outlineLevel="0" collapsed="false">
      <c r="A63" s="33" t="n">
        <v>36560</v>
      </c>
      <c r="B63" s="93" t="n">
        <v>7677</v>
      </c>
      <c r="C63" s="55" t="n">
        <f aca="false">($E$7+$C$59)*B63</f>
        <v>19422.81</v>
      </c>
      <c r="D63" s="50"/>
      <c r="E63" s="50"/>
      <c r="F63" s="107" t="n">
        <f aca="false">W20-X20</f>
        <v>24191</v>
      </c>
      <c r="G63" s="93" t="n">
        <v>24448</v>
      </c>
      <c r="H63" s="108" t="n">
        <f aca="false">($E$7+$H$59)*G63</f>
        <v>61608.96</v>
      </c>
      <c r="I63" s="50"/>
      <c r="J63" s="50"/>
      <c r="K63" s="50"/>
      <c r="L63" s="50"/>
      <c r="M63" s="50"/>
      <c r="N63" s="50"/>
      <c r="O63" s="50"/>
      <c r="P63" s="50"/>
      <c r="Q63" s="50" t="n">
        <f aca="false">B63+D63+G63+I63+K63+M63+O63</f>
        <v>32125</v>
      </c>
      <c r="R63" s="55" t="n">
        <f aca="false">C63+E63+H63+J63+L63+N63+P63</f>
        <v>81031.77</v>
      </c>
    </row>
    <row r="64" customFormat="false" ht="12.75" hidden="false" customHeight="false" outlineLevel="0" collapsed="false">
      <c r="A64" s="33" t="n">
        <v>36561</v>
      </c>
      <c r="B64" s="93" t="n">
        <v>7000</v>
      </c>
      <c r="C64" s="55" t="n">
        <f aca="false">($E$7+$C$59)*B64</f>
        <v>17710</v>
      </c>
      <c r="D64" s="50"/>
      <c r="E64" s="50"/>
      <c r="F64" s="107" t="n">
        <f aca="false">W21-X21</f>
        <v>24768</v>
      </c>
      <c r="G64" s="109" t="n">
        <v>25029</v>
      </c>
      <c r="H64" s="108" t="n">
        <f aca="false">($E$7+$H$59)*G64</f>
        <v>63073.08</v>
      </c>
      <c r="I64" s="50"/>
      <c r="J64" s="50"/>
      <c r="K64" s="50"/>
      <c r="L64" s="50"/>
      <c r="M64" s="50"/>
      <c r="N64" s="50"/>
      <c r="O64" s="50"/>
      <c r="P64" s="50"/>
      <c r="Q64" s="50" t="n">
        <f aca="false">B64+D64+G64+I64+K64+M64+O64</f>
        <v>32029</v>
      </c>
      <c r="R64" s="55" t="n">
        <f aca="false">C64+E64+H64+J64+L64+N64+P64</f>
        <v>80783.08</v>
      </c>
    </row>
    <row r="65" customFormat="false" ht="12.75" hidden="false" customHeight="false" outlineLevel="0" collapsed="false">
      <c r="A65" s="33" t="n">
        <v>36562</v>
      </c>
      <c r="B65" s="93" t="n">
        <v>7000</v>
      </c>
      <c r="C65" s="55" t="n">
        <f aca="false">($E$7+$C$59)*B65</f>
        <v>17710</v>
      </c>
      <c r="D65" s="50"/>
      <c r="E65" s="50"/>
      <c r="F65" s="107" t="n">
        <f aca="false">W22-X22</f>
        <v>24760</v>
      </c>
      <c r="G65" s="93" t="n">
        <v>25008</v>
      </c>
      <c r="H65" s="108" t="n">
        <f aca="false">($E$7+$H$59)*G65</f>
        <v>63020.16</v>
      </c>
      <c r="I65" s="50"/>
      <c r="J65" s="50"/>
      <c r="K65" s="50"/>
      <c r="L65" s="50"/>
      <c r="M65" s="50"/>
      <c r="N65" s="50"/>
      <c r="O65" s="50"/>
      <c r="P65" s="50"/>
      <c r="Q65" s="50" t="n">
        <f aca="false">B65+D65+G65+I65+K65+M65+O65</f>
        <v>32008</v>
      </c>
      <c r="R65" s="55" t="n">
        <f aca="false">C65+E65+H65+J65+L65+N65+P65</f>
        <v>80730.16</v>
      </c>
    </row>
    <row r="66" customFormat="false" ht="12.75" hidden="false" customHeight="false" outlineLevel="0" collapsed="false">
      <c r="A66" s="33" t="n">
        <v>36563</v>
      </c>
      <c r="B66" s="93" t="n">
        <v>7000</v>
      </c>
      <c r="C66" s="55" t="n">
        <f aca="false">($E$7+$C$59)*B66</f>
        <v>17710</v>
      </c>
      <c r="D66" s="50"/>
      <c r="E66" s="50"/>
      <c r="F66" s="107" t="n">
        <f aca="false">W23-X23</f>
        <v>25218</v>
      </c>
      <c r="G66" s="93" t="n">
        <v>25457</v>
      </c>
      <c r="H66" s="108" t="n">
        <f aca="false">($E$7+$H$59)*G66</f>
        <v>64151.64</v>
      </c>
      <c r="I66" s="50"/>
      <c r="J66" s="50"/>
      <c r="K66" s="50"/>
      <c r="L66" s="50"/>
      <c r="M66" s="50"/>
      <c r="N66" s="50"/>
      <c r="O66" s="50"/>
      <c r="P66" s="50"/>
      <c r="Q66" s="50" t="n">
        <f aca="false">B66+D66+G66+I66+K66+M66+O66</f>
        <v>32457</v>
      </c>
      <c r="R66" s="55" t="n">
        <f aca="false">C66+E66+H66+J66+L66+N66+P66</f>
        <v>81861.64</v>
      </c>
    </row>
    <row r="67" customFormat="false" ht="12.75" hidden="false" customHeight="false" outlineLevel="0" collapsed="false">
      <c r="A67" s="33" t="n">
        <v>36564</v>
      </c>
      <c r="B67" s="93" t="n">
        <v>7000</v>
      </c>
      <c r="C67" s="55" t="n">
        <f aca="false">($E$7+$C$59)*B67</f>
        <v>17710</v>
      </c>
      <c r="D67" s="50"/>
      <c r="E67" s="50"/>
      <c r="F67" s="107" t="n">
        <f aca="false">W24-X24</f>
        <v>24857</v>
      </c>
      <c r="G67" s="93" t="n">
        <v>25098</v>
      </c>
      <c r="H67" s="108" t="n">
        <f aca="false">($E$7+$H$59)*G67</f>
        <v>63246.96</v>
      </c>
      <c r="I67" s="50"/>
      <c r="J67" s="50"/>
      <c r="K67" s="50"/>
      <c r="L67" s="50"/>
      <c r="M67" s="50"/>
      <c r="N67" s="50"/>
      <c r="O67" s="50"/>
      <c r="P67" s="50"/>
      <c r="Q67" s="50" t="n">
        <f aca="false">B67+D67+G67+I67+K67+M67+O67</f>
        <v>32098</v>
      </c>
      <c r="R67" s="55" t="n">
        <f aca="false">C67+E67+H67+J67+L67+N67+P67</f>
        <v>80956.96</v>
      </c>
    </row>
    <row r="68" customFormat="false" ht="12.75" hidden="false" customHeight="false" outlineLevel="0" collapsed="false">
      <c r="A68" s="33" t="n">
        <v>36565</v>
      </c>
      <c r="B68" s="93" t="n">
        <v>7000</v>
      </c>
      <c r="C68" s="55" t="n">
        <f aca="false">($E$7+$C$59)*B68</f>
        <v>17710</v>
      </c>
      <c r="D68" s="50"/>
      <c r="E68" s="50"/>
      <c r="F68" s="107" t="n">
        <f aca="false">W25-X25</f>
        <v>24473</v>
      </c>
      <c r="G68" s="93" t="n">
        <v>24661</v>
      </c>
      <c r="H68" s="108" t="n">
        <f aca="false">($E$7+$H$59)*G68</f>
        <v>62145.72</v>
      </c>
      <c r="I68" s="50"/>
      <c r="J68" s="50"/>
      <c r="K68" s="50"/>
      <c r="L68" s="50"/>
      <c r="M68" s="50"/>
      <c r="N68" s="50"/>
      <c r="O68" s="50"/>
      <c r="P68" s="50"/>
      <c r="Q68" s="50" t="n">
        <f aca="false">B68+D68+G68+I68+K68+M68+O68</f>
        <v>31661</v>
      </c>
      <c r="R68" s="55" t="n">
        <f aca="false">C68+E68+H68+J68+L68+N68+P68</f>
        <v>79855.72</v>
      </c>
    </row>
    <row r="69" customFormat="false" ht="12.75" hidden="false" customHeight="false" outlineLevel="0" collapsed="false">
      <c r="A69" s="33" t="n">
        <v>36566</v>
      </c>
      <c r="B69" s="93" t="n">
        <v>0</v>
      </c>
      <c r="C69" s="55" t="n">
        <f aca="false">($E$7+$C$59)*B69</f>
        <v>0</v>
      </c>
      <c r="D69" s="50"/>
      <c r="E69" s="50"/>
      <c r="F69" s="107" t="n">
        <f aca="false">W26-X26</f>
        <v>0</v>
      </c>
      <c r="G69" s="93" t="n">
        <v>0</v>
      </c>
      <c r="H69" s="108" t="n">
        <f aca="false">($E$7+$H$59)*G69</f>
        <v>0</v>
      </c>
      <c r="I69" s="50"/>
      <c r="J69" s="50"/>
      <c r="K69" s="50"/>
      <c r="L69" s="50"/>
      <c r="M69" s="50"/>
      <c r="N69" s="50"/>
      <c r="O69" s="50"/>
      <c r="P69" s="50"/>
      <c r="Q69" s="50" t="n">
        <f aca="false">B69+D69+G69+I69+K69+M69+O69</f>
        <v>0</v>
      </c>
      <c r="R69" s="55" t="n">
        <f aca="false">C69+E69+H69+J69+L69+N69+P69</f>
        <v>0</v>
      </c>
    </row>
    <row r="70" customFormat="false" ht="12.75" hidden="false" customHeight="false" outlineLevel="0" collapsed="false">
      <c r="A70" s="33" t="n">
        <v>36567</v>
      </c>
      <c r="B70" s="93" t="n">
        <v>0</v>
      </c>
      <c r="C70" s="55" t="n">
        <f aca="false">($E$7+$C$59)*B70</f>
        <v>0</v>
      </c>
      <c r="D70" s="50"/>
      <c r="E70" s="50"/>
      <c r="F70" s="107" t="n">
        <f aca="false">W27-X27</f>
        <v>0</v>
      </c>
      <c r="G70" s="93" t="n">
        <v>0</v>
      </c>
      <c r="H70" s="108" t="n">
        <f aca="false">($E$7+$H$59)*G70</f>
        <v>0</v>
      </c>
      <c r="I70" s="50"/>
      <c r="J70" s="50"/>
      <c r="K70" s="50"/>
      <c r="L70" s="50"/>
      <c r="M70" s="50"/>
      <c r="N70" s="50"/>
      <c r="O70" s="50"/>
      <c r="P70" s="50"/>
      <c r="Q70" s="50" t="n">
        <f aca="false">B70+D70+G70+I70+K70+M70+O70</f>
        <v>0</v>
      </c>
      <c r="R70" s="55" t="n">
        <f aca="false">C70+E70+H70+J70+L70+N70+P70</f>
        <v>0</v>
      </c>
    </row>
    <row r="71" customFormat="false" ht="12.75" hidden="false" customHeight="false" outlineLevel="0" collapsed="false">
      <c r="A71" s="33" t="n">
        <v>36568</v>
      </c>
      <c r="B71" s="93" t="n">
        <v>0</v>
      </c>
      <c r="C71" s="55" t="n">
        <f aca="false">($E$7+$C$59)*B71</f>
        <v>0</v>
      </c>
      <c r="D71" s="50"/>
      <c r="E71" s="50"/>
      <c r="F71" s="107" t="n">
        <f aca="false">W28-X28</f>
        <v>0</v>
      </c>
      <c r="G71" s="93" t="n">
        <v>0</v>
      </c>
      <c r="H71" s="108" t="n">
        <f aca="false">($E$7+$H$59)*G71</f>
        <v>0</v>
      </c>
      <c r="I71" s="50"/>
      <c r="J71" s="50"/>
      <c r="K71" s="50"/>
      <c r="L71" s="50"/>
      <c r="M71" s="50"/>
      <c r="N71" s="50"/>
      <c r="O71" s="50"/>
      <c r="P71" s="50"/>
      <c r="Q71" s="50" t="n">
        <f aca="false">B71+D71+G71+I71+K71+M71+O71</f>
        <v>0</v>
      </c>
      <c r="R71" s="55" t="n">
        <f aca="false">C71+E71+H71+J71+L71+N71+P71</f>
        <v>0</v>
      </c>
    </row>
    <row r="72" customFormat="false" ht="12.75" hidden="false" customHeight="false" outlineLevel="0" collapsed="false">
      <c r="A72" s="33" t="n">
        <v>36569</v>
      </c>
      <c r="B72" s="93" t="n">
        <v>0</v>
      </c>
      <c r="C72" s="55" t="n">
        <f aca="false">($E$7+$C$59)*B72</f>
        <v>0</v>
      </c>
      <c r="D72" s="50"/>
      <c r="E72" s="50"/>
      <c r="F72" s="107" t="n">
        <f aca="false">W29-X29</f>
        <v>0</v>
      </c>
      <c r="G72" s="93" t="n">
        <v>0</v>
      </c>
      <c r="H72" s="108" t="n">
        <f aca="false">($E$7+$H$59)*G72</f>
        <v>0</v>
      </c>
      <c r="I72" s="50"/>
      <c r="J72" s="50"/>
      <c r="K72" s="50"/>
      <c r="L72" s="50"/>
      <c r="M72" s="50"/>
      <c r="N72" s="50"/>
      <c r="O72" s="50"/>
      <c r="P72" s="50"/>
      <c r="Q72" s="50" t="n">
        <f aca="false">B72+D72+G72+I72+K72+M72+O72</f>
        <v>0</v>
      </c>
      <c r="R72" s="55" t="n">
        <f aca="false">C72+E72+H72+J72+L72+N72+P72</f>
        <v>0</v>
      </c>
    </row>
    <row r="73" customFormat="false" ht="12.75" hidden="false" customHeight="false" outlineLevel="0" collapsed="false">
      <c r="A73" s="33" t="n">
        <v>36570</v>
      </c>
      <c r="B73" s="93" t="n">
        <v>7000</v>
      </c>
      <c r="C73" s="55" t="n">
        <f aca="false">($E$7+$C$59)*B73</f>
        <v>17710</v>
      </c>
      <c r="D73" s="50"/>
      <c r="E73" s="50"/>
      <c r="F73" s="107" t="n">
        <f aca="false">W30-X30</f>
        <v>22305</v>
      </c>
      <c r="G73" s="93" t="n">
        <v>22305</v>
      </c>
      <c r="H73" s="108" t="n">
        <f aca="false">($E$7+$H$59)*G73</f>
        <v>56208.6</v>
      </c>
      <c r="I73" s="50"/>
      <c r="J73" s="50"/>
      <c r="K73" s="50"/>
      <c r="L73" s="50"/>
      <c r="M73" s="50"/>
      <c r="N73" s="50"/>
      <c r="O73" s="50"/>
      <c r="P73" s="50"/>
      <c r="Q73" s="50" t="n">
        <f aca="false">B73+D73+G73+I73+K73+M73+O73</f>
        <v>29305</v>
      </c>
      <c r="R73" s="55" t="n">
        <f aca="false">C73+E73+H73+J73+L73+N73+P73</f>
        <v>73918.6</v>
      </c>
    </row>
    <row r="74" customFormat="false" ht="12.75" hidden="false" customHeight="false" outlineLevel="0" collapsed="false">
      <c r="A74" s="33" t="n">
        <v>36571</v>
      </c>
      <c r="B74" s="93" t="n">
        <v>7000</v>
      </c>
      <c r="C74" s="55" t="n">
        <f aca="false">($E$7+$C$59)*B74</f>
        <v>17710</v>
      </c>
      <c r="D74" s="50"/>
      <c r="E74" s="50"/>
      <c r="F74" s="107" t="n">
        <f aca="false">W31-X31</f>
        <v>24827</v>
      </c>
      <c r="G74" s="93" t="n">
        <v>24827</v>
      </c>
      <c r="H74" s="108" t="n">
        <f aca="false">($E$7+$H$59)*G74</f>
        <v>62564.04</v>
      </c>
      <c r="I74" s="50"/>
      <c r="J74" s="50"/>
      <c r="K74" s="50"/>
      <c r="L74" s="50"/>
      <c r="M74" s="50"/>
      <c r="N74" s="50"/>
      <c r="O74" s="50"/>
      <c r="P74" s="50"/>
      <c r="Q74" s="50" t="n">
        <f aca="false">B74+D74+G74+I74+K74+M74+O74</f>
        <v>31827</v>
      </c>
      <c r="R74" s="55" t="n">
        <f aca="false">C74+E74+H74+J74+L74+N74+P74</f>
        <v>80274.04</v>
      </c>
    </row>
    <row r="75" customFormat="false" ht="12.75" hidden="false" customHeight="false" outlineLevel="0" collapsed="false">
      <c r="A75" s="33" t="n">
        <v>36572</v>
      </c>
      <c r="B75" s="93" t="n">
        <v>7000</v>
      </c>
      <c r="C75" s="55" t="n">
        <f aca="false">($E$7+$C$59)*B75</f>
        <v>17710</v>
      </c>
      <c r="D75" s="50"/>
      <c r="E75" s="50"/>
      <c r="F75" s="107" t="n">
        <f aca="false">W32-X32</f>
        <v>29590</v>
      </c>
      <c r="G75" s="93" t="n">
        <v>29590</v>
      </c>
      <c r="H75" s="108" t="n">
        <f aca="false">($E$7+$H$59)*G75</f>
        <v>74566.8</v>
      </c>
      <c r="I75" s="50"/>
      <c r="J75" s="50"/>
      <c r="K75" s="50"/>
      <c r="L75" s="50"/>
      <c r="M75" s="50"/>
      <c r="N75" s="50"/>
      <c r="O75" s="50"/>
      <c r="P75" s="50"/>
      <c r="Q75" s="50" t="n">
        <f aca="false">B75+D75+G75+I75+K75+M75+O75</f>
        <v>36590</v>
      </c>
      <c r="R75" s="55" t="n">
        <f aca="false">C75+E75+H75+J75+L75+N75+P75</f>
        <v>92276.8</v>
      </c>
    </row>
    <row r="76" customFormat="false" ht="12.75" hidden="false" customHeight="false" outlineLevel="0" collapsed="false">
      <c r="A76" s="33" t="n">
        <v>36573</v>
      </c>
      <c r="B76" s="93" t="n">
        <v>7000</v>
      </c>
      <c r="C76" s="55" t="n">
        <f aca="false">($E$7+$C$59)*B76</f>
        <v>17710</v>
      </c>
      <c r="D76" s="50"/>
      <c r="E76" s="50"/>
      <c r="F76" s="107" t="n">
        <f aca="false">W33-X33</f>
        <v>31006</v>
      </c>
      <c r="G76" s="93" t="n">
        <v>31006</v>
      </c>
      <c r="H76" s="108" t="n">
        <f aca="false">($E$7+$H$59)*G76</f>
        <v>78135.12</v>
      </c>
      <c r="I76" s="50"/>
      <c r="J76" s="50"/>
      <c r="K76" s="50"/>
      <c r="L76" s="50"/>
      <c r="M76" s="50"/>
      <c r="N76" s="50"/>
      <c r="O76" s="50"/>
      <c r="P76" s="50"/>
      <c r="Q76" s="50" t="n">
        <f aca="false">B76+D76+G76+I76+K76+M76+O76</f>
        <v>38006</v>
      </c>
      <c r="R76" s="55" t="n">
        <f aca="false">C76+E76+H76+J76+L76+N76+P76</f>
        <v>95845.12</v>
      </c>
    </row>
    <row r="77" customFormat="false" ht="12.75" hidden="false" customHeight="false" outlineLevel="0" collapsed="false">
      <c r="A77" s="33" t="n">
        <v>36574</v>
      </c>
      <c r="B77" s="93" t="n">
        <v>7000</v>
      </c>
      <c r="C77" s="55" t="n">
        <f aca="false">($E$7+$C$59)*B77</f>
        <v>17710</v>
      </c>
      <c r="D77" s="50"/>
      <c r="E77" s="50"/>
      <c r="F77" s="107" t="n">
        <f aca="false">W34-X34</f>
        <v>34143</v>
      </c>
      <c r="G77" s="93" t="n">
        <v>34143</v>
      </c>
      <c r="H77" s="108" t="n">
        <f aca="false">($E$7+$H$59)*G77</f>
        <v>86040.36</v>
      </c>
      <c r="I77" s="50"/>
      <c r="J77" s="50"/>
      <c r="K77" s="50"/>
      <c r="L77" s="50"/>
      <c r="M77" s="50"/>
      <c r="N77" s="50"/>
      <c r="O77" s="50"/>
      <c r="P77" s="50"/>
      <c r="Q77" s="50" t="n">
        <f aca="false">B77+D77+G77+I77+K77+M77+O77</f>
        <v>41143</v>
      </c>
      <c r="R77" s="55" t="n">
        <f aca="false">C77+E77+H77+J77+L77+N77+P77</f>
        <v>103750.36</v>
      </c>
    </row>
    <row r="78" customFormat="false" ht="12.75" hidden="false" customHeight="false" outlineLevel="0" collapsed="false">
      <c r="A78" s="33" t="n">
        <v>36575</v>
      </c>
      <c r="B78" s="93" t="n">
        <v>7000</v>
      </c>
      <c r="C78" s="55" t="n">
        <f aca="false">($E$7+$C$59)*B78</f>
        <v>17710</v>
      </c>
      <c r="D78" s="50"/>
      <c r="E78" s="50"/>
      <c r="F78" s="107" t="n">
        <f aca="false">W35-X35</f>
        <v>37551</v>
      </c>
      <c r="G78" s="93" t="n">
        <v>37551</v>
      </c>
      <c r="H78" s="108" t="n">
        <f aca="false">($E$7+$H$59)*G78</f>
        <v>94628.52</v>
      </c>
      <c r="I78" s="50"/>
      <c r="J78" s="50"/>
      <c r="K78" s="50"/>
      <c r="L78" s="50"/>
      <c r="M78" s="50"/>
      <c r="N78" s="50"/>
      <c r="O78" s="50"/>
      <c r="P78" s="50"/>
      <c r="Q78" s="50" t="n">
        <f aca="false">B78+D78+G78+I78+K78+M78+O78</f>
        <v>44551</v>
      </c>
      <c r="R78" s="55" t="n">
        <f aca="false">C78+E78+H78+J78+L78+N78+P78</f>
        <v>112338.52</v>
      </c>
    </row>
    <row r="79" customFormat="false" ht="12.75" hidden="false" customHeight="false" outlineLevel="0" collapsed="false">
      <c r="A79" s="33" t="n">
        <v>36576</v>
      </c>
      <c r="B79" s="93" t="n">
        <v>7000</v>
      </c>
      <c r="C79" s="55" t="n">
        <f aca="false">($E$7+$C$59)*B79</f>
        <v>17710</v>
      </c>
      <c r="D79" s="50"/>
      <c r="E79" s="50"/>
      <c r="F79" s="107" t="n">
        <f aca="false">W36-X36</f>
        <v>35175</v>
      </c>
      <c r="G79" s="93" t="n">
        <v>35175</v>
      </c>
      <c r="H79" s="108" t="n">
        <f aca="false">($E$7+$H$59)*G79</f>
        <v>88641</v>
      </c>
      <c r="I79" s="50"/>
      <c r="J79" s="50"/>
      <c r="K79" s="50"/>
      <c r="L79" s="50"/>
      <c r="M79" s="50"/>
      <c r="N79" s="50"/>
      <c r="O79" s="50"/>
      <c r="P79" s="50"/>
      <c r="Q79" s="50" t="n">
        <f aca="false">B79+D79+G79+I79+K79+M79+O79</f>
        <v>42175</v>
      </c>
      <c r="R79" s="55" t="n">
        <f aca="false">C79+E79+H79+J79+L79+N79+P79</f>
        <v>106351</v>
      </c>
    </row>
    <row r="80" customFormat="false" ht="12.75" hidden="false" customHeight="false" outlineLevel="0" collapsed="false">
      <c r="A80" s="33" t="n">
        <v>36577</v>
      </c>
      <c r="B80" s="93" t="n">
        <v>7000</v>
      </c>
      <c r="C80" s="55" t="n">
        <f aca="false">($E$7+$C$59)*B80</f>
        <v>17710</v>
      </c>
      <c r="D80" s="50"/>
      <c r="E80" s="50"/>
      <c r="F80" s="107" t="n">
        <f aca="false">W37-X37</f>
        <v>33608</v>
      </c>
      <c r="G80" s="93" t="n">
        <v>33608</v>
      </c>
      <c r="H80" s="108" t="n">
        <f aca="false">($E$7+$H$59)*G80</f>
        <v>84692.16</v>
      </c>
      <c r="I80" s="50"/>
      <c r="J80" s="50"/>
      <c r="K80" s="50"/>
      <c r="L80" s="50"/>
      <c r="M80" s="50"/>
      <c r="N80" s="50"/>
      <c r="O80" s="50"/>
      <c r="P80" s="50"/>
      <c r="Q80" s="50" t="n">
        <f aca="false">B80+D80+G80+I80+K80+M80+O80</f>
        <v>40608</v>
      </c>
      <c r="R80" s="55" t="n">
        <f aca="false">C80+E80+H80+J80+L80+N80+P80</f>
        <v>102402.16</v>
      </c>
    </row>
    <row r="81" customFormat="false" ht="12.75" hidden="false" customHeight="false" outlineLevel="0" collapsed="false">
      <c r="A81" s="33" t="n">
        <v>36578</v>
      </c>
      <c r="B81" s="93" t="n">
        <v>7000</v>
      </c>
      <c r="C81" s="55" t="n">
        <f aca="false">($E$7+$C$59)*B81</f>
        <v>17710</v>
      </c>
      <c r="D81" s="50"/>
      <c r="E81" s="50"/>
      <c r="F81" s="107" t="n">
        <f aca="false">W38-X38</f>
        <v>31799</v>
      </c>
      <c r="G81" s="93" t="n">
        <v>31799</v>
      </c>
      <c r="H81" s="108" t="n">
        <f aca="false">($E$7+$H$59)*G81</f>
        <v>80133.48</v>
      </c>
      <c r="I81" s="50"/>
      <c r="J81" s="50"/>
      <c r="K81" s="50"/>
      <c r="L81" s="50"/>
      <c r="M81" s="50"/>
      <c r="N81" s="50"/>
      <c r="O81" s="50"/>
      <c r="P81" s="50"/>
      <c r="Q81" s="50" t="n">
        <f aca="false">B81+D81+G81+I81+K81+M81+O81</f>
        <v>38799</v>
      </c>
      <c r="R81" s="55" t="n">
        <f aca="false">C81+E81+H81+J81+L81+N81+P81</f>
        <v>97843.48</v>
      </c>
    </row>
    <row r="82" customFormat="false" ht="12.75" hidden="false" customHeight="false" outlineLevel="0" collapsed="false">
      <c r="A82" s="33" t="n">
        <v>36579</v>
      </c>
      <c r="B82" s="93" t="n">
        <v>7000</v>
      </c>
      <c r="C82" s="55" t="n">
        <f aca="false">($E$7+$C$59)*B82</f>
        <v>17710</v>
      </c>
      <c r="D82" s="50"/>
      <c r="E82" s="50"/>
      <c r="F82" s="107" t="n">
        <f aca="false">W39-X39</f>
        <v>32493</v>
      </c>
      <c r="G82" s="93" t="n">
        <v>32493</v>
      </c>
      <c r="H82" s="108" t="n">
        <f aca="false">($E$7+$H$59)*G82</f>
        <v>81882.36</v>
      </c>
      <c r="I82" s="50"/>
      <c r="J82" s="50"/>
      <c r="K82" s="50"/>
      <c r="L82" s="50"/>
      <c r="M82" s="50"/>
      <c r="N82" s="50"/>
      <c r="O82" s="50"/>
      <c r="P82" s="50"/>
      <c r="Q82" s="50" t="n">
        <f aca="false">B82+D82+G82+I82+K82+M82+O82</f>
        <v>39493</v>
      </c>
      <c r="R82" s="55" t="n">
        <f aca="false">C82+E82+H82+J82+L82+N82+P82</f>
        <v>99592.36</v>
      </c>
    </row>
    <row r="83" customFormat="false" ht="12.75" hidden="false" customHeight="false" outlineLevel="0" collapsed="false">
      <c r="A83" s="33" t="n">
        <v>36580</v>
      </c>
      <c r="B83" s="93" t="n">
        <v>7000</v>
      </c>
      <c r="C83" s="55" t="n">
        <f aca="false">($E$7+$C$59)*B83</f>
        <v>17710</v>
      </c>
      <c r="D83" s="50"/>
      <c r="E83" s="50"/>
      <c r="F83" s="107" t="n">
        <f aca="false">W40-X40</f>
        <v>50676</v>
      </c>
      <c r="G83" s="93" t="n">
        <v>50950</v>
      </c>
      <c r="H83" s="108" t="n">
        <f aca="false">($E$7+$H$59)*G83</f>
        <v>128394</v>
      </c>
      <c r="I83" s="50"/>
      <c r="J83" s="50"/>
      <c r="K83" s="50"/>
      <c r="L83" s="50"/>
      <c r="M83" s="50"/>
      <c r="N83" s="50"/>
      <c r="O83" s="50"/>
      <c r="P83" s="50"/>
      <c r="Q83" s="50" t="n">
        <f aca="false">B83+D83+G83+I83+K83+M83+O83</f>
        <v>57950</v>
      </c>
      <c r="R83" s="55" t="n">
        <f aca="false">C83+E83+H83+J83+L83+N83+P83</f>
        <v>146104</v>
      </c>
    </row>
    <row r="84" customFormat="false" ht="12.75" hidden="false" customHeight="false" outlineLevel="0" collapsed="false">
      <c r="A84" s="33" t="n">
        <v>36581</v>
      </c>
      <c r="B84" s="93" t="n">
        <v>7000</v>
      </c>
      <c r="C84" s="55" t="n">
        <f aca="false">($E$7+$C$59)*B84</f>
        <v>17710</v>
      </c>
      <c r="D84" s="50"/>
      <c r="E84" s="50"/>
      <c r="F84" s="107" t="n">
        <f aca="false">W41-X41</f>
        <v>52232</v>
      </c>
      <c r="G84" s="93" t="n">
        <v>52484</v>
      </c>
      <c r="H84" s="108" t="n">
        <f aca="false">($E$7+$H$59)*G84</f>
        <v>132259.68</v>
      </c>
      <c r="I84" s="50"/>
      <c r="J84" s="50"/>
      <c r="K84" s="50"/>
      <c r="L84" s="50"/>
      <c r="M84" s="50"/>
      <c r="N84" s="50"/>
      <c r="O84" s="50"/>
      <c r="P84" s="50"/>
      <c r="Q84" s="50" t="n">
        <f aca="false">B84+D84+G84+I84+K84+M84+O84</f>
        <v>59484</v>
      </c>
      <c r="R84" s="55" t="n">
        <f aca="false">C84+E84+H84+J84+L84+N84+P84</f>
        <v>149969.68</v>
      </c>
    </row>
    <row r="85" customFormat="false" ht="12.75" hidden="false" customHeight="false" outlineLevel="0" collapsed="false">
      <c r="A85" s="33" t="n">
        <v>36582</v>
      </c>
      <c r="B85" s="93" t="n">
        <v>7000</v>
      </c>
      <c r="C85" s="55" t="n">
        <f aca="false">($E$7+$C$59)*B85</f>
        <v>17710</v>
      </c>
      <c r="D85" s="50"/>
      <c r="E85" s="50"/>
      <c r="F85" s="107" t="n">
        <f aca="false">W42-X42</f>
        <v>52145</v>
      </c>
      <c r="G85" s="93" t="n">
        <v>52371</v>
      </c>
      <c r="H85" s="108" t="n">
        <f aca="false">($E$7+$H$59)*G85</f>
        <v>131974.92</v>
      </c>
      <c r="I85" s="50"/>
      <c r="J85" s="50"/>
      <c r="K85" s="50"/>
      <c r="L85" s="50"/>
      <c r="M85" s="50"/>
      <c r="N85" s="50"/>
      <c r="O85" s="50"/>
      <c r="P85" s="50"/>
      <c r="Q85" s="50" t="n">
        <f aca="false">B85+D85+G85+I85+K85+M85+O85</f>
        <v>59371</v>
      </c>
      <c r="R85" s="55" t="n">
        <f aca="false">C85+E85+H85+J85+L85+N85+P85</f>
        <v>149684.92</v>
      </c>
    </row>
    <row r="86" customFormat="false" ht="12.75" hidden="false" customHeight="false" outlineLevel="0" collapsed="false">
      <c r="A86" s="33" t="n">
        <v>36583</v>
      </c>
      <c r="B86" s="93" t="n">
        <v>7000</v>
      </c>
      <c r="C86" s="55" t="n">
        <f aca="false">($E$7+$C$59)*B86</f>
        <v>17710</v>
      </c>
      <c r="D86" s="50"/>
      <c r="E86" s="50"/>
      <c r="F86" s="107" t="n">
        <f aca="false">W43-X43</f>
        <v>52770</v>
      </c>
      <c r="G86" s="93" t="n">
        <v>52996</v>
      </c>
      <c r="H86" s="108" t="n">
        <f aca="false">($E$7+$H$59)*G86</f>
        <v>133549.92</v>
      </c>
      <c r="I86" s="50"/>
      <c r="J86" s="50"/>
      <c r="K86" s="50"/>
      <c r="L86" s="50"/>
      <c r="M86" s="50"/>
      <c r="N86" s="50"/>
      <c r="O86" s="50"/>
      <c r="P86" s="50"/>
      <c r="Q86" s="50" t="n">
        <f aca="false">B86+D86+G86+I86+K86+M86+O86</f>
        <v>59996</v>
      </c>
      <c r="R86" s="55" t="n">
        <f aca="false">C86+E86+H86+J86+L86+N86+P86</f>
        <v>151259.92</v>
      </c>
    </row>
    <row r="87" customFormat="false" ht="12.75" hidden="false" customHeight="false" outlineLevel="0" collapsed="false">
      <c r="A87" s="33" t="n">
        <v>36584</v>
      </c>
      <c r="B87" s="93" t="n">
        <v>7000</v>
      </c>
      <c r="C87" s="55" t="n">
        <f aca="false">($E$7+$C$59)*B87</f>
        <v>17710</v>
      </c>
      <c r="D87" s="50"/>
      <c r="E87" s="50"/>
      <c r="F87" s="107" t="n">
        <f aca="false">W44-X44</f>
        <v>36799</v>
      </c>
      <c r="G87" s="93" t="n">
        <v>36973</v>
      </c>
      <c r="H87" s="108" t="n">
        <f aca="false">($E$7+$H$59)*G87</f>
        <v>93171.96</v>
      </c>
      <c r="I87" s="50"/>
      <c r="J87" s="50"/>
      <c r="K87" s="50"/>
      <c r="L87" s="50"/>
      <c r="M87" s="50"/>
      <c r="N87" s="50"/>
      <c r="O87" s="50"/>
      <c r="P87" s="50"/>
      <c r="Q87" s="50" t="n">
        <f aca="false">B87+D87+G87+I87+K87+M87+O87</f>
        <v>43973</v>
      </c>
      <c r="R87" s="55" t="n">
        <f aca="false">C87+E87+H87+J87+L87+N87+P87</f>
        <v>110881.96</v>
      </c>
    </row>
    <row r="88" customFormat="false" ht="12.75" hidden="false" customHeight="false" outlineLevel="0" collapsed="false">
      <c r="A88" s="33" t="n">
        <v>36585</v>
      </c>
      <c r="B88" s="93" t="n">
        <v>7000</v>
      </c>
      <c r="C88" s="55" t="n">
        <f aca="false">($E$7+$C$59)*B88</f>
        <v>17710</v>
      </c>
      <c r="D88" s="50"/>
      <c r="E88" s="50"/>
      <c r="F88" s="107" t="n">
        <f aca="false">W45-X45</f>
        <v>30475</v>
      </c>
      <c r="G88" s="93" t="n">
        <v>30593</v>
      </c>
      <c r="H88" s="108" t="n">
        <f aca="false">($E$7+$H$59)*G88</f>
        <v>77094.36</v>
      </c>
      <c r="I88" s="50"/>
      <c r="J88" s="50"/>
      <c r="K88" s="50"/>
      <c r="L88" s="50"/>
      <c r="M88" s="50"/>
      <c r="N88" s="50"/>
      <c r="O88" s="50"/>
      <c r="P88" s="50"/>
      <c r="Q88" s="50" t="n">
        <f aca="false">B88+D88+G88+I88+K88+M88+O88</f>
        <v>37593</v>
      </c>
      <c r="R88" s="55" t="n">
        <f aca="false">C88+E88+H88+J88+L88+N88+P88</f>
        <v>94804.36</v>
      </c>
    </row>
    <row r="89" customFormat="false" ht="12.75" hidden="false" customHeight="false" outlineLevel="0" collapsed="false">
      <c r="A89" s="1" t="n">
        <v>0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 t="n">
        <f aca="false">B89+D89+G89+I89+K89+M89+O89</f>
        <v>0</v>
      </c>
      <c r="R89" s="55" t="n">
        <f aca="false">C89+E89+H89+J89+L89+N89+P89</f>
        <v>0</v>
      </c>
    </row>
    <row r="90" customFormat="false" ht="12.75" hidden="false" customHeight="false" outlineLevel="0" collapsed="false"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 t="n">
        <f aca="false">B90+D90+G90+I90+K90+M90+O90</f>
        <v>0</v>
      </c>
      <c r="R90" s="55" t="n">
        <f aca="false">C90+E90+H90+J90+L90+N90+P90</f>
        <v>0</v>
      </c>
    </row>
    <row r="91" customFormat="false" ht="13.5" hidden="false" customHeight="false" outlineLevel="0" collapsed="false">
      <c r="B91" s="67" t="n">
        <f aca="false">SUM(B60:B90)</f>
        <v>159677</v>
      </c>
      <c r="C91" s="71" t="n">
        <f aca="false">($E$7+$C$59)*B91</f>
        <v>403982.81</v>
      </c>
      <c r="D91" s="95" t="n">
        <f aca="false">SUM(D60:D90)</f>
        <v>0</v>
      </c>
      <c r="E91" s="71" t="n">
        <f aca="false">SUM(E60:E90)</f>
        <v>0</v>
      </c>
      <c r="F91" s="67" t="n">
        <f aca="false">W48-X48</f>
        <v>735861</v>
      </c>
      <c r="G91" s="67" t="n">
        <f aca="false">SUM(G60:G88)</f>
        <v>738565</v>
      </c>
      <c r="H91" s="71" t="n">
        <f aca="false">($E$7+$H$59)*F91</f>
        <v>1854369.72</v>
      </c>
      <c r="I91" s="95" t="n">
        <f aca="false">SUM(I60:I89)</f>
        <v>0</v>
      </c>
      <c r="J91" s="71" t="n">
        <f aca="false">SUM(J60:J90)</f>
        <v>0</v>
      </c>
      <c r="K91" s="95" t="n">
        <f aca="false">SUM(K60:K89)</f>
        <v>0</v>
      </c>
      <c r="L91" s="71" t="n">
        <f aca="false">SUM(L60:L90)</f>
        <v>0</v>
      </c>
      <c r="M91" s="95" t="n">
        <f aca="false">SUM(M60:M89)</f>
        <v>0</v>
      </c>
      <c r="N91" s="71" t="n">
        <f aca="false">SUM(N60:N90)</f>
        <v>0</v>
      </c>
      <c r="O91" s="95" t="n">
        <f aca="false">SUM(O60:O89)</f>
        <v>0</v>
      </c>
      <c r="P91" s="71" t="n">
        <f aca="false">SUM(P60:P90)</f>
        <v>0</v>
      </c>
      <c r="Q91" s="67" t="n">
        <f aca="false">SUM(Q60:Q90)</f>
        <v>898242</v>
      </c>
      <c r="R91" s="71" t="n">
        <f aca="false">SUM(R60:R90)</f>
        <v>2265166.61</v>
      </c>
    </row>
    <row r="92" customFormat="false" ht="13.5" hidden="false" customHeight="false" outlineLevel="0" collapsed="false">
      <c r="B92" s="96"/>
      <c r="Q92" s="0" t="s">
        <v>85</v>
      </c>
    </row>
    <row r="93" customFormat="false" ht="12.75" hidden="false" customHeight="false" outlineLevel="0" collapsed="false">
      <c r="B93" s="97"/>
      <c r="Q93" s="0" t="s">
        <v>78</v>
      </c>
      <c r="R93" s="98" t="n">
        <f aca="false">R91/Q91</f>
        <v>2.52177766125387</v>
      </c>
    </row>
  </sheetData>
  <printOptions headings="true" gridLines="false" gridLinesSet="true" horizontalCentered="false" verticalCentered="false"/>
  <pageMargins left="0.2" right="0.4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2000-04-05T12:56:38Z</dcterms:created>
  <dc:creator>briley</dc:creator>
  <dc:description/>
  <dc:language>en-US</dc:language>
  <cp:lastModifiedBy>kherrer</cp:lastModifiedBy>
  <cp:lastPrinted>2000-08-04T18:22:31Z</cp:lastPrinted>
  <cp:revision>0</cp:revision>
  <dc:subject/>
  <dc:title/>
</cp:coreProperties>
</file>