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rect Access MWh Positions" sheetId="1" state="visible" r:id="rId3"/>
    <sheet name="Congestion P&amp;L Impacts" sheetId="2" state="visible" r:id="rId4"/>
    <sheet name="Phys-Del Rsk Premium P&amp;L Impacs" sheetId="3" state="visible" r:id="rId5"/>
    <sheet name="Total P&amp;L Impact of Crv Changes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<sst xmlns="http://schemas.openxmlformats.org/spreadsheetml/2006/main" count="159" uniqueCount="43">
  <si>
    <t xml:space="preserve">Direct Access MWh Position by Year</t>
  </si>
  <si>
    <t xml:space="preserve">Year</t>
  </si>
  <si>
    <t xml:space="preserve">Utility</t>
  </si>
  <si>
    <t xml:space="preserve">Total</t>
  </si>
  <si>
    <t xml:space="preserve">AEP</t>
  </si>
  <si>
    <t xml:space="preserve">First Energy</t>
  </si>
  <si>
    <t xml:space="preserve">Cinergy</t>
  </si>
  <si>
    <t xml:space="preserve">Consumers Power</t>
  </si>
  <si>
    <t xml:space="preserve">Detroit Edison</t>
  </si>
  <si>
    <t xml:space="preserve">Allegheny Power</t>
  </si>
  <si>
    <t xml:space="preserve">Dayton Power &amp; Light</t>
  </si>
  <si>
    <t xml:space="preserve">NIPSCO</t>
  </si>
  <si>
    <t xml:space="preserve">LG&amp;E Energy</t>
  </si>
  <si>
    <t xml:space="preserve">IPALCO</t>
  </si>
  <si>
    <t xml:space="preserve">SIGECO</t>
  </si>
  <si>
    <t xml:space="preserve">Duquesne</t>
  </si>
  <si>
    <t xml:space="preserve">Congestion Changes and P&amp;L Impact Totals</t>
  </si>
  <si>
    <t xml:space="preserve">Congestion</t>
  </si>
  <si>
    <t xml:space="preserve">Bid</t>
  </si>
  <si>
    <t xml:space="preserve">Mid</t>
  </si>
  <si>
    <t xml:space="preserve">Offer</t>
  </si>
  <si>
    <t xml:space="preserve">Wholesale Curve Used</t>
  </si>
  <si>
    <t xml:space="preserve">Mid Congestion Differential From Previous Assumption</t>
  </si>
  <si>
    <t xml:space="preserve">Curve Differential From Cinergy for Delivery Time Period</t>
  </si>
  <si>
    <t xml:space="preserve">Direct Access Position in MWhs</t>
  </si>
  <si>
    <t xml:space="preserve">Time Period of Direct Access Position</t>
  </si>
  <si>
    <t xml:space="preserve">Nominal P&amp;L Impact of Curve Charges</t>
  </si>
  <si>
    <t xml:space="preserve">1/3-5/11</t>
  </si>
  <si>
    <t xml:space="preserve">PJM</t>
  </si>
  <si>
    <t xml:space="preserve">1/3-1/10</t>
  </si>
  <si>
    <t xml:space="preserve">1/3-6/10</t>
  </si>
  <si>
    <t xml:space="preserve">N/A</t>
  </si>
  <si>
    <t xml:space="preserve">6/4-12/9</t>
  </si>
  <si>
    <t xml:space="preserve">TVA</t>
  </si>
  <si>
    <t xml:space="preserve">1/6-6/10</t>
  </si>
  <si>
    <t xml:space="preserve">6/4-4/11</t>
  </si>
  <si>
    <t xml:space="preserve">6/4-2/10</t>
  </si>
  <si>
    <t xml:space="preserve">1/3-12/9</t>
  </si>
  <si>
    <t xml:space="preserve">Total Congestion P&amp;L Impact of Curve Update:</t>
  </si>
  <si>
    <t xml:space="preserve">Nominal P&amp;L Imapcts of Congestion Changes by Year</t>
  </si>
  <si>
    <t xml:space="preserve">Nominal P&amp;L Impact of Physical Delivery Risk Premium</t>
  </si>
  <si>
    <t xml:space="preserve">Physical Delivery Premium/MWh</t>
  </si>
  <si>
    <t xml:space="preserve">Total Nominal P&amp;L Impact of Curve Updates Including Congestion, Wholesale Curve Changes and Physical Delivery Risk Premium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</si>
</sst>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_);[RED]\(0\)"/>
    <numFmt numFmtId="166" formatCode="[$-409]#,##0.00_);[RED]\(#,##0.00\)"/>
    <numFmt numFmtId="167" formatCode="[$-409]#,##0_);[RED]\(#,##0\)"/>
    <numFmt numFmtId="168" formatCode="\$#,##0.00_);[RED]&quot;($&quot;#,##0.00\)"/>
    <numFmt numFmtId="169" formatCode="#,##0.00"/>
    <numFmt numFmtId="170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3" borderId="1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1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1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1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3" borderId="1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3" borderId="1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3" borderId="1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1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1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1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1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3" borderId="1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3" borderId="1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3" borderId="2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3" borderId="2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3" borderId="2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2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2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3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3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3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1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1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3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3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3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2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2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3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2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3" borderId="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3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3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1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3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1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1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2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2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4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1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4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3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1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1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1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4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0" fillId="3" borderId="2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3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3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3" borderId="3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3" borderId="4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3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3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3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3" borderId="2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3" borderId="2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8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true" outlineLevelRow="0" outlineLevelCol="0"/>
  <cols>
    <col collapsed="false" customWidth="true" hidden="false" outlineLevel="0" max="1" min="1" style="1" width="4.7"/>
    <col collapsed="false" customWidth="true" hidden="false" outlineLevel="0" max="2" min="2" style="0" width="4.7"/>
    <col collapsed="false" customWidth="true" hidden="false" outlineLevel="0" max="3" min="3" style="0" width="15.56"/>
    <col collapsed="false" customWidth="true" hidden="false" outlineLevel="0" max="5" min="4" style="0" width="10.28"/>
    <col collapsed="false" customWidth="true" hidden="false" outlineLevel="0" max="10" min="6" style="0" width="11.28"/>
    <col collapsed="false" customWidth="true" hidden="false" outlineLevel="0" max="11" min="11" style="0" width="10.28"/>
    <col collapsed="false" customWidth="true" hidden="false" outlineLevel="0" max="12" min="12" style="0" width="7.7"/>
    <col collapsed="false" customWidth="true" hidden="false" outlineLevel="0" max="13" min="13" style="0" width="12.85"/>
    <col collapsed="false" customWidth="true" hidden="false" outlineLevel="0" max="14" min="14" style="0" width="4.7"/>
    <col collapsed="false" customWidth="true" hidden="false" outlineLevel="0" max="15" min="15" style="1" width="4.7"/>
    <col collapsed="false" customWidth="false" hidden="true" outlineLevel="0" max="16384" min="16" style="0" width="9.06"/>
  </cols>
  <sheetData>
    <row r="1" customFormat="false" ht="13.5" hidden="false" customHeight="true" outlineLevel="0" collapsed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3.5" hidden="false" customHeight="true" outlineLevel="0" collapsed="false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customFormat="false" ht="12.75" hidden="false" customHeight="true" outlineLevel="0" collapsed="false">
      <c r="B3" s="5"/>
      <c r="C3" s="6" t="s">
        <v>0</v>
      </c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customFormat="false" ht="13.5" hidden="false" customHeight="true" outlineLevel="0" collapsed="false"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</row>
    <row r="5" customFormat="false" ht="13.5" hidden="false" customHeight="true" outlineLevel="0" collapsed="false">
      <c r="B5" s="5"/>
      <c r="C5" s="8"/>
      <c r="D5" s="9" t="s">
        <v>1</v>
      </c>
      <c r="E5" s="9"/>
      <c r="F5" s="9"/>
      <c r="G5" s="9"/>
      <c r="H5" s="9"/>
      <c r="I5" s="9"/>
      <c r="J5" s="9"/>
      <c r="K5" s="9"/>
      <c r="L5" s="9"/>
      <c r="M5" s="10"/>
      <c r="N5" s="7"/>
    </row>
    <row r="6" customFormat="false" ht="13.5" hidden="false" customHeight="true" outlineLevel="0" collapsed="false">
      <c r="B6" s="5"/>
      <c r="C6" s="11" t="s">
        <v>2</v>
      </c>
      <c r="D6" s="12" t="n">
        <v>2003</v>
      </c>
      <c r="E6" s="13" t="n">
        <v>2004</v>
      </c>
      <c r="F6" s="14" t="n">
        <v>2005</v>
      </c>
      <c r="G6" s="13" t="n">
        <v>2006</v>
      </c>
      <c r="H6" s="14" t="n">
        <v>2007</v>
      </c>
      <c r="I6" s="13" t="n">
        <v>2008</v>
      </c>
      <c r="J6" s="14" t="n">
        <v>2009</v>
      </c>
      <c r="K6" s="13" t="n">
        <v>2010</v>
      </c>
      <c r="L6" s="15" t="n">
        <v>2011</v>
      </c>
      <c r="M6" s="16" t="s">
        <v>3</v>
      </c>
      <c r="N6" s="7"/>
    </row>
    <row r="7" customFormat="false" ht="12.75" hidden="false" customHeight="true" outlineLevel="0" collapsed="false">
      <c r="B7" s="5"/>
      <c r="C7" s="17" t="s">
        <v>4</v>
      </c>
      <c r="D7" s="18" t="n">
        <v>-5416.40952736296</v>
      </c>
      <c r="E7" s="19" t="n">
        <v>-6974.63975071268</v>
      </c>
      <c r="F7" s="19" t="n">
        <v>-358489.57390095</v>
      </c>
      <c r="G7" s="19" t="n">
        <v>-352341.809253427</v>
      </c>
      <c r="H7" s="19" t="n">
        <v>-336107.997830691</v>
      </c>
      <c r="I7" s="19" t="n">
        <v>-361193.252021805</v>
      </c>
      <c r="J7" s="19" t="n">
        <v>-188524.503244517</v>
      </c>
      <c r="K7" s="19" t="n">
        <v>-2873.65241110494</v>
      </c>
      <c r="L7" s="20" t="n">
        <v>-727.194000151852</v>
      </c>
      <c r="M7" s="21" t="n">
        <f aca="false">SUM(D7:L7)</f>
        <v>-1612649.03194072</v>
      </c>
      <c r="N7" s="7"/>
    </row>
    <row r="8" customFormat="false" ht="12.75" hidden="false" customHeight="true" outlineLevel="0" collapsed="false">
      <c r="B8" s="5"/>
      <c r="C8" s="22" t="s">
        <v>5</v>
      </c>
      <c r="D8" s="23" t="n">
        <v>-2342.95799286877</v>
      </c>
      <c r="E8" s="24" t="n">
        <v>-2352.55683740087</v>
      </c>
      <c r="F8" s="24" t="n">
        <v>-2344.68122380857</v>
      </c>
      <c r="G8" s="24" t="n">
        <v>-65571.8866478478</v>
      </c>
      <c r="H8" s="24" t="n">
        <v>-65611.4771254366</v>
      </c>
      <c r="I8" s="24" t="n">
        <v>-65793.4994377863</v>
      </c>
      <c r="J8" s="24" t="n">
        <v>-64833.9319709</v>
      </c>
      <c r="K8" s="24" t="n">
        <v>-8867.15549178747</v>
      </c>
      <c r="L8" s="25" t="n">
        <v>0</v>
      </c>
      <c r="M8" s="26" t="n">
        <f aca="false">SUM(D8:L8)</f>
        <v>-277718.146727836</v>
      </c>
      <c r="N8" s="7"/>
    </row>
    <row r="9" customFormat="false" ht="12.75" hidden="false" customHeight="true" outlineLevel="0" collapsed="false">
      <c r="B9" s="5"/>
      <c r="C9" s="22" t="s">
        <v>6</v>
      </c>
      <c r="D9" s="27" t="n">
        <v>-33419.7513679501</v>
      </c>
      <c r="E9" s="28" t="n">
        <v>-33567.8799724202</v>
      </c>
      <c r="F9" s="28" t="n">
        <v>-33425.8362200777</v>
      </c>
      <c r="G9" s="28" t="n">
        <v>-31201.2205529529</v>
      </c>
      <c r="H9" s="28" t="n">
        <v>-31225.9563243298</v>
      </c>
      <c r="I9" s="28" t="n">
        <v>-31333.5660032284</v>
      </c>
      <c r="J9" s="28" t="n">
        <v>-31257.6737867281</v>
      </c>
      <c r="K9" s="28" t="n">
        <v>-13319.8493323268</v>
      </c>
      <c r="L9" s="29" t="n">
        <v>562.157657256692</v>
      </c>
      <c r="M9" s="26" t="n">
        <f aca="false">SUM(D9:L9)</f>
        <v>-238189.575902757</v>
      </c>
      <c r="N9" s="7"/>
    </row>
    <row r="10" customFormat="false" ht="25.5" hidden="false" customHeight="true" outlineLevel="0" collapsed="false">
      <c r="B10" s="5"/>
      <c r="C10" s="30" t="s">
        <v>7</v>
      </c>
      <c r="D10" s="27" t="n">
        <v>-11.584545125608</v>
      </c>
      <c r="E10" s="28" t="n">
        <v>-11.61781981636</v>
      </c>
      <c r="F10" s="28" t="n">
        <v>-11.56031101778</v>
      </c>
      <c r="G10" s="28" t="n">
        <v>-16366.1326860384</v>
      </c>
      <c r="H10" s="28" t="n">
        <v>-54486.7878435852</v>
      </c>
      <c r="I10" s="28" t="n">
        <v>-54648.3319621259</v>
      </c>
      <c r="J10" s="28" t="n">
        <v>-51633.992859027</v>
      </c>
      <c r="K10" s="28" t="n">
        <v>-6332.39434893401</v>
      </c>
      <c r="L10" s="29" t="n">
        <v>440.21705666202</v>
      </c>
      <c r="M10" s="26" t="n">
        <f aca="false">SUM(D10:L10)</f>
        <v>-183062.185319008</v>
      </c>
      <c r="N10" s="7"/>
    </row>
    <row r="11" customFormat="false" ht="12.75" hidden="false" customHeight="true" outlineLevel="0" collapsed="false">
      <c r="B11" s="5"/>
      <c r="C11" s="22" t="s">
        <v>8</v>
      </c>
      <c r="D11" s="31" t="n">
        <v>-9291.10070697981</v>
      </c>
      <c r="E11" s="24" t="n">
        <v>-9332.53878117223</v>
      </c>
      <c r="F11" s="24" t="n">
        <v>-9297.00075629506</v>
      </c>
      <c r="G11" s="24" t="n">
        <v>-25607.1247650628</v>
      </c>
      <c r="H11" s="24" t="n">
        <v>-47144.2388950389</v>
      </c>
      <c r="I11" s="24" t="n">
        <v>-47267.514001507</v>
      </c>
      <c r="J11" s="24" t="n">
        <v>-41859.6046529148</v>
      </c>
      <c r="K11" s="24" t="n">
        <v>-4141.8960433359</v>
      </c>
      <c r="L11" s="32" t="n">
        <v>0</v>
      </c>
      <c r="M11" s="26" t="n">
        <f aca="false">SUM(D11:L11)</f>
        <v>-193941.018602307</v>
      </c>
      <c r="N11" s="7"/>
    </row>
    <row r="12" customFormat="false" ht="25.5" hidden="false" customHeight="true" outlineLevel="0" collapsed="false">
      <c r="B12" s="5"/>
      <c r="C12" s="30" t="s">
        <v>9</v>
      </c>
      <c r="D12" s="31" t="n">
        <v>-4991.65805716827</v>
      </c>
      <c r="E12" s="24" t="n">
        <v>-5005.44931562357</v>
      </c>
      <c r="F12" s="24" t="n">
        <v>-4986.23646961814</v>
      </c>
      <c r="G12" s="24" t="n">
        <v>-4984.48439431972</v>
      </c>
      <c r="H12" s="24" t="n">
        <v>-11682.1718313264</v>
      </c>
      <c r="I12" s="24" t="n">
        <v>-17784.9049260073</v>
      </c>
      <c r="J12" s="24" t="n">
        <v>-29225.982900513</v>
      </c>
      <c r="K12" s="24" t="n">
        <v>-12747.6419984735</v>
      </c>
      <c r="L12" s="32" t="n">
        <v>-4883.86876988823</v>
      </c>
      <c r="M12" s="26" t="n">
        <f aca="false">SUM(D12:L12)</f>
        <v>-96292.3986629382</v>
      </c>
      <c r="N12" s="7"/>
    </row>
    <row r="13" customFormat="false" ht="25.5" hidden="false" customHeight="true" outlineLevel="0" collapsed="false">
      <c r="B13" s="5"/>
      <c r="C13" s="22" t="s">
        <v>10</v>
      </c>
      <c r="D13" s="27" t="n">
        <v>0</v>
      </c>
      <c r="E13" s="28" t="n">
        <v>0</v>
      </c>
      <c r="F13" s="28" t="n">
        <v>0</v>
      </c>
      <c r="G13" s="28" t="n">
        <v>0</v>
      </c>
      <c r="H13" s="28" t="n">
        <v>0</v>
      </c>
      <c r="I13" s="28" t="n">
        <v>0</v>
      </c>
      <c r="J13" s="28" t="n">
        <v>0</v>
      </c>
      <c r="K13" s="28" t="n">
        <v>0</v>
      </c>
      <c r="L13" s="29" t="n">
        <v>0</v>
      </c>
      <c r="M13" s="26" t="n">
        <f aca="false">SUM(D13:L13)</f>
        <v>0</v>
      </c>
      <c r="N13" s="7"/>
    </row>
    <row r="14" customFormat="false" ht="12.75" hidden="false" customHeight="true" outlineLevel="0" collapsed="false">
      <c r="B14" s="5"/>
      <c r="C14" s="30" t="s">
        <v>11</v>
      </c>
      <c r="D14" s="31" t="n">
        <v>0</v>
      </c>
      <c r="E14" s="24" t="n">
        <v>-9287.36233442346</v>
      </c>
      <c r="F14" s="24" t="n">
        <v>-15186.0559133023</v>
      </c>
      <c r="G14" s="24" t="n">
        <v>-15162.0415195479</v>
      </c>
      <c r="H14" s="24" t="n">
        <v>-15184.1855093664</v>
      </c>
      <c r="I14" s="24" t="n">
        <v>-15231.3329018799</v>
      </c>
      <c r="J14" s="24" t="n">
        <v>-16317.1840386468</v>
      </c>
      <c r="K14" s="24" t="n">
        <v>0</v>
      </c>
      <c r="L14" s="32" t="n">
        <v>0</v>
      </c>
      <c r="M14" s="26" t="n">
        <f aca="false">SUM(D14:L14)</f>
        <v>-86368.1622171667</v>
      </c>
      <c r="N14" s="7"/>
    </row>
    <row r="15" customFormat="false" ht="12.75" hidden="false" customHeight="true" outlineLevel="0" collapsed="false">
      <c r="B15" s="5"/>
      <c r="C15" s="22" t="s">
        <v>12</v>
      </c>
      <c r="D15" s="31" t="n">
        <v>0</v>
      </c>
      <c r="E15" s="24" t="n">
        <v>0</v>
      </c>
      <c r="F15" s="24" t="n">
        <v>0</v>
      </c>
      <c r="G15" s="24" t="n">
        <v>-19798.1485548898</v>
      </c>
      <c r="H15" s="24" t="n">
        <v>-19883.0705650064</v>
      </c>
      <c r="I15" s="24" t="n">
        <v>-19963.0065480988</v>
      </c>
      <c r="J15" s="24" t="n">
        <v>-21644.5673009892</v>
      </c>
      <c r="K15" s="24" t="n">
        <v>-9986.90296987502</v>
      </c>
      <c r="L15" s="32" t="n">
        <v>1462.06675000002</v>
      </c>
      <c r="M15" s="26" t="n">
        <f aca="false">SUM(D15:L15)</f>
        <v>-89813.6291888593</v>
      </c>
      <c r="N15" s="7"/>
    </row>
    <row r="16" customFormat="false" ht="12.75" hidden="false" customHeight="true" outlineLevel="0" collapsed="false">
      <c r="B16" s="5"/>
      <c r="C16" s="30" t="s">
        <v>13</v>
      </c>
      <c r="D16" s="31" t="n">
        <v>0</v>
      </c>
      <c r="E16" s="24" t="n">
        <v>-5104.01000790874</v>
      </c>
      <c r="F16" s="24" t="n">
        <v>-8208.75889857427</v>
      </c>
      <c r="G16" s="24" t="n">
        <v>-8205.44962562198</v>
      </c>
      <c r="H16" s="24" t="n">
        <v>-8213.33658099485</v>
      </c>
      <c r="I16" s="24" t="n">
        <v>-8227.32052522507</v>
      </c>
      <c r="J16" s="24" t="n">
        <v>-40339.8109458397</v>
      </c>
      <c r="K16" s="24" t="n">
        <v>-17777.0646584551</v>
      </c>
      <c r="L16" s="32" t="n">
        <v>-5698.37944117068</v>
      </c>
      <c r="M16" s="26" t="n">
        <f aca="false">SUM(D16:L16)</f>
        <v>-101774.13068379</v>
      </c>
      <c r="N16" s="7"/>
    </row>
    <row r="17" customFormat="false" ht="12.75" hidden="false" customHeight="true" outlineLevel="0" collapsed="false">
      <c r="B17" s="5"/>
      <c r="C17" s="22" t="s">
        <v>14</v>
      </c>
      <c r="D17" s="31" t="n">
        <v>0</v>
      </c>
      <c r="E17" s="24" t="n">
        <v>-2293.10457126463</v>
      </c>
      <c r="F17" s="24" t="n">
        <v>-3712.74169964087</v>
      </c>
      <c r="G17" s="24" t="n">
        <v>-3710.94893213629</v>
      </c>
      <c r="H17" s="24" t="n">
        <v>-3712.08630669644</v>
      </c>
      <c r="I17" s="24" t="n">
        <v>-3722.12190706065</v>
      </c>
      <c r="J17" s="24" t="n">
        <v>-3789.48618590266</v>
      </c>
      <c r="K17" s="24" t="n">
        <v>-532.673917387863</v>
      </c>
      <c r="L17" s="32" t="n">
        <v>0</v>
      </c>
      <c r="M17" s="26" t="n">
        <f aca="false">SUM(D17:L17)</f>
        <v>-21473.1635200894</v>
      </c>
      <c r="N17" s="7"/>
    </row>
    <row r="18" customFormat="false" ht="13.5" hidden="false" customHeight="true" outlineLevel="0" collapsed="false">
      <c r="B18" s="5"/>
      <c r="C18" s="33" t="s">
        <v>15</v>
      </c>
      <c r="D18" s="34" t="n">
        <v>-9.360640682688</v>
      </c>
      <c r="E18" s="35" t="n">
        <v>-9.384126911212</v>
      </c>
      <c r="F18" s="35" t="n">
        <v>-9.356659256888</v>
      </c>
      <c r="G18" s="35" t="n">
        <v>-4.113353447496</v>
      </c>
      <c r="H18" s="35" t="n">
        <v>-12662.1141691114</v>
      </c>
      <c r="I18" s="35" t="n">
        <v>-12696.25393511</v>
      </c>
      <c r="J18" s="35" t="n">
        <v>-12674.4214325057</v>
      </c>
      <c r="K18" s="35" t="n">
        <v>0</v>
      </c>
      <c r="L18" s="36" t="n">
        <v>0</v>
      </c>
      <c r="M18" s="37" t="n">
        <f aca="false">SUM(D18:L18)</f>
        <v>-38065.0043170254</v>
      </c>
      <c r="N18" s="7"/>
    </row>
    <row r="19" customFormat="false" ht="13.5" hidden="false" customHeight="true" outlineLevel="0" collapsed="false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</row>
    <row r="20" customFormat="false" ht="13.5" hidden="false" customHeight="true" outlineLevel="0" collapsed="false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</sheetData>
  <mergeCells count="2">
    <mergeCell ref="C3:L3"/>
    <mergeCell ref="D5:L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Z39"/>
  <sheetViews>
    <sheetView showFormulas="false" showGridLines="true" showRowColHeaders="true" showZeros="true" rightToLeft="false" tabSelected="true" showOutlineSymbols="true" defaultGridColor="true" view="normal" topLeftCell="A1" colorId="64" zoomScale="91" zoomScaleNormal="91" zoomScalePageLayoutView="100" workbookViewId="0">
      <selection pane="topLeft" activeCell="C6" activeCellId="0" sqref="C6"/>
    </sheetView>
  </sheetViews>
  <sheetFormatPr defaultColWidth="15.70703125" defaultRowHeight="12.75" customHeight="true" zeroHeight="true" outlineLevelRow="0" outlineLevelCol="0"/>
  <cols>
    <col collapsed="false" customWidth="true" hidden="false" outlineLevel="0" max="1" min="1" style="41" width="1.7"/>
    <col collapsed="false" customWidth="true" hidden="false" outlineLevel="0" max="2" min="2" style="42" width="4.7"/>
    <col collapsed="false" customWidth="true" hidden="false" outlineLevel="0" max="3" min="3" style="42" width="15.99"/>
    <col collapsed="false" customWidth="true" hidden="false" outlineLevel="0" max="6" min="4" style="42" width="12.14"/>
    <col collapsed="false" customWidth="true" hidden="false" outlineLevel="0" max="7" min="7" style="42" width="13.14"/>
    <col collapsed="false" customWidth="true" hidden="false" outlineLevel="0" max="8" min="8" style="42" width="20.13"/>
    <col collapsed="false" customWidth="true" hidden="false" outlineLevel="0" max="9" min="9" style="42" width="13.28"/>
    <col collapsed="false" customWidth="true" hidden="false" outlineLevel="0" max="10" min="10" style="42" width="13.7"/>
    <col collapsed="false" customWidth="true" hidden="false" outlineLevel="0" max="11" min="11" style="42" width="12.14"/>
    <col collapsed="false" customWidth="true" hidden="false" outlineLevel="0" max="12" min="12" style="42" width="15.28"/>
    <col collapsed="false" customWidth="true" hidden="false" outlineLevel="0" max="13" min="13" style="42" width="4.7"/>
    <col collapsed="false" customWidth="true" hidden="false" outlineLevel="0" max="14" min="14" style="41" width="6.56"/>
    <col collapsed="false" customWidth="true" hidden="true" outlineLevel="0" max="15" min="15" style="42" width="6.85"/>
    <col collapsed="false" customWidth="true" hidden="true" outlineLevel="0" max="16" min="16" style="42" width="6.41"/>
    <col collapsed="false" customWidth="true" hidden="true" outlineLevel="0" max="18" min="17" style="42" width="6.7"/>
    <col collapsed="false" customWidth="true" hidden="true" outlineLevel="0" max="19" min="19" style="42" width="6.41"/>
    <col collapsed="false" customWidth="true" hidden="true" outlineLevel="0" max="20" min="20" style="42" width="7.14"/>
    <col collapsed="false" customWidth="true" hidden="true" outlineLevel="0" max="21" min="21" style="42" width="6.41"/>
    <col collapsed="false" customWidth="true" hidden="true" outlineLevel="0" max="22" min="22" style="42" width="5.85"/>
    <col collapsed="false" customWidth="true" hidden="true" outlineLevel="0" max="24" min="23" style="42" width="6.85"/>
    <col collapsed="false" customWidth="true" hidden="true" outlineLevel="0" max="26" min="25" style="42" width="6.56"/>
    <col collapsed="false" customWidth="true" hidden="true" outlineLevel="0" max="27" min="27" style="42" width="6.85"/>
    <col collapsed="false" customWidth="true" hidden="true" outlineLevel="0" max="28" min="28" style="42" width="6.41"/>
    <col collapsed="false" customWidth="true" hidden="true" outlineLevel="0" max="30" min="29" style="42" width="6.7"/>
    <col collapsed="false" customWidth="true" hidden="true" outlineLevel="0" max="31" min="31" style="42" width="6.41"/>
    <col collapsed="false" customWidth="true" hidden="true" outlineLevel="0" max="32" min="32" style="42" width="7.14"/>
    <col collapsed="false" customWidth="true" hidden="true" outlineLevel="0" max="33" min="33" style="42" width="6.41"/>
    <col collapsed="false" customWidth="true" hidden="true" outlineLevel="0" max="34" min="34" style="42" width="5.85"/>
    <col collapsed="false" customWidth="true" hidden="true" outlineLevel="0" max="36" min="35" style="42" width="6.85"/>
    <col collapsed="false" customWidth="true" hidden="true" outlineLevel="0" max="38" min="37" style="42" width="6.56"/>
    <col collapsed="false" customWidth="true" hidden="true" outlineLevel="0" max="39" min="39" style="42" width="6.85"/>
    <col collapsed="false" customWidth="true" hidden="true" outlineLevel="0" max="40" min="40" style="42" width="6.41"/>
    <col collapsed="false" customWidth="true" hidden="true" outlineLevel="0" max="42" min="41" style="42" width="6.7"/>
    <col collapsed="false" customWidth="true" hidden="true" outlineLevel="0" max="43" min="43" style="42" width="6.41"/>
    <col collapsed="false" customWidth="true" hidden="true" outlineLevel="0" max="44" min="44" style="42" width="7.14"/>
    <col collapsed="false" customWidth="true" hidden="true" outlineLevel="0" max="45" min="45" style="42" width="6.41"/>
    <col collapsed="false" customWidth="true" hidden="true" outlineLevel="0" max="46" min="46" style="42" width="5.85"/>
    <col collapsed="false" customWidth="true" hidden="true" outlineLevel="0" max="48" min="47" style="42" width="6.85"/>
    <col collapsed="false" customWidth="true" hidden="true" outlineLevel="0" max="50" min="49" style="42" width="6.56"/>
    <col collapsed="false" customWidth="true" hidden="true" outlineLevel="0" max="51" min="51" style="42" width="6.85"/>
    <col collapsed="false" customWidth="true" hidden="true" outlineLevel="0" max="52" min="52" style="42" width="6.41"/>
    <col collapsed="false" customWidth="true" hidden="true" outlineLevel="0" max="54" min="53" style="42" width="6.7"/>
    <col collapsed="false" customWidth="true" hidden="true" outlineLevel="0" max="55" min="55" style="42" width="6.41"/>
    <col collapsed="false" customWidth="true" hidden="true" outlineLevel="0" max="56" min="56" style="42" width="7.14"/>
    <col collapsed="false" customWidth="true" hidden="true" outlineLevel="0" max="57" min="57" style="42" width="6.41"/>
    <col collapsed="false" customWidth="true" hidden="true" outlineLevel="0" max="58" min="58" style="42" width="5.85"/>
    <col collapsed="false" customWidth="true" hidden="true" outlineLevel="0" max="60" min="59" style="42" width="6.85"/>
    <col collapsed="false" customWidth="true" hidden="true" outlineLevel="0" max="62" min="61" style="42" width="6.56"/>
    <col collapsed="false" customWidth="true" hidden="true" outlineLevel="0" max="63" min="63" style="42" width="6.85"/>
    <col collapsed="false" customWidth="true" hidden="true" outlineLevel="0" max="64" min="64" style="42" width="6.41"/>
    <col collapsed="false" customWidth="true" hidden="true" outlineLevel="0" max="66" min="65" style="42" width="6.7"/>
    <col collapsed="false" customWidth="true" hidden="true" outlineLevel="0" max="67" min="67" style="42" width="6.41"/>
    <col collapsed="false" customWidth="true" hidden="true" outlineLevel="0" max="68" min="68" style="42" width="7.14"/>
    <col collapsed="false" customWidth="true" hidden="true" outlineLevel="0" max="69" min="69" style="42" width="6.41"/>
    <col collapsed="false" customWidth="true" hidden="true" outlineLevel="0" max="70" min="70" style="42" width="5.85"/>
    <col collapsed="false" customWidth="true" hidden="true" outlineLevel="0" max="72" min="71" style="42" width="6.85"/>
    <col collapsed="false" customWidth="true" hidden="true" outlineLevel="0" max="74" min="73" style="42" width="6.56"/>
    <col collapsed="false" customWidth="true" hidden="true" outlineLevel="0" max="75" min="75" style="42" width="6.85"/>
    <col collapsed="false" customWidth="true" hidden="true" outlineLevel="0" max="76" min="76" style="42" width="6.41"/>
    <col collapsed="false" customWidth="true" hidden="true" outlineLevel="0" max="78" min="77" style="42" width="6.7"/>
    <col collapsed="false" customWidth="true" hidden="true" outlineLevel="0" max="79" min="79" style="42" width="6.41"/>
    <col collapsed="false" customWidth="true" hidden="true" outlineLevel="0" max="80" min="80" style="42" width="7.14"/>
    <col collapsed="false" customWidth="true" hidden="true" outlineLevel="0" max="81" min="81" style="42" width="6.41"/>
    <col collapsed="false" customWidth="true" hidden="true" outlineLevel="0" max="82" min="82" style="42" width="5.85"/>
    <col collapsed="false" customWidth="true" hidden="true" outlineLevel="0" max="84" min="83" style="42" width="6.85"/>
    <col collapsed="false" customWidth="true" hidden="true" outlineLevel="0" max="86" min="85" style="42" width="6.56"/>
    <col collapsed="false" customWidth="true" hidden="true" outlineLevel="0" max="87" min="87" style="42" width="6.85"/>
    <col collapsed="false" customWidth="true" hidden="true" outlineLevel="0" max="88" min="88" style="42" width="6.41"/>
    <col collapsed="false" customWidth="true" hidden="true" outlineLevel="0" max="90" min="89" style="42" width="6.7"/>
    <col collapsed="false" customWidth="true" hidden="true" outlineLevel="0" max="91" min="91" style="42" width="6.41"/>
    <col collapsed="false" customWidth="true" hidden="true" outlineLevel="0" max="92" min="92" style="42" width="7.14"/>
    <col collapsed="false" customWidth="true" hidden="true" outlineLevel="0" max="93" min="93" style="42" width="6.41"/>
    <col collapsed="false" customWidth="true" hidden="true" outlineLevel="0" max="94" min="94" style="42" width="5.85"/>
    <col collapsed="false" customWidth="true" hidden="true" outlineLevel="0" max="96" min="95" style="42" width="6.85"/>
    <col collapsed="false" customWidth="true" hidden="true" outlineLevel="0" max="98" min="97" style="42" width="6.56"/>
    <col collapsed="false" customWidth="true" hidden="true" outlineLevel="0" max="99" min="99" style="42" width="6.85"/>
    <col collapsed="false" customWidth="true" hidden="true" outlineLevel="0" max="100" min="100" style="42" width="6.41"/>
    <col collapsed="false" customWidth="true" hidden="true" outlineLevel="0" max="102" min="101" style="42" width="6.7"/>
    <col collapsed="false" customWidth="true" hidden="true" outlineLevel="0" max="103" min="103" style="42" width="6.41"/>
    <col collapsed="false" customWidth="true" hidden="true" outlineLevel="0" max="104" min="104" style="42" width="7.14"/>
    <col collapsed="false" customWidth="false" hidden="true" outlineLevel="0" max="257" min="105" style="42" width="15.7"/>
  </cols>
  <sheetData>
    <row r="1" customFormat="false" ht="13.5" hidden="false" customHeight="true" outlineLevel="0" collapsed="false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customFormat="false" ht="13.5" hidden="false" customHeight="true" outlineLevel="0" collapsed="false"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 customFormat="false" ht="12.75" hidden="false" customHeight="true" outlineLevel="0" collapsed="false">
      <c r="B3" s="46"/>
      <c r="C3" s="6" t="s">
        <v>16</v>
      </c>
      <c r="D3" s="6"/>
      <c r="E3" s="6"/>
      <c r="F3" s="6"/>
      <c r="G3" s="6"/>
      <c r="H3" s="6"/>
      <c r="I3" s="6"/>
      <c r="J3" s="6"/>
      <c r="K3" s="6"/>
      <c r="L3" s="6"/>
      <c r="M3" s="47"/>
    </row>
    <row r="4" customFormat="false" ht="13.5" hidden="false" customHeight="true" outlineLevel="0" collapsed="false">
      <c r="B4" s="46"/>
      <c r="C4" s="8"/>
      <c r="D4" s="48"/>
      <c r="E4" s="48"/>
      <c r="F4" s="48"/>
      <c r="G4" s="8"/>
      <c r="H4" s="8"/>
      <c r="I4" s="8"/>
      <c r="J4" s="8"/>
      <c r="K4" s="8"/>
      <c r="L4" s="8"/>
      <c r="M4" s="47"/>
    </row>
    <row r="5" customFormat="false" ht="13.5" hidden="false" customHeight="true" outlineLevel="0" collapsed="false">
      <c r="B5" s="46"/>
      <c r="C5" s="8"/>
      <c r="D5" s="49" t="s">
        <v>17</v>
      </c>
      <c r="E5" s="49"/>
      <c r="F5" s="49"/>
      <c r="G5" s="50"/>
      <c r="H5" s="8"/>
      <c r="I5" s="8"/>
      <c r="J5" s="8"/>
      <c r="K5" s="8"/>
      <c r="L5" s="8"/>
      <c r="M5" s="47"/>
    </row>
    <row r="6" customFormat="false" ht="64.5" hidden="false" customHeight="true" outlineLevel="0" collapsed="false">
      <c r="B6" s="46"/>
      <c r="C6" s="11" t="s">
        <v>2</v>
      </c>
      <c r="D6" s="11" t="s">
        <v>18</v>
      </c>
      <c r="E6" s="51" t="s">
        <v>19</v>
      </c>
      <c r="F6" s="52" t="s">
        <v>20</v>
      </c>
      <c r="G6" s="11" t="s">
        <v>21</v>
      </c>
      <c r="H6" s="11" t="s">
        <v>22</v>
      </c>
      <c r="I6" s="9" t="s">
        <v>23</v>
      </c>
      <c r="J6" s="53" t="s">
        <v>24</v>
      </c>
      <c r="K6" s="11" t="s">
        <v>25</v>
      </c>
      <c r="L6" s="9" t="s">
        <v>26</v>
      </c>
      <c r="M6" s="47"/>
    </row>
    <row r="7" customFormat="false" ht="12.75" hidden="false" customHeight="true" outlineLevel="0" collapsed="false">
      <c r="B7" s="46"/>
      <c r="C7" s="30" t="s">
        <v>4</v>
      </c>
      <c r="D7" s="54" t="n">
        <v>-2</v>
      </c>
      <c r="E7" s="55" t="n">
        <v>1</v>
      </c>
      <c r="F7" s="56" t="n">
        <v>4</v>
      </c>
      <c r="G7" s="50" t="s">
        <v>6</v>
      </c>
      <c r="H7" s="54" t="n">
        <v>0</v>
      </c>
      <c r="I7" s="54" t="n">
        <v>0</v>
      </c>
      <c r="J7" s="57" t="n">
        <f aca="false">'Direct Access MWh Positions'!M7</f>
        <v>-1612649.03194072</v>
      </c>
      <c r="K7" s="58" t="s">
        <v>27</v>
      </c>
      <c r="L7" s="59" t="n">
        <f aca="false">-SUM(H7:I7)*J7</f>
        <v>0</v>
      </c>
      <c r="M7" s="47"/>
    </row>
    <row r="8" customFormat="false" ht="12.75" hidden="false" customHeight="true" outlineLevel="0" collapsed="false">
      <c r="B8" s="46"/>
      <c r="C8" s="22" t="s">
        <v>5</v>
      </c>
      <c r="D8" s="60" t="n">
        <v>0</v>
      </c>
      <c r="E8" s="61" t="n">
        <v>1</v>
      </c>
      <c r="F8" s="62" t="n">
        <v>1.25</v>
      </c>
      <c r="G8" s="63" t="s">
        <v>28</v>
      </c>
      <c r="H8" s="60" t="n">
        <v>0</v>
      </c>
      <c r="I8" s="60" t="n">
        <v>-3.15692679803093</v>
      </c>
      <c r="J8" s="64" t="n">
        <f aca="false">'Direct Access MWh Positions'!M8</f>
        <v>-277718.146727836</v>
      </c>
      <c r="K8" s="65" t="s">
        <v>29</v>
      </c>
      <c r="L8" s="66" t="n">
        <f aca="false">-SUM(H8:I8)*J8</f>
        <v>-876735.859704591</v>
      </c>
      <c r="M8" s="47"/>
    </row>
    <row r="9" customFormat="false" ht="12.75" hidden="false" customHeight="true" outlineLevel="0" collapsed="false">
      <c r="B9" s="46"/>
      <c r="C9" s="22" t="s">
        <v>6</v>
      </c>
      <c r="D9" s="60" t="n">
        <v>-1</v>
      </c>
      <c r="E9" s="61" t="n">
        <v>1</v>
      </c>
      <c r="F9" s="62" t="n">
        <v>1.25</v>
      </c>
      <c r="G9" s="63" t="s">
        <v>6</v>
      </c>
      <c r="H9" s="60" t="n">
        <v>0</v>
      </c>
      <c r="I9" s="60" t="n">
        <v>0</v>
      </c>
      <c r="J9" s="64" t="n">
        <f aca="false">'Direct Access MWh Positions'!M9</f>
        <v>-238189.575902757</v>
      </c>
      <c r="K9" s="65" t="s">
        <v>30</v>
      </c>
      <c r="L9" s="66" t="n">
        <f aca="false">-SUM(H9:I9)*J9</f>
        <v>0</v>
      </c>
      <c r="M9" s="47"/>
    </row>
    <row r="10" customFormat="false" ht="25.5" hidden="false" customHeight="true" outlineLevel="0" collapsed="false">
      <c r="B10" s="46"/>
      <c r="C10" s="30" t="s">
        <v>7</v>
      </c>
      <c r="D10" s="54" t="n">
        <v>-1</v>
      </c>
      <c r="E10" s="55" t="s">
        <v>31</v>
      </c>
      <c r="F10" s="56" t="s">
        <v>31</v>
      </c>
      <c r="G10" s="50" t="s">
        <v>31</v>
      </c>
      <c r="H10" s="54" t="s">
        <v>31</v>
      </c>
      <c r="I10" s="54" t="s">
        <v>31</v>
      </c>
      <c r="J10" s="64" t="n">
        <f aca="false">'Direct Access MWh Positions'!M10</f>
        <v>-183062.185319008</v>
      </c>
      <c r="K10" s="65" t="s">
        <v>30</v>
      </c>
      <c r="L10" s="66" t="n">
        <f aca="false">-SUM(H10:I10)*J10</f>
        <v>0</v>
      </c>
      <c r="M10" s="47"/>
    </row>
    <row r="11" customFormat="false" ht="12.75" hidden="false" customHeight="true" outlineLevel="0" collapsed="false">
      <c r="B11" s="46"/>
      <c r="C11" s="22" t="s">
        <v>8</v>
      </c>
      <c r="D11" s="60" t="n">
        <v>-1</v>
      </c>
      <c r="E11" s="61" t="s">
        <v>31</v>
      </c>
      <c r="F11" s="62" t="s">
        <v>31</v>
      </c>
      <c r="G11" s="63" t="s">
        <v>31</v>
      </c>
      <c r="H11" s="60" t="s">
        <v>31</v>
      </c>
      <c r="I11" s="60" t="s">
        <v>31</v>
      </c>
      <c r="J11" s="64" t="n">
        <f aca="false">'Direct Access MWh Positions'!M11</f>
        <v>-193941.018602307</v>
      </c>
      <c r="K11" s="65" t="s">
        <v>30</v>
      </c>
      <c r="L11" s="66" t="n">
        <f aca="false">-SUM(H11:I11)*J11</f>
        <v>0</v>
      </c>
      <c r="M11" s="47"/>
    </row>
    <row r="12" customFormat="false" ht="25.5" hidden="false" customHeight="true" outlineLevel="0" collapsed="false">
      <c r="B12" s="46"/>
      <c r="C12" s="30" t="s">
        <v>9</v>
      </c>
      <c r="D12" s="54" t="n">
        <v>-2</v>
      </c>
      <c r="E12" s="55" t="n">
        <v>0</v>
      </c>
      <c r="F12" s="56" t="n">
        <v>1</v>
      </c>
      <c r="G12" s="50" t="s">
        <v>28</v>
      </c>
      <c r="H12" s="60" t="n">
        <v>1</v>
      </c>
      <c r="I12" s="60" t="n">
        <v>-3.19295532472286</v>
      </c>
      <c r="J12" s="64" t="n">
        <f aca="false">'Direct Access MWh Positions'!M12</f>
        <v>-96292.3986629382</v>
      </c>
      <c r="K12" s="8" t="s">
        <v>27</v>
      </c>
      <c r="L12" s="66" t="n">
        <f aca="false">-SUM(H12:I12)*J12</f>
        <v>-211164.928378226</v>
      </c>
      <c r="M12" s="47"/>
    </row>
    <row r="13" customFormat="false" ht="25.5" hidden="false" customHeight="true" outlineLevel="0" collapsed="false">
      <c r="B13" s="46"/>
      <c r="C13" s="22" t="s">
        <v>10</v>
      </c>
      <c r="D13" s="60" t="n">
        <v>-2</v>
      </c>
      <c r="E13" s="61" t="n">
        <v>1</v>
      </c>
      <c r="F13" s="62" t="n">
        <v>4</v>
      </c>
      <c r="G13" s="63" t="s">
        <v>6</v>
      </c>
      <c r="H13" s="60" t="n">
        <v>0</v>
      </c>
      <c r="I13" s="60" t="n">
        <v>0</v>
      </c>
      <c r="J13" s="64" t="n">
        <f aca="false">'Direct Access MWh Positions'!M13</f>
        <v>0</v>
      </c>
      <c r="K13" s="67" t="s">
        <v>31</v>
      </c>
      <c r="L13" s="66" t="n">
        <f aca="false">-SUM(H13:I13)*J13</f>
        <v>-0</v>
      </c>
      <c r="M13" s="47"/>
    </row>
    <row r="14" customFormat="false" ht="12.75" hidden="false" customHeight="true" outlineLevel="0" collapsed="false">
      <c r="B14" s="46"/>
      <c r="C14" s="30" t="s">
        <v>11</v>
      </c>
      <c r="D14" s="54" t="n">
        <v>-2</v>
      </c>
      <c r="E14" s="55" t="n">
        <v>1</v>
      </c>
      <c r="F14" s="56" t="n">
        <v>4</v>
      </c>
      <c r="G14" s="50" t="s">
        <v>6</v>
      </c>
      <c r="H14" s="54" t="n">
        <v>0</v>
      </c>
      <c r="I14" s="54" t="n">
        <v>0</v>
      </c>
      <c r="J14" s="64" t="n">
        <f aca="false">'Direct Access MWh Positions'!M14</f>
        <v>-86368.1622171667</v>
      </c>
      <c r="K14" s="8" t="s">
        <v>32</v>
      </c>
      <c r="L14" s="66" t="n">
        <f aca="false">-SUM(H14:I14)*J14</f>
        <v>0</v>
      </c>
      <c r="M14" s="47"/>
    </row>
    <row r="15" customFormat="false" ht="12.75" hidden="false" customHeight="true" outlineLevel="0" collapsed="false">
      <c r="B15" s="46"/>
      <c r="C15" s="22" t="s">
        <v>12</v>
      </c>
      <c r="D15" s="60" t="n">
        <v>-1</v>
      </c>
      <c r="E15" s="61" t="n">
        <v>0</v>
      </c>
      <c r="F15" s="62" t="n">
        <v>1</v>
      </c>
      <c r="G15" s="63" t="s">
        <v>33</v>
      </c>
      <c r="H15" s="60" t="n">
        <v>1</v>
      </c>
      <c r="I15" s="60" t="n">
        <v>-0.983251470054526</v>
      </c>
      <c r="J15" s="64" t="n">
        <f aca="false">'Direct Access MWh Positions'!M15</f>
        <v>-89813.6291888593</v>
      </c>
      <c r="K15" s="67" t="s">
        <v>34</v>
      </c>
      <c r="L15" s="66" t="n">
        <f aca="false">-SUM(H15:I15)*J15</f>
        <v>1504.2462579813</v>
      </c>
      <c r="M15" s="47"/>
    </row>
    <row r="16" customFormat="false" ht="12.75" hidden="false" customHeight="true" outlineLevel="0" collapsed="false">
      <c r="B16" s="46"/>
      <c r="C16" s="30" t="s">
        <v>13</v>
      </c>
      <c r="D16" s="54" t="n">
        <v>-2</v>
      </c>
      <c r="E16" s="55" t="n">
        <v>1</v>
      </c>
      <c r="F16" s="56" t="n">
        <v>4</v>
      </c>
      <c r="G16" s="50" t="s">
        <v>6</v>
      </c>
      <c r="H16" s="54" t="n">
        <v>0</v>
      </c>
      <c r="I16" s="54" t="n">
        <v>0</v>
      </c>
      <c r="J16" s="64" t="n">
        <f aca="false">'Direct Access MWh Positions'!M16</f>
        <v>-101774.13068379</v>
      </c>
      <c r="K16" s="8" t="s">
        <v>35</v>
      </c>
      <c r="L16" s="66" t="n">
        <f aca="false">-SUM(H16:I16)*J16</f>
        <v>0</v>
      </c>
      <c r="M16" s="47"/>
    </row>
    <row r="17" customFormat="false" ht="12.75" hidden="false" customHeight="true" outlineLevel="0" collapsed="false">
      <c r="B17" s="46"/>
      <c r="C17" s="22" t="s">
        <v>14</v>
      </c>
      <c r="D17" s="60" t="n">
        <v>-2</v>
      </c>
      <c r="E17" s="61" t="n">
        <v>1</v>
      </c>
      <c r="F17" s="62" t="n">
        <v>4</v>
      </c>
      <c r="G17" s="63" t="s">
        <v>6</v>
      </c>
      <c r="H17" s="60" t="n">
        <v>0</v>
      </c>
      <c r="I17" s="60" t="n">
        <v>0</v>
      </c>
      <c r="J17" s="64" t="n">
        <f aca="false">'Direct Access MWh Positions'!M17</f>
        <v>-21473.1635200894</v>
      </c>
      <c r="K17" s="67" t="s">
        <v>36</v>
      </c>
      <c r="L17" s="66" t="n">
        <f aca="false">-SUM(H17:I17)*J17</f>
        <v>0</v>
      </c>
      <c r="M17" s="47"/>
    </row>
    <row r="18" customFormat="false" ht="13.5" hidden="false" customHeight="true" outlineLevel="0" collapsed="false">
      <c r="B18" s="46"/>
      <c r="C18" s="33" t="s">
        <v>15</v>
      </c>
      <c r="D18" s="68" t="n">
        <v>-2</v>
      </c>
      <c r="E18" s="69" t="n">
        <v>0</v>
      </c>
      <c r="F18" s="70" t="n">
        <v>2</v>
      </c>
      <c r="G18" s="71" t="s">
        <v>28</v>
      </c>
      <c r="H18" s="68" t="n">
        <v>1</v>
      </c>
      <c r="I18" s="60" t="n">
        <v>-3.15382213517007</v>
      </c>
      <c r="J18" s="37" t="n">
        <f aca="false">'Direct Access MWh Positions'!M18</f>
        <v>-38065.0043170254</v>
      </c>
      <c r="K18" s="72" t="s">
        <v>37</v>
      </c>
      <c r="L18" s="73" t="n">
        <f aca="false">-SUM(H18:I18)*J18</f>
        <v>-81985.2488733536</v>
      </c>
      <c r="M18" s="47"/>
    </row>
    <row r="19" customFormat="false" ht="13.5" hidden="false" customHeight="true" outlineLevel="0" collapsed="false">
      <c r="B19" s="46"/>
      <c r="C19" s="9" t="s">
        <v>38</v>
      </c>
      <c r="D19" s="9"/>
      <c r="E19" s="9"/>
      <c r="F19" s="9"/>
      <c r="G19" s="9"/>
      <c r="H19" s="9"/>
      <c r="I19" s="9"/>
      <c r="J19" s="9"/>
      <c r="K19" s="9"/>
      <c r="L19" s="74" t="n">
        <f aca="false">SUM(L7:L18)</f>
        <v>-1168381.79069819</v>
      </c>
      <c r="M19" s="47"/>
    </row>
    <row r="20" customFormat="false" ht="12.75" hidden="false" customHeight="true" outlineLevel="0" collapsed="false">
      <c r="B20" s="46"/>
      <c r="C20" s="8"/>
      <c r="D20" s="8"/>
      <c r="E20" s="8"/>
      <c r="F20" s="8"/>
      <c r="G20" s="8"/>
      <c r="H20" s="8"/>
      <c r="I20" s="8"/>
      <c r="J20" s="8"/>
      <c r="K20" s="8"/>
      <c r="L20" s="8"/>
      <c r="M20" s="47"/>
    </row>
    <row r="21" customFormat="false" ht="12.75" hidden="false" customHeight="true" outlineLevel="0" collapsed="false">
      <c r="B21" s="46"/>
      <c r="C21" s="8"/>
      <c r="D21" s="8"/>
      <c r="E21" s="8"/>
      <c r="F21" s="8"/>
      <c r="G21" s="8"/>
      <c r="H21" s="8"/>
      <c r="I21" s="8"/>
      <c r="J21" s="8"/>
      <c r="K21" s="8"/>
      <c r="L21" s="8"/>
      <c r="M21" s="47"/>
    </row>
    <row r="22" customFormat="false" ht="12.75" hidden="false" customHeight="true" outlineLevel="0" collapsed="false">
      <c r="B22" s="46"/>
      <c r="C22" s="6" t="s">
        <v>39</v>
      </c>
      <c r="D22" s="6"/>
      <c r="E22" s="6"/>
      <c r="F22" s="6"/>
      <c r="G22" s="6"/>
      <c r="H22" s="6"/>
      <c r="I22" s="6"/>
      <c r="J22" s="6"/>
      <c r="K22" s="6"/>
      <c r="L22" s="6"/>
      <c r="M22" s="47"/>
    </row>
    <row r="23" customFormat="false" ht="13.5" hidden="false" customHeight="true" outlineLevel="0" collapsed="false">
      <c r="B23" s="46"/>
      <c r="C23" s="8"/>
      <c r="D23" s="8"/>
      <c r="E23" s="8"/>
      <c r="F23" s="8"/>
      <c r="G23" s="8"/>
      <c r="H23" s="8"/>
      <c r="I23" s="8"/>
      <c r="J23" s="8"/>
      <c r="K23" s="8"/>
      <c r="L23" s="8"/>
      <c r="M23" s="47"/>
    </row>
    <row r="24" customFormat="false" ht="13.5" hidden="false" customHeight="true" outlineLevel="0" collapsed="false">
      <c r="B24" s="46"/>
      <c r="C24" s="8"/>
      <c r="D24" s="9" t="s">
        <v>1</v>
      </c>
      <c r="E24" s="9"/>
      <c r="F24" s="9"/>
      <c r="G24" s="9"/>
      <c r="H24" s="9"/>
      <c r="I24" s="9"/>
      <c r="J24" s="9"/>
      <c r="K24" s="9"/>
      <c r="L24" s="9"/>
      <c r="M24" s="47"/>
    </row>
    <row r="25" customFormat="false" ht="13.5" hidden="false" customHeight="true" outlineLevel="0" collapsed="false">
      <c r="B25" s="46"/>
      <c r="C25" s="11" t="s">
        <v>2</v>
      </c>
      <c r="D25" s="75" t="n">
        <v>2003</v>
      </c>
      <c r="E25" s="76" t="n">
        <v>2004</v>
      </c>
      <c r="F25" s="76" t="n">
        <v>2005</v>
      </c>
      <c r="G25" s="76" t="n">
        <v>2006</v>
      </c>
      <c r="H25" s="76" t="n">
        <v>2007</v>
      </c>
      <c r="I25" s="76" t="n">
        <v>2008</v>
      </c>
      <c r="J25" s="76" t="n">
        <v>2009</v>
      </c>
      <c r="K25" s="76" t="n">
        <v>2010</v>
      </c>
      <c r="L25" s="77" t="n">
        <v>2011</v>
      </c>
      <c r="M25" s="78"/>
      <c r="N25" s="79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</row>
    <row r="26" customFormat="false" ht="12.75" hidden="false" customHeight="true" outlineLevel="0" collapsed="false">
      <c r="B26" s="46"/>
      <c r="C26" s="17" t="s">
        <v>4</v>
      </c>
      <c r="D26" s="81" t="n">
        <f aca="false">-($H7+$I7)*'Direct Access MWh Positions'!D7</f>
        <v>0</v>
      </c>
      <c r="E26" s="82" t="n">
        <f aca="false">-($H7+$I7)*'Direct Access MWh Positions'!E7</f>
        <v>0</v>
      </c>
      <c r="F26" s="82" t="n">
        <f aca="false">-($H7+$I7)*'Direct Access MWh Positions'!F7</f>
        <v>0</v>
      </c>
      <c r="G26" s="82" t="n">
        <f aca="false">-($H7+$I7)*'Direct Access MWh Positions'!G7</f>
        <v>0</v>
      </c>
      <c r="H26" s="82" t="n">
        <f aca="false">-($H7+$I7)*'Direct Access MWh Positions'!H7</f>
        <v>0</v>
      </c>
      <c r="I26" s="82" t="n">
        <f aca="false">-($H7+$I7)*'Direct Access MWh Positions'!I7</f>
        <v>0</v>
      </c>
      <c r="J26" s="82" t="n">
        <f aca="false">-($H7+$I7)*'Direct Access MWh Positions'!J7</f>
        <v>0</v>
      </c>
      <c r="K26" s="82" t="n">
        <f aca="false">-($H7+$I7)*'Direct Access MWh Positions'!K7</f>
        <v>0</v>
      </c>
      <c r="L26" s="83" t="n">
        <f aca="false">-($H7+$I7)*'Direct Access MWh Positions'!L7</f>
        <v>0</v>
      </c>
      <c r="M26" s="47"/>
    </row>
    <row r="27" customFormat="false" ht="12.75" hidden="false" customHeight="true" outlineLevel="0" collapsed="false">
      <c r="B27" s="46"/>
      <c r="C27" s="22" t="s">
        <v>5</v>
      </c>
      <c r="D27" s="84" t="n">
        <f aca="false">-($H8+$I8)*'Direct Access MWh Positions'!D8</f>
        <v>-7396.54687434817</v>
      </c>
      <c r="E27" s="61" t="n">
        <f aca="false">-($H8+$I8)*'Direct Access MWh Positions'!E8</f>
        <v>-7426.84972388169</v>
      </c>
      <c r="F27" s="61" t="n">
        <f aca="false">-($H8+$I8)*'Direct Access MWh Positions'!F8</f>
        <v>-7401.98698828123</v>
      </c>
      <c r="G27" s="61" t="n">
        <f aca="false">-($H8+$I8)*'Direct Access MWh Positions'!G8</f>
        <v>-207005.646156037</v>
      </c>
      <c r="H27" s="61" t="n">
        <f aca="false">-($H8+$I8)*'Direct Access MWh Positions'!H8</f>
        <v>-207130.630395684</v>
      </c>
      <c r="I27" s="61" t="n">
        <f aca="false">-($H8+$I8)*'Direct Access MWh Positions'!I8</f>
        <v>-207705.26151138</v>
      </c>
      <c r="J27" s="61" t="n">
        <f aca="false">-($H8+$I8)*'Direct Access MWh Positions'!J8</f>
        <v>-204675.977260648</v>
      </c>
      <c r="K27" s="61" t="n">
        <f aca="false">-($H8+$I8)*'Direct Access MWh Positions'!K8</f>
        <v>-27992.960794331</v>
      </c>
      <c r="L27" s="85" t="n">
        <f aca="false">-($H8+$I8)*'Direct Access MWh Positions'!L8</f>
        <v>0</v>
      </c>
      <c r="M27" s="47"/>
    </row>
    <row r="28" customFormat="false" ht="12.75" hidden="false" customHeight="true" outlineLevel="0" collapsed="false">
      <c r="B28" s="46"/>
      <c r="C28" s="22" t="s">
        <v>6</v>
      </c>
      <c r="D28" s="84" t="n">
        <f aca="false">-($H9+$I9)*'Direct Access MWh Positions'!D9</f>
        <v>0</v>
      </c>
      <c r="E28" s="61" t="n">
        <f aca="false">-($H9+$I9)*'Direct Access MWh Positions'!E9</f>
        <v>0</v>
      </c>
      <c r="F28" s="61" t="n">
        <f aca="false">-($H9+$I9)*'Direct Access MWh Positions'!F9</f>
        <v>0</v>
      </c>
      <c r="G28" s="61" t="n">
        <f aca="false">-($H9+$I9)*'Direct Access MWh Positions'!G9</f>
        <v>0</v>
      </c>
      <c r="H28" s="61" t="n">
        <f aca="false">-($H9+$I9)*'Direct Access MWh Positions'!H9</f>
        <v>0</v>
      </c>
      <c r="I28" s="61" t="n">
        <f aca="false">-($H9+$I9)*'Direct Access MWh Positions'!I9</f>
        <v>0</v>
      </c>
      <c r="J28" s="61" t="n">
        <f aca="false">-($H9+$I9)*'Direct Access MWh Positions'!J9</f>
        <v>0</v>
      </c>
      <c r="K28" s="61" t="n">
        <f aca="false">-($H9+$I9)*'Direct Access MWh Positions'!K9</f>
        <v>0</v>
      </c>
      <c r="L28" s="85" t="n">
        <f aca="false">-($H9+$I9)*'Direct Access MWh Positions'!L9</f>
        <v>-0</v>
      </c>
      <c r="M28" s="47"/>
    </row>
    <row r="29" customFormat="false" ht="25.5" hidden="false" customHeight="true" outlineLevel="0" collapsed="false">
      <c r="B29" s="46"/>
      <c r="C29" s="30" t="s">
        <v>7</v>
      </c>
      <c r="D29" s="84" t="s">
        <v>31</v>
      </c>
      <c r="E29" s="61" t="s">
        <v>31</v>
      </c>
      <c r="F29" s="61" t="s">
        <v>31</v>
      </c>
      <c r="G29" s="61" t="s">
        <v>31</v>
      </c>
      <c r="H29" s="61" t="s">
        <v>31</v>
      </c>
      <c r="I29" s="61" t="s">
        <v>31</v>
      </c>
      <c r="J29" s="61" t="s">
        <v>31</v>
      </c>
      <c r="K29" s="61" t="s">
        <v>31</v>
      </c>
      <c r="L29" s="85" t="s">
        <v>31</v>
      </c>
      <c r="M29" s="47"/>
    </row>
    <row r="30" customFormat="false" ht="12.75" hidden="false" customHeight="true" outlineLevel="0" collapsed="false">
      <c r="B30" s="46"/>
      <c r="C30" s="22" t="s">
        <v>8</v>
      </c>
      <c r="D30" s="84" t="s">
        <v>31</v>
      </c>
      <c r="E30" s="61" t="s">
        <v>31</v>
      </c>
      <c r="F30" s="61" t="s">
        <v>31</v>
      </c>
      <c r="G30" s="61" t="s">
        <v>31</v>
      </c>
      <c r="H30" s="61" t="s">
        <v>31</v>
      </c>
      <c r="I30" s="61" t="s">
        <v>31</v>
      </c>
      <c r="J30" s="61" t="s">
        <v>31</v>
      </c>
      <c r="K30" s="61" t="s">
        <v>31</v>
      </c>
      <c r="L30" s="85" t="s">
        <v>31</v>
      </c>
      <c r="M30" s="47"/>
    </row>
    <row r="31" customFormat="false" ht="25.5" hidden="false" customHeight="true" outlineLevel="0" collapsed="false">
      <c r="B31" s="46"/>
      <c r="C31" s="30" t="s">
        <v>9</v>
      </c>
      <c r="D31" s="84" t="n">
        <f aca="false">-($H12+$I12)*'Direct Access MWh Positions'!D12</f>
        <v>-10946.4831156629</v>
      </c>
      <c r="E31" s="61" t="n">
        <f aca="false">-($H12+$I12)*'Direct Access MWh Positions'!E12</f>
        <v>-10976.7267293271</v>
      </c>
      <c r="F31" s="61" t="n">
        <f aca="false">-($H12+$I12)*'Direct Access MWh Positions'!F12</f>
        <v>-10934.5938163764</v>
      </c>
      <c r="G31" s="61" t="n">
        <f aca="false">-($H12+$I12)*'Direct Access MWh Positions'!G12</f>
        <v>-10930.7515935214</v>
      </c>
      <c r="H31" s="61" t="n">
        <f aca="false">-($H12+$I12)*'Direct Access MWh Positions'!H12</f>
        <v>-25618.4809218346</v>
      </c>
      <c r="I31" s="61" t="n">
        <f aca="false">-($H12+$I12)*'Direct Access MWh Positions'!I12</f>
        <v>-39001.5019571776</v>
      </c>
      <c r="J31" s="61" t="n">
        <f aca="false">-($H12+$I12)*'Direct Access MWh Positions'!J12</f>
        <v>-64091.2748219391</v>
      </c>
      <c r="K31" s="61" t="n">
        <f aca="false">-($H12+$I12)*'Direct Access MWh Positions'!K12</f>
        <v>-27955.0093982133</v>
      </c>
      <c r="L31" s="85" t="n">
        <f aca="false">-($H12+$I12)*'Direct Access MWh Positions'!L12</f>
        <v>-10710.1060241741</v>
      </c>
      <c r="M31" s="47"/>
    </row>
    <row r="32" customFormat="false" ht="25.5" hidden="false" customHeight="true" outlineLevel="0" collapsed="false">
      <c r="B32" s="46"/>
      <c r="C32" s="22" t="s">
        <v>10</v>
      </c>
      <c r="D32" s="84" t="n">
        <f aca="false">-($H13+$I13)*'Direct Access MWh Positions'!D13</f>
        <v>-0</v>
      </c>
      <c r="E32" s="61" t="n">
        <f aca="false">-($H13+$I13)*'Direct Access MWh Positions'!E13</f>
        <v>-0</v>
      </c>
      <c r="F32" s="61" t="n">
        <f aca="false">-($H13+$I13)*'Direct Access MWh Positions'!F13</f>
        <v>-0</v>
      </c>
      <c r="G32" s="61" t="n">
        <f aca="false">-($H13+$I13)*'Direct Access MWh Positions'!G13</f>
        <v>-0</v>
      </c>
      <c r="H32" s="61" t="n">
        <f aca="false">-($H13+$I13)*'Direct Access MWh Positions'!H13</f>
        <v>-0</v>
      </c>
      <c r="I32" s="61" t="n">
        <f aca="false">-($H13+$I13)*'Direct Access MWh Positions'!I13</f>
        <v>-0</v>
      </c>
      <c r="J32" s="61" t="n">
        <f aca="false">-($H13+$I13)*'Direct Access MWh Positions'!J13</f>
        <v>-0</v>
      </c>
      <c r="K32" s="61" t="n">
        <f aca="false">-($H13+$I13)*'Direct Access MWh Positions'!K13</f>
        <v>-0</v>
      </c>
      <c r="L32" s="85" t="n">
        <f aca="false">-($H13+$I13)*'Direct Access MWh Positions'!L13</f>
        <v>-0</v>
      </c>
      <c r="M32" s="47"/>
    </row>
    <row r="33" customFormat="false" ht="12.75" hidden="false" customHeight="true" outlineLevel="0" collapsed="false">
      <c r="B33" s="46"/>
      <c r="C33" s="30" t="s">
        <v>11</v>
      </c>
      <c r="D33" s="84" t="n">
        <f aca="false">-($H14+$I14)*'Direct Access MWh Positions'!D14</f>
        <v>-0</v>
      </c>
      <c r="E33" s="61" t="n">
        <f aca="false">-($H14+$I14)*'Direct Access MWh Positions'!E14</f>
        <v>0</v>
      </c>
      <c r="F33" s="61" t="n">
        <f aca="false">-($H14+$I14)*'Direct Access MWh Positions'!F14</f>
        <v>0</v>
      </c>
      <c r="G33" s="61" t="n">
        <f aca="false">-($H14+$I14)*'Direct Access MWh Positions'!G14</f>
        <v>0</v>
      </c>
      <c r="H33" s="61" t="n">
        <f aca="false">-($H14+$I14)*'Direct Access MWh Positions'!H14</f>
        <v>0</v>
      </c>
      <c r="I33" s="61" t="n">
        <f aca="false">-($H14+$I14)*'Direct Access MWh Positions'!I14</f>
        <v>0</v>
      </c>
      <c r="J33" s="61" t="n">
        <f aca="false">-($H14+$I14)*'Direct Access MWh Positions'!J14</f>
        <v>0</v>
      </c>
      <c r="K33" s="61" t="n">
        <f aca="false">-($H14+$I14)*'Direct Access MWh Positions'!K14</f>
        <v>-0</v>
      </c>
      <c r="L33" s="85" t="n">
        <f aca="false">-($H14+$I14)*'Direct Access MWh Positions'!L14</f>
        <v>-0</v>
      </c>
      <c r="M33" s="47"/>
    </row>
    <row r="34" customFormat="false" ht="12.75" hidden="false" customHeight="true" outlineLevel="0" collapsed="false">
      <c r="B34" s="46"/>
      <c r="C34" s="22" t="s">
        <v>12</v>
      </c>
      <c r="D34" s="84" t="n">
        <f aca="false">-($H15+$I15)*'Direct Access MWh Positions'!D15</f>
        <v>-0</v>
      </c>
      <c r="E34" s="61" t="n">
        <f aca="false">-($H15+$I15)*'Direct Access MWh Positions'!E15</f>
        <v>-0</v>
      </c>
      <c r="F34" s="61" t="n">
        <f aca="false">-($H15+$I15)*'Direct Access MWh Positions'!F15</f>
        <v>-0</v>
      </c>
      <c r="G34" s="61" t="n">
        <f aca="false">-($H15+$I15)*'Direct Access MWh Positions'!G15</f>
        <v>331.589883936513</v>
      </c>
      <c r="H34" s="61" t="n">
        <f aca="false">-($H15+$I15)*'Direct Access MWh Positions'!H15</f>
        <v>333.012202765982</v>
      </c>
      <c r="I34" s="61" t="n">
        <f aca="false">-($H15+$I15)*'Direct Access MWh Positions'!I15</f>
        <v>334.351012972525</v>
      </c>
      <c r="J34" s="61" t="n">
        <f aca="false">-($H15+$I15)*'Direct Access MWh Positions'!J15</f>
        <v>362.514683597444</v>
      </c>
      <c r="K34" s="61" t="n">
        <f aca="false">-($H15+$I15)*'Direct Access MWh Positions'!K15</f>
        <v>167.265943453494</v>
      </c>
      <c r="L34" s="85" t="n">
        <f aca="false">-($H15+$I15)*'Direct Access MWh Positions'!L15</f>
        <v>-24.487468744657</v>
      </c>
      <c r="M34" s="47"/>
    </row>
    <row r="35" customFormat="false" ht="12.75" hidden="false" customHeight="true" outlineLevel="0" collapsed="false">
      <c r="B35" s="46"/>
      <c r="C35" s="30" t="s">
        <v>13</v>
      </c>
      <c r="D35" s="84" t="n">
        <f aca="false">-($H16+$I16)*'Direct Access MWh Positions'!D16</f>
        <v>-0</v>
      </c>
      <c r="E35" s="61" t="n">
        <f aca="false">-($H16+$I16)*'Direct Access MWh Positions'!E16</f>
        <v>0</v>
      </c>
      <c r="F35" s="61" t="n">
        <f aca="false">-($H16+$I16)*'Direct Access MWh Positions'!F16</f>
        <v>0</v>
      </c>
      <c r="G35" s="61" t="n">
        <f aca="false">-($H16+$I16)*'Direct Access MWh Positions'!G16</f>
        <v>0</v>
      </c>
      <c r="H35" s="61" t="n">
        <f aca="false">-($H16+$I16)*'Direct Access MWh Positions'!H16</f>
        <v>0</v>
      </c>
      <c r="I35" s="61" t="n">
        <f aca="false">-($H16+$I16)*'Direct Access MWh Positions'!I16</f>
        <v>0</v>
      </c>
      <c r="J35" s="61" t="n">
        <f aca="false">-($H16+$I16)*'Direct Access MWh Positions'!J16</f>
        <v>0</v>
      </c>
      <c r="K35" s="61" t="n">
        <f aca="false">-($H16+$I16)*'Direct Access MWh Positions'!K16</f>
        <v>0</v>
      </c>
      <c r="L35" s="85" t="n">
        <f aca="false">-($H16+$I16)*'Direct Access MWh Positions'!L16</f>
        <v>0</v>
      </c>
      <c r="M35" s="47"/>
    </row>
    <row r="36" customFormat="false" ht="12.75" hidden="false" customHeight="true" outlineLevel="0" collapsed="false">
      <c r="B36" s="46"/>
      <c r="C36" s="22" t="s">
        <v>14</v>
      </c>
      <c r="D36" s="84" t="n">
        <f aca="false">-($H17+$I17)*'Direct Access MWh Positions'!D17</f>
        <v>-0</v>
      </c>
      <c r="E36" s="61" t="n">
        <f aca="false">-($H17+$I17)*'Direct Access MWh Positions'!E17</f>
        <v>0</v>
      </c>
      <c r="F36" s="61" t="n">
        <f aca="false">-($H17+$I17)*'Direct Access MWh Positions'!F17</f>
        <v>0</v>
      </c>
      <c r="G36" s="61" t="n">
        <f aca="false">-($H17+$I17)*'Direct Access MWh Positions'!G17</f>
        <v>0</v>
      </c>
      <c r="H36" s="61" t="n">
        <f aca="false">-($H17+$I17)*'Direct Access MWh Positions'!H17</f>
        <v>0</v>
      </c>
      <c r="I36" s="61" t="n">
        <f aca="false">-($H17+$I17)*'Direct Access MWh Positions'!I17</f>
        <v>0</v>
      </c>
      <c r="J36" s="61" t="n">
        <f aca="false">-($H17+$I17)*'Direct Access MWh Positions'!J17</f>
        <v>0</v>
      </c>
      <c r="K36" s="61" t="n">
        <f aca="false">-($H17+$I17)*'Direct Access MWh Positions'!K17</f>
        <v>0</v>
      </c>
      <c r="L36" s="85" t="n">
        <f aca="false">-($H17+$I17)*'Direct Access MWh Positions'!L17</f>
        <v>-0</v>
      </c>
      <c r="M36" s="47"/>
    </row>
    <row r="37" customFormat="false" ht="13.5" hidden="false" customHeight="true" outlineLevel="0" collapsed="false">
      <c r="B37" s="46"/>
      <c r="C37" s="33" t="s">
        <v>15</v>
      </c>
      <c r="D37" s="86" t="n">
        <f aca="false">-($H18+$I18)*'Direct Access MWh Positions'!D18</f>
        <v>-20.1611551017469</v>
      </c>
      <c r="E37" s="69" t="n">
        <f aca="false">-($H18+$I18)*'Direct Access MWh Positions'!E18</f>
        <v>-20.2117402606136</v>
      </c>
      <c r="F37" s="69" t="n">
        <f aca="false">-($H18+$I18)*'Direct Access MWh Positions'!F18</f>
        <v>-20.1525798187293</v>
      </c>
      <c r="G37" s="69" t="n">
        <f aca="false">-($H18+$I18)*'Direct Access MWh Positions'!G18</f>
        <v>-8.85943170499501</v>
      </c>
      <c r="H37" s="69" t="n">
        <f aca="false">-($H18+$I18)*'Direct Access MWh Positions'!H18</f>
        <v>-27271.9417754827</v>
      </c>
      <c r="I37" s="69" t="n">
        <f aca="false">-($H18+$I18)*'Direct Access MWh Positions'!I18</f>
        <v>-27345.47275918</v>
      </c>
      <c r="J37" s="69" t="n">
        <f aca="false">-($H18+$I18)*'Direct Access MWh Positions'!J18</f>
        <v>-27298.4494318048</v>
      </c>
      <c r="K37" s="69" t="n">
        <f aca="false">-($H18+$I18)*'Direct Access MWh Positions'!K18</f>
        <v>0</v>
      </c>
      <c r="L37" s="87" t="n">
        <f aca="false">-($H18+$I18)*'Direct Access MWh Positions'!L18</f>
        <v>0</v>
      </c>
      <c r="M37" s="47"/>
    </row>
    <row r="38" customFormat="false" ht="13.5" hidden="false" customHeight="true" outlineLevel="0" collapsed="false">
      <c r="B38" s="88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90"/>
    </row>
    <row r="39" customFormat="false" ht="13.5" hidden="false" customHeight="true" outlineLevel="0" collapsed="false"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</sheetData>
  <mergeCells count="5">
    <mergeCell ref="C3:L3"/>
    <mergeCell ref="D5:F5"/>
    <mergeCell ref="C19:K19"/>
    <mergeCell ref="C22:L22"/>
    <mergeCell ref="D24:L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2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6" activeCellId="0" sqref="C6"/>
    </sheetView>
  </sheetViews>
  <sheetFormatPr defaultColWidth="9.0546875" defaultRowHeight="12.75" customHeight="true" zeroHeight="true" outlineLevelRow="0" outlineLevelCol="0"/>
  <cols>
    <col collapsed="false" customWidth="true" hidden="false" outlineLevel="0" max="1" min="1" style="1" width="1.7"/>
    <col collapsed="false" customWidth="true" hidden="false" outlineLevel="0" max="2" min="2" style="0" width="1.7"/>
    <col collapsed="false" customWidth="true" hidden="false" outlineLevel="0" max="3" min="3" style="0" width="20.7"/>
    <col collapsed="false" customWidth="true" hidden="false" outlineLevel="0" max="5" min="4" style="0" width="13.28"/>
    <col collapsed="false" customWidth="true" hidden="false" outlineLevel="0" max="6" min="6" style="0" width="14.85"/>
    <col collapsed="false" customWidth="true" hidden="false" outlineLevel="0" max="10" min="7" style="0" width="13.28"/>
    <col collapsed="false" customWidth="true" hidden="false" outlineLevel="0" max="12" min="11" style="0" width="12.14"/>
    <col collapsed="false" customWidth="true" hidden="false" outlineLevel="0" max="13" min="13" style="0" width="14.85"/>
    <col collapsed="false" customWidth="true" hidden="false" outlineLevel="0" max="14" min="14" style="0" width="1.7"/>
    <col collapsed="false" customWidth="true" hidden="false" outlineLevel="0" max="15" min="15" style="1" width="1.7"/>
    <col collapsed="false" customWidth="false" hidden="true" outlineLevel="0" max="16384" min="16" style="0" width="9.06"/>
  </cols>
  <sheetData>
    <row r="1" customFormat="false" ht="13.5" hidden="false" customHeight="true" outlineLevel="0" collapsed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3.5" hidden="false" customHeight="true" outlineLevel="0" collapsed="false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customFormat="false" ht="12.75" hidden="false" customHeight="true" outlineLevel="0" collapsed="false">
      <c r="B3" s="5"/>
      <c r="C3" s="91" t="s">
        <v>40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7"/>
    </row>
    <row r="4" customFormat="false" ht="13.5" hidden="false" customHeight="true" outlineLevel="0" collapsed="false">
      <c r="B4" s="5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7"/>
    </row>
    <row r="5" customFormat="false" ht="13.5" hidden="false" customHeight="true" outlineLevel="0" collapsed="false">
      <c r="B5" s="5"/>
      <c r="C5" s="9" t="s">
        <v>1</v>
      </c>
      <c r="D5" s="53" t="n">
        <v>2003</v>
      </c>
      <c r="E5" s="93" t="n">
        <v>2004</v>
      </c>
      <c r="F5" s="53" t="n">
        <v>2005</v>
      </c>
      <c r="G5" s="93" t="n">
        <v>2006</v>
      </c>
      <c r="H5" s="53" t="n">
        <v>2007</v>
      </c>
      <c r="I5" s="93" t="n">
        <v>2008</v>
      </c>
      <c r="J5" s="53" t="n">
        <v>2009</v>
      </c>
      <c r="K5" s="93" t="n">
        <v>2010</v>
      </c>
      <c r="L5" s="94" t="n">
        <v>2011</v>
      </c>
      <c r="M5" s="92"/>
      <c r="N5" s="7"/>
    </row>
    <row r="6" customFormat="false" ht="26.25" hidden="false" customHeight="true" outlineLevel="0" collapsed="false">
      <c r="B6" s="5"/>
      <c r="C6" s="95" t="s">
        <v>41</v>
      </c>
      <c r="D6" s="96" t="n">
        <v>5.47</v>
      </c>
      <c r="E6" s="97" t="n">
        <v>4.47</v>
      </c>
      <c r="F6" s="98" t="n">
        <v>3.47</v>
      </c>
      <c r="G6" s="97" t="n">
        <v>2.47</v>
      </c>
      <c r="H6" s="98" t="n">
        <v>2</v>
      </c>
      <c r="I6" s="97" t="n">
        <v>2</v>
      </c>
      <c r="J6" s="98" t="n">
        <v>2</v>
      </c>
      <c r="K6" s="97" t="n">
        <v>2</v>
      </c>
      <c r="L6" s="99" t="n">
        <v>2</v>
      </c>
      <c r="M6" s="16" t="s">
        <v>3</v>
      </c>
      <c r="N6" s="7"/>
    </row>
    <row r="7" customFormat="false" ht="12.75" hidden="false" customHeight="true" outlineLevel="0" collapsed="false">
      <c r="B7" s="5"/>
      <c r="C7" s="17" t="s">
        <v>4</v>
      </c>
      <c r="D7" s="81" t="n">
        <f aca="false">D$6*'Direct Access MWh Positions'!D7</f>
        <v>-29627.7601146754</v>
      </c>
      <c r="E7" s="82" t="n">
        <f aca="false">E$6*'Direct Access MWh Positions'!E7</f>
        <v>-31176.6396856857</v>
      </c>
      <c r="F7" s="82" t="n">
        <f aca="false">F$6*'Direct Access MWh Positions'!F7</f>
        <v>-1243958.8214363</v>
      </c>
      <c r="G7" s="82" t="n">
        <f aca="false">G$6*'Direct Access MWh Positions'!G7</f>
        <v>-870284.268855966</v>
      </c>
      <c r="H7" s="82" t="n">
        <f aca="false">H$6*'Direct Access MWh Positions'!H7</f>
        <v>-672215.995661382</v>
      </c>
      <c r="I7" s="82" t="n">
        <f aca="false">I$6*'Direct Access MWh Positions'!I7</f>
        <v>-722386.504043609</v>
      </c>
      <c r="J7" s="82" t="n">
        <f aca="false">J$6*'Direct Access MWh Positions'!J7</f>
        <v>-377049.006489035</v>
      </c>
      <c r="K7" s="82" t="n">
        <f aca="false">K$6*'Direct Access MWh Positions'!K7</f>
        <v>-5747.30482220987</v>
      </c>
      <c r="L7" s="83" t="n">
        <f aca="false">L$6*'Direct Access MWh Positions'!L7</f>
        <v>-1454.3880003037</v>
      </c>
      <c r="M7" s="100" t="n">
        <f aca="false">SUM(D7:L7)</f>
        <v>-3953900.68910916</v>
      </c>
      <c r="N7" s="7"/>
    </row>
    <row r="8" customFormat="false" ht="12.75" hidden="false" customHeight="true" outlineLevel="0" collapsed="false">
      <c r="B8" s="5"/>
      <c r="C8" s="22" t="s">
        <v>5</v>
      </c>
      <c r="D8" s="84" t="n">
        <f aca="false">D$6*'Direct Access MWh Positions'!D8</f>
        <v>-12815.9802209922</v>
      </c>
      <c r="E8" s="61" t="n">
        <f aca="false">E$6*'Direct Access MWh Positions'!E8</f>
        <v>-10515.9290631819</v>
      </c>
      <c r="F8" s="61" t="n">
        <f aca="false">F$6*'Direct Access MWh Positions'!F8</f>
        <v>-8136.04384661575</v>
      </c>
      <c r="G8" s="61" t="n">
        <f aca="false">G$6*'Direct Access MWh Positions'!G8</f>
        <v>-161962.560020184</v>
      </c>
      <c r="H8" s="61" t="n">
        <f aca="false">H$6*'Direct Access MWh Positions'!H8</f>
        <v>-131222.954250873</v>
      </c>
      <c r="I8" s="61" t="n">
        <f aca="false">I$6*'Direct Access MWh Positions'!I8</f>
        <v>-131586.998875573</v>
      </c>
      <c r="J8" s="61" t="n">
        <f aca="false">J$6*'Direct Access MWh Positions'!J8</f>
        <v>-129667.8639418</v>
      </c>
      <c r="K8" s="61" t="n">
        <f aca="false">K$6*'Direct Access MWh Positions'!K8</f>
        <v>-17734.3109835749</v>
      </c>
      <c r="L8" s="85" t="n">
        <f aca="false">L$6*'Direct Access MWh Positions'!L8</f>
        <v>0</v>
      </c>
      <c r="M8" s="101" t="n">
        <f aca="false">SUM(D8:L8)</f>
        <v>-603642.641202794</v>
      </c>
      <c r="N8" s="7"/>
    </row>
    <row r="9" customFormat="false" ht="12.75" hidden="false" customHeight="true" outlineLevel="0" collapsed="false">
      <c r="B9" s="5"/>
      <c r="C9" s="22" t="s">
        <v>6</v>
      </c>
      <c r="D9" s="84" t="n">
        <f aca="false">D$6*'Direct Access MWh Positions'!D9</f>
        <v>-182806.039982687</v>
      </c>
      <c r="E9" s="61" t="n">
        <f aca="false">E$6*'Direct Access MWh Positions'!E9</f>
        <v>-150048.423476718</v>
      </c>
      <c r="F9" s="61" t="n">
        <f aca="false">F$6*'Direct Access MWh Positions'!F9</f>
        <v>-115987.65168367</v>
      </c>
      <c r="G9" s="61" t="n">
        <f aca="false">G$6*'Direct Access MWh Positions'!G9</f>
        <v>-77067.0147657937</v>
      </c>
      <c r="H9" s="61" t="n">
        <f aca="false">H$6*'Direct Access MWh Positions'!H9</f>
        <v>-62451.9126486597</v>
      </c>
      <c r="I9" s="61" t="n">
        <f aca="false">I$6*'Direct Access MWh Positions'!I9</f>
        <v>-62667.1320064567</v>
      </c>
      <c r="J9" s="61" t="n">
        <f aca="false">J$6*'Direct Access MWh Positions'!J9</f>
        <v>-62515.3475734562</v>
      </c>
      <c r="K9" s="61" t="n">
        <f aca="false">K$6*'Direct Access MWh Positions'!K9</f>
        <v>-26639.6986646536</v>
      </c>
      <c r="L9" s="85" t="n">
        <f aca="false">L$6*'Direct Access MWh Positions'!L9</f>
        <v>1124.31531451338</v>
      </c>
      <c r="M9" s="101" t="n">
        <f aca="false">SUM(D9:L9)</f>
        <v>-739058.905487581</v>
      </c>
      <c r="N9" s="7"/>
    </row>
    <row r="10" customFormat="false" ht="12.75" hidden="false" customHeight="true" outlineLevel="0" collapsed="false">
      <c r="B10" s="5"/>
      <c r="C10" s="30" t="s">
        <v>7</v>
      </c>
      <c r="D10" s="84" t="n">
        <f aca="false">D$6*'Direct Access MWh Positions'!D10</f>
        <v>-63.3674618370757</v>
      </c>
      <c r="E10" s="61" t="n">
        <f aca="false">E$6*'Direct Access MWh Positions'!E10</f>
        <v>-51.9316545791292</v>
      </c>
      <c r="F10" s="61" t="n">
        <f aca="false">F$6*'Direct Access MWh Positions'!F10</f>
        <v>-40.1142792316966</v>
      </c>
      <c r="G10" s="61" t="n">
        <f aca="false">G$6*'Direct Access MWh Positions'!G10</f>
        <v>-40424.3477345149</v>
      </c>
      <c r="H10" s="61" t="n">
        <f aca="false">H$6*'Direct Access MWh Positions'!H10</f>
        <v>-108973.57568717</v>
      </c>
      <c r="I10" s="61" t="n">
        <f aca="false">I$6*'Direct Access MWh Positions'!I10</f>
        <v>-109296.663924252</v>
      </c>
      <c r="J10" s="61" t="n">
        <f aca="false">J$6*'Direct Access MWh Positions'!J10</f>
        <v>-103267.985718054</v>
      </c>
      <c r="K10" s="61" t="n">
        <f aca="false">K$6*'Direct Access MWh Positions'!K10</f>
        <v>-12664.788697868</v>
      </c>
      <c r="L10" s="85" t="n">
        <f aca="false">L$6*'Direct Access MWh Positions'!L10</f>
        <v>880.434113324041</v>
      </c>
      <c r="M10" s="101" t="n">
        <f aca="false">SUM(D10:L10)</f>
        <v>-373902.341044183</v>
      </c>
      <c r="N10" s="7"/>
    </row>
    <row r="11" customFormat="false" ht="12.75" hidden="false" customHeight="true" outlineLevel="0" collapsed="false">
      <c r="B11" s="5"/>
      <c r="C11" s="22" t="s">
        <v>8</v>
      </c>
      <c r="D11" s="84" t="n">
        <f aca="false">D$6*'Direct Access MWh Positions'!D11</f>
        <v>-50822.3208671796</v>
      </c>
      <c r="E11" s="61" t="n">
        <f aca="false">E$6*'Direct Access MWh Positions'!E11</f>
        <v>-41716.4483518399</v>
      </c>
      <c r="F11" s="61" t="n">
        <f aca="false">F$6*'Direct Access MWh Positions'!F11</f>
        <v>-32260.5926243439</v>
      </c>
      <c r="G11" s="61" t="n">
        <f aca="false">G$6*'Direct Access MWh Positions'!G11</f>
        <v>-63249.5981697051</v>
      </c>
      <c r="H11" s="61" t="n">
        <f aca="false">H$6*'Direct Access MWh Positions'!H11</f>
        <v>-94288.4777900778</v>
      </c>
      <c r="I11" s="61" t="n">
        <f aca="false">I$6*'Direct Access MWh Positions'!I11</f>
        <v>-94535.028003014</v>
      </c>
      <c r="J11" s="61" t="n">
        <f aca="false">J$6*'Direct Access MWh Positions'!J11</f>
        <v>-83719.2093058295</v>
      </c>
      <c r="K11" s="61" t="n">
        <f aca="false">K$6*'Direct Access MWh Positions'!K11</f>
        <v>-8283.79208667179</v>
      </c>
      <c r="L11" s="85" t="n">
        <f aca="false">L$6*'Direct Access MWh Positions'!L11</f>
        <v>0</v>
      </c>
      <c r="M11" s="101" t="n">
        <f aca="false">SUM(D11:L11)</f>
        <v>-468875.467198662</v>
      </c>
      <c r="N11" s="7"/>
    </row>
    <row r="12" customFormat="false" ht="12.75" hidden="false" customHeight="true" outlineLevel="0" collapsed="false">
      <c r="B12" s="5"/>
      <c r="C12" s="30" t="s">
        <v>9</v>
      </c>
      <c r="D12" s="84" t="n">
        <f aca="false">D$6*'Direct Access MWh Positions'!D12</f>
        <v>-27304.3695727105</v>
      </c>
      <c r="E12" s="61" t="n">
        <f aca="false">E$6*'Direct Access MWh Positions'!E12</f>
        <v>-22374.3584408374</v>
      </c>
      <c r="F12" s="61" t="n">
        <f aca="false">F$6*'Direct Access MWh Positions'!F12</f>
        <v>-17302.240549575</v>
      </c>
      <c r="G12" s="61" t="n">
        <f aca="false">G$6*'Direct Access MWh Positions'!G12</f>
        <v>-12311.6764539697</v>
      </c>
      <c r="H12" s="61" t="n">
        <f aca="false">H$6*'Direct Access MWh Positions'!H12</f>
        <v>-23364.3436626528</v>
      </c>
      <c r="I12" s="61" t="n">
        <f aca="false">I$6*'Direct Access MWh Positions'!I12</f>
        <v>-35569.8098520147</v>
      </c>
      <c r="J12" s="61" t="n">
        <f aca="false">J$6*'Direct Access MWh Positions'!J12</f>
        <v>-58451.965801026</v>
      </c>
      <c r="K12" s="61" t="n">
        <f aca="false">K$6*'Direct Access MWh Positions'!K12</f>
        <v>-25495.2839969471</v>
      </c>
      <c r="L12" s="85" t="n">
        <f aca="false">L$6*'Direct Access MWh Positions'!L12</f>
        <v>-9767.73753977646</v>
      </c>
      <c r="M12" s="101" t="n">
        <f aca="false">SUM(D12:L12)</f>
        <v>-231941.785869509</v>
      </c>
      <c r="N12" s="7"/>
    </row>
    <row r="13" customFormat="false" ht="12.75" hidden="false" customHeight="true" outlineLevel="0" collapsed="false">
      <c r="B13" s="5"/>
      <c r="C13" s="22" t="s">
        <v>10</v>
      </c>
      <c r="D13" s="84" t="n">
        <f aca="false">D$6*'Direct Access MWh Positions'!D13</f>
        <v>0</v>
      </c>
      <c r="E13" s="61" t="n">
        <f aca="false">E$6*'Direct Access MWh Positions'!E13</f>
        <v>0</v>
      </c>
      <c r="F13" s="61" t="n">
        <f aca="false">F$6*'Direct Access MWh Positions'!F13</f>
        <v>0</v>
      </c>
      <c r="G13" s="61" t="n">
        <f aca="false">G$6*'Direct Access MWh Positions'!G13</f>
        <v>0</v>
      </c>
      <c r="H13" s="61" t="n">
        <f aca="false">H$6*'Direct Access MWh Positions'!H13</f>
        <v>0</v>
      </c>
      <c r="I13" s="61" t="n">
        <f aca="false">I$6*'Direct Access MWh Positions'!I13</f>
        <v>0</v>
      </c>
      <c r="J13" s="61" t="n">
        <f aca="false">J$6*'Direct Access MWh Positions'!J13</f>
        <v>0</v>
      </c>
      <c r="K13" s="61" t="n">
        <f aca="false">K$6*'Direct Access MWh Positions'!K13</f>
        <v>0</v>
      </c>
      <c r="L13" s="85" t="n">
        <f aca="false">L$6*'Direct Access MWh Positions'!L13</f>
        <v>0</v>
      </c>
      <c r="M13" s="101" t="n">
        <f aca="false">SUM(D13:L13)</f>
        <v>0</v>
      </c>
      <c r="N13" s="7"/>
    </row>
    <row r="14" customFormat="false" ht="12.75" hidden="false" customHeight="true" outlineLevel="0" collapsed="false">
      <c r="B14" s="5"/>
      <c r="C14" s="30" t="s">
        <v>11</v>
      </c>
      <c r="D14" s="84" t="n">
        <f aca="false">D$6*'Direct Access MWh Positions'!D14</f>
        <v>0</v>
      </c>
      <c r="E14" s="61" t="n">
        <f aca="false">E$6*'Direct Access MWh Positions'!E14</f>
        <v>-41514.5096348729</v>
      </c>
      <c r="F14" s="61" t="n">
        <f aca="false">F$6*'Direct Access MWh Positions'!F14</f>
        <v>-52695.614019159</v>
      </c>
      <c r="G14" s="61" t="n">
        <f aca="false">G$6*'Direct Access MWh Positions'!G14</f>
        <v>-37450.2425532833</v>
      </c>
      <c r="H14" s="61" t="n">
        <f aca="false">H$6*'Direct Access MWh Positions'!H14</f>
        <v>-30368.3710187328</v>
      </c>
      <c r="I14" s="61" t="n">
        <f aca="false">I$6*'Direct Access MWh Positions'!I14</f>
        <v>-30462.6658037597</v>
      </c>
      <c r="J14" s="61" t="n">
        <f aca="false">J$6*'Direct Access MWh Positions'!J14</f>
        <v>-32634.3680772937</v>
      </c>
      <c r="K14" s="61" t="n">
        <f aca="false">K$6*'Direct Access MWh Positions'!K14</f>
        <v>0</v>
      </c>
      <c r="L14" s="85" t="n">
        <f aca="false">L$6*'Direct Access MWh Positions'!L14</f>
        <v>0</v>
      </c>
      <c r="M14" s="101" t="n">
        <f aca="false">SUM(D14:L14)</f>
        <v>-225125.771107101</v>
      </c>
      <c r="N14" s="7"/>
    </row>
    <row r="15" customFormat="false" ht="12.75" hidden="false" customHeight="true" outlineLevel="0" collapsed="false">
      <c r="B15" s="5"/>
      <c r="C15" s="22" t="s">
        <v>12</v>
      </c>
      <c r="D15" s="84" t="n">
        <f aca="false">D$6*'Direct Access MWh Positions'!D15</f>
        <v>0</v>
      </c>
      <c r="E15" s="61" t="n">
        <f aca="false">E$6*'Direct Access MWh Positions'!E15</f>
        <v>0</v>
      </c>
      <c r="F15" s="61" t="n">
        <f aca="false">F$6*'Direct Access MWh Positions'!F15</f>
        <v>0</v>
      </c>
      <c r="G15" s="61" t="n">
        <f aca="false">G$6*'Direct Access MWh Positions'!G15</f>
        <v>-48901.4269305778</v>
      </c>
      <c r="H15" s="61" t="n">
        <f aca="false">H$6*'Direct Access MWh Positions'!H15</f>
        <v>-39766.1411300129</v>
      </c>
      <c r="I15" s="61" t="n">
        <f aca="false">I$6*'Direct Access MWh Positions'!I15</f>
        <v>-39926.0130961977</v>
      </c>
      <c r="J15" s="61" t="n">
        <f aca="false">J$6*'Direct Access MWh Positions'!J15</f>
        <v>-43289.1346019785</v>
      </c>
      <c r="K15" s="61" t="n">
        <f aca="false">K$6*'Direct Access MWh Positions'!K15</f>
        <v>-19973.80593975</v>
      </c>
      <c r="L15" s="85" t="n">
        <f aca="false">L$6*'Direct Access MWh Positions'!L15</f>
        <v>2924.13350000004</v>
      </c>
      <c r="M15" s="101" t="n">
        <f aca="false">SUM(D15:L15)</f>
        <v>-188932.388198517</v>
      </c>
      <c r="N15" s="7"/>
    </row>
    <row r="16" customFormat="false" ht="12.75" hidden="false" customHeight="true" outlineLevel="0" collapsed="false">
      <c r="B16" s="5"/>
      <c r="C16" s="30" t="s">
        <v>13</v>
      </c>
      <c r="D16" s="84" t="n">
        <f aca="false">D$6*'Direct Access MWh Positions'!D16</f>
        <v>0</v>
      </c>
      <c r="E16" s="61" t="n">
        <f aca="false">E$6*'Direct Access MWh Positions'!E16</f>
        <v>-22814.9247353521</v>
      </c>
      <c r="F16" s="61" t="n">
        <f aca="false">F$6*'Direct Access MWh Positions'!F16</f>
        <v>-28484.3933780527</v>
      </c>
      <c r="G16" s="61" t="n">
        <f aca="false">G$6*'Direct Access MWh Positions'!G16</f>
        <v>-20267.4605752863</v>
      </c>
      <c r="H16" s="61" t="n">
        <f aca="false">H$6*'Direct Access MWh Positions'!H16</f>
        <v>-16426.6731619897</v>
      </c>
      <c r="I16" s="61" t="n">
        <f aca="false">I$6*'Direct Access MWh Positions'!I16</f>
        <v>-16454.6410504501</v>
      </c>
      <c r="J16" s="61" t="n">
        <f aca="false">J$6*'Direct Access MWh Positions'!J16</f>
        <v>-80679.6218916795</v>
      </c>
      <c r="K16" s="61" t="n">
        <f aca="false">K$6*'Direct Access MWh Positions'!K16</f>
        <v>-35554.1293169101</v>
      </c>
      <c r="L16" s="85" t="n">
        <f aca="false">L$6*'Direct Access MWh Positions'!L16</f>
        <v>-11396.7588823414</v>
      </c>
      <c r="M16" s="101" t="n">
        <f aca="false">SUM(D16:L16)</f>
        <v>-232078.602992062</v>
      </c>
      <c r="N16" s="7"/>
    </row>
    <row r="17" customFormat="false" ht="12.75" hidden="false" customHeight="true" outlineLevel="0" collapsed="false">
      <c r="B17" s="5"/>
      <c r="C17" s="22" t="s">
        <v>14</v>
      </c>
      <c r="D17" s="84" t="n">
        <f aca="false">D$6*'Direct Access MWh Positions'!D17</f>
        <v>0</v>
      </c>
      <c r="E17" s="61" t="n">
        <f aca="false">E$6*'Direct Access MWh Positions'!E17</f>
        <v>-10250.1774335529</v>
      </c>
      <c r="F17" s="61" t="n">
        <f aca="false">F$6*'Direct Access MWh Positions'!F17</f>
        <v>-12883.2136977538</v>
      </c>
      <c r="G17" s="61" t="n">
        <f aca="false">G$6*'Direct Access MWh Positions'!G17</f>
        <v>-9166.04386237663</v>
      </c>
      <c r="H17" s="61" t="n">
        <f aca="false">H$6*'Direct Access MWh Positions'!H17</f>
        <v>-7424.17261339289</v>
      </c>
      <c r="I17" s="61" t="n">
        <f aca="false">I$6*'Direct Access MWh Positions'!I17</f>
        <v>-7444.24381412129</v>
      </c>
      <c r="J17" s="61" t="n">
        <f aca="false">J$6*'Direct Access MWh Positions'!J17</f>
        <v>-7578.97237180533</v>
      </c>
      <c r="K17" s="61" t="n">
        <f aca="false">K$6*'Direct Access MWh Positions'!K17</f>
        <v>-1065.34783477573</v>
      </c>
      <c r="L17" s="85" t="n">
        <f aca="false">L$6*'Direct Access MWh Positions'!L17</f>
        <v>0</v>
      </c>
      <c r="M17" s="101" t="n">
        <f aca="false">SUM(D17:L17)</f>
        <v>-55812.1716277786</v>
      </c>
      <c r="N17" s="7"/>
    </row>
    <row r="18" customFormat="false" ht="13.5" hidden="false" customHeight="true" outlineLevel="0" collapsed="false">
      <c r="B18" s="5"/>
      <c r="C18" s="33" t="s">
        <v>15</v>
      </c>
      <c r="D18" s="86" t="n">
        <f aca="false">D$6*'Direct Access MWh Positions'!D18</f>
        <v>-51.2027045343034</v>
      </c>
      <c r="E18" s="69" t="n">
        <f aca="false">E$6*'Direct Access MWh Positions'!E18</f>
        <v>-41.9470472931177</v>
      </c>
      <c r="F18" s="69" t="n">
        <f aca="false">F$6*'Direct Access MWh Positions'!F18</f>
        <v>-32.4676076214014</v>
      </c>
      <c r="G18" s="69" t="n">
        <f aca="false">G$6*'Direct Access MWh Positions'!G18</f>
        <v>-10.1599830153151</v>
      </c>
      <c r="H18" s="69" t="n">
        <f aca="false">H$6*'Direct Access MWh Positions'!H18</f>
        <v>-25324.2283382228</v>
      </c>
      <c r="I18" s="69" t="n">
        <f aca="false">I$6*'Direct Access MWh Positions'!I18</f>
        <v>-25392.50787022</v>
      </c>
      <c r="J18" s="69" t="n">
        <f aca="false">J$6*'Direct Access MWh Positions'!J18</f>
        <v>-25348.8428650115</v>
      </c>
      <c r="K18" s="69" t="n">
        <f aca="false">K$6*'Direct Access MWh Positions'!K18</f>
        <v>0</v>
      </c>
      <c r="L18" s="87" t="n">
        <f aca="false">L$6*'Direct Access MWh Positions'!L18</f>
        <v>0</v>
      </c>
      <c r="M18" s="102" t="n">
        <f aca="false">SUM(D18:L18)</f>
        <v>-76201.3564159184</v>
      </c>
      <c r="N18" s="7"/>
    </row>
    <row r="19" customFormat="false" ht="13.5" hidden="false" customHeight="true" outlineLevel="0" collapsed="false">
      <c r="B19" s="5"/>
      <c r="C19" s="103" t="s">
        <v>3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5" t="n">
        <f aca="false">SUM(M7:M18)</f>
        <v>-7149472.12025327</v>
      </c>
      <c r="N19" s="7"/>
    </row>
    <row r="20" customFormat="false" ht="13.5" hidden="false" customHeight="true" outlineLevel="0" collapsed="false"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0"/>
    </row>
    <row r="21" customFormat="false" ht="13.5" hidden="false" customHeight="true" outlineLevel="0" collapsed="false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customFormat="false" ht="11.25" hidden="true" customHeight="true" outlineLevel="0" collapsed="false"/>
  </sheetData>
  <mergeCells count="1">
    <mergeCell ref="C3:M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2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M18" activeCellId="0" sqref="M18"/>
    </sheetView>
  </sheetViews>
  <sheetFormatPr defaultColWidth="9.0546875" defaultRowHeight="12.75" customHeight="true" zeroHeight="true" outlineLevelRow="0" outlineLevelCol="0"/>
  <cols>
    <col collapsed="false" customWidth="true" hidden="false" outlineLevel="0" max="1" min="1" style="106" width="1.7"/>
    <col collapsed="false" customWidth="true" hidden="false" outlineLevel="0" max="2" min="2" style="107" width="1.7"/>
    <col collapsed="false" customWidth="true" hidden="false" outlineLevel="0" max="3" min="3" style="107" width="17.85"/>
    <col collapsed="false" customWidth="true" hidden="false" outlineLevel="0" max="5" min="4" style="107" width="13.28"/>
    <col collapsed="false" customWidth="true" hidden="false" outlineLevel="0" max="6" min="6" style="107" width="14.85"/>
    <col collapsed="false" customWidth="true" hidden="false" outlineLevel="0" max="10" min="7" style="107" width="13.28"/>
    <col collapsed="false" customWidth="true" hidden="false" outlineLevel="0" max="12" min="11" style="107" width="12.14"/>
    <col collapsed="false" customWidth="true" hidden="false" outlineLevel="0" max="13" min="13" style="107" width="14.85"/>
    <col collapsed="false" customWidth="true" hidden="false" outlineLevel="0" max="14" min="14" style="107" width="1.7"/>
    <col collapsed="false" customWidth="true" hidden="false" outlineLevel="0" max="15" min="15" style="106" width="1.7"/>
    <col collapsed="false" customWidth="false" hidden="true" outlineLevel="0" max="257" min="16" style="107" width="9.06"/>
    <col collapsed="false" customWidth="false" hidden="true" outlineLevel="0" max="16384" min="258" style="0" width="9.06"/>
  </cols>
  <sheetData>
    <row r="1" customFormat="false" ht="13.5" hidden="false" customHeight="true" outlineLevel="0" collapsed="false"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customFormat="false" ht="13.5" hidden="false" customHeight="true" outlineLevel="0" collapsed="false">
      <c r="B2" s="108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10"/>
    </row>
    <row r="3" customFormat="false" ht="12.75" hidden="false" customHeight="true" outlineLevel="0" collapsed="false">
      <c r="B3" s="111"/>
      <c r="C3" s="112" t="s">
        <v>42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3"/>
    </row>
    <row r="4" customFormat="false" ht="13.5" hidden="false" customHeight="true" outlineLevel="0" collapsed="false">
      <c r="B4" s="111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3"/>
    </row>
    <row r="5" customFormat="false" ht="13.5" hidden="false" customHeight="true" outlineLevel="0" collapsed="false">
      <c r="B5" s="111"/>
      <c r="C5" s="115" t="s">
        <v>1</v>
      </c>
      <c r="D5" s="116" t="n">
        <v>2003</v>
      </c>
      <c r="E5" s="93" t="n">
        <v>2004</v>
      </c>
      <c r="F5" s="53" t="n">
        <v>2005</v>
      </c>
      <c r="G5" s="93" t="n">
        <v>2006</v>
      </c>
      <c r="H5" s="53" t="n">
        <v>2007</v>
      </c>
      <c r="I5" s="93" t="n">
        <v>2008</v>
      </c>
      <c r="J5" s="53" t="n">
        <v>2009</v>
      </c>
      <c r="K5" s="93" t="n">
        <v>2010</v>
      </c>
      <c r="L5" s="94" t="n">
        <v>2011</v>
      </c>
      <c r="M5" s="117" t="s">
        <v>3</v>
      </c>
      <c r="N5" s="113"/>
    </row>
    <row r="6" customFormat="false" ht="12.75" hidden="false" customHeight="true" outlineLevel="0" collapsed="false">
      <c r="B6" s="111"/>
      <c r="C6" s="118" t="s">
        <v>4</v>
      </c>
      <c r="D6" s="119" t="n">
        <f aca="false">'Phys-Del Rsk Premium P&amp;L Impacs'!D7+'Congestion P&amp;L Impacts'!D26</f>
        <v>-29627.7601146754</v>
      </c>
      <c r="E6" s="120" t="n">
        <f aca="false">'Phys-Del Rsk Premium P&amp;L Impacs'!E7+'Congestion P&amp;L Impacts'!E26</f>
        <v>-31176.6396856857</v>
      </c>
      <c r="F6" s="120" t="n">
        <f aca="false">'Phys-Del Rsk Premium P&amp;L Impacs'!F7+'Congestion P&amp;L Impacts'!F26</f>
        <v>-1243958.8214363</v>
      </c>
      <c r="G6" s="120" t="n">
        <f aca="false">'Phys-Del Rsk Premium P&amp;L Impacs'!G7+'Congestion P&amp;L Impacts'!G26</f>
        <v>-870284.268855966</v>
      </c>
      <c r="H6" s="120" t="n">
        <f aca="false">'Phys-Del Rsk Premium P&amp;L Impacs'!H7+'Congestion P&amp;L Impacts'!H26</f>
        <v>-672215.995661382</v>
      </c>
      <c r="I6" s="120" t="n">
        <f aca="false">'Phys-Del Rsk Premium P&amp;L Impacs'!I7+'Congestion P&amp;L Impacts'!I26</f>
        <v>-722386.504043609</v>
      </c>
      <c r="J6" s="120" t="n">
        <f aca="false">'Phys-Del Rsk Premium P&amp;L Impacs'!J7+'Congestion P&amp;L Impacts'!J26</f>
        <v>-377049.006489035</v>
      </c>
      <c r="K6" s="120" t="n">
        <f aca="false">'Phys-Del Rsk Premium P&amp;L Impacs'!K7+'Congestion P&amp;L Impacts'!K26</f>
        <v>-5747.30482220987</v>
      </c>
      <c r="L6" s="121" t="n">
        <f aca="false">'Phys-Del Rsk Premium P&amp;L Impacs'!L7+'Congestion P&amp;L Impacts'!L26</f>
        <v>-1454.3880003037</v>
      </c>
      <c r="M6" s="122" t="n">
        <f aca="false">SUM(D6:L6)</f>
        <v>-3953900.68910916</v>
      </c>
      <c r="N6" s="113"/>
    </row>
    <row r="7" customFormat="false" ht="12.75" hidden="false" customHeight="true" outlineLevel="0" collapsed="false">
      <c r="B7" s="111"/>
      <c r="C7" s="123" t="s">
        <v>5</v>
      </c>
      <c r="D7" s="124" t="n">
        <f aca="false">'Phys-Del Rsk Premium P&amp;L Impacs'!D8+'Congestion P&amp;L Impacts'!D27</f>
        <v>-20212.5270953403</v>
      </c>
      <c r="E7" s="125" t="n">
        <f aca="false">'Phys-Del Rsk Premium P&amp;L Impacs'!E8+'Congestion P&amp;L Impacts'!E27</f>
        <v>-17942.7787870636</v>
      </c>
      <c r="F7" s="125" t="n">
        <f aca="false">'Phys-Del Rsk Premium P&amp;L Impacs'!F8+'Congestion P&amp;L Impacts'!F27</f>
        <v>-15538.030834897</v>
      </c>
      <c r="G7" s="125" t="n">
        <f aca="false">'Phys-Del Rsk Premium P&amp;L Impacs'!G8+'Congestion P&amp;L Impacts'!G27</f>
        <v>-368968.206176221</v>
      </c>
      <c r="H7" s="125" t="n">
        <f aca="false">'Phys-Del Rsk Premium P&amp;L Impacs'!H8+'Congestion P&amp;L Impacts'!H27</f>
        <v>-338353.584646557</v>
      </c>
      <c r="I7" s="125" t="n">
        <f aca="false">'Phys-Del Rsk Premium P&amp;L Impacs'!I8+'Congestion P&amp;L Impacts'!I27</f>
        <v>-339292.260386953</v>
      </c>
      <c r="J7" s="125" t="n">
        <f aca="false">'Phys-Del Rsk Premium P&amp;L Impacs'!J8+'Congestion P&amp;L Impacts'!J27</f>
        <v>-334343.841202448</v>
      </c>
      <c r="K7" s="125" t="n">
        <f aca="false">'Phys-Del Rsk Premium P&amp;L Impacs'!K8+'Congestion P&amp;L Impacts'!K27</f>
        <v>-45727.2717779059</v>
      </c>
      <c r="L7" s="126" t="n">
        <f aca="false">'Phys-Del Rsk Premium P&amp;L Impacs'!L8+'Congestion P&amp;L Impacts'!L27</f>
        <v>0</v>
      </c>
      <c r="M7" s="101" t="n">
        <f aca="false">SUM(D7:L7)</f>
        <v>-1480378.50090739</v>
      </c>
      <c r="N7" s="113"/>
    </row>
    <row r="8" customFormat="false" ht="12.75" hidden="false" customHeight="true" outlineLevel="0" collapsed="false">
      <c r="B8" s="111"/>
      <c r="C8" s="123" t="s">
        <v>6</v>
      </c>
      <c r="D8" s="124" t="n">
        <f aca="false">'Phys-Del Rsk Premium P&amp;L Impacs'!D9+'Congestion P&amp;L Impacts'!D28</f>
        <v>-182806.039982687</v>
      </c>
      <c r="E8" s="125" t="n">
        <f aca="false">'Phys-Del Rsk Premium P&amp;L Impacs'!E9+'Congestion P&amp;L Impacts'!E28</f>
        <v>-150048.423476718</v>
      </c>
      <c r="F8" s="125" t="n">
        <f aca="false">'Phys-Del Rsk Premium P&amp;L Impacs'!F9+'Congestion P&amp;L Impacts'!F28</f>
        <v>-115987.65168367</v>
      </c>
      <c r="G8" s="125" t="n">
        <f aca="false">'Phys-Del Rsk Premium P&amp;L Impacs'!G9+'Congestion P&amp;L Impacts'!G28</f>
        <v>-77067.0147657937</v>
      </c>
      <c r="H8" s="125" t="n">
        <f aca="false">'Phys-Del Rsk Premium P&amp;L Impacs'!H9+'Congestion P&amp;L Impacts'!H28</f>
        <v>-62451.9126486597</v>
      </c>
      <c r="I8" s="125" t="n">
        <f aca="false">'Phys-Del Rsk Premium P&amp;L Impacs'!I9+'Congestion P&amp;L Impacts'!I28</f>
        <v>-62667.1320064567</v>
      </c>
      <c r="J8" s="125" t="n">
        <f aca="false">'Phys-Del Rsk Premium P&amp;L Impacs'!J9+'Congestion P&amp;L Impacts'!J28</f>
        <v>-62515.3475734562</v>
      </c>
      <c r="K8" s="125" t="n">
        <f aca="false">'Phys-Del Rsk Premium P&amp;L Impacs'!K9+'Congestion P&amp;L Impacts'!K28</f>
        <v>-26639.6986646536</v>
      </c>
      <c r="L8" s="126" t="n">
        <f aca="false">'Phys-Del Rsk Premium P&amp;L Impacs'!L9+'Congestion P&amp;L Impacts'!L28</f>
        <v>1124.31531451338</v>
      </c>
      <c r="M8" s="101" t="n">
        <f aca="false">SUM(D8:L8)</f>
        <v>-739058.905487581</v>
      </c>
      <c r="N8" s="113"/>
    </row>
    <row r="9" customFormat="false" ht="12.75" hidden="false" customHeight="true" outlineLevel="0" collapsed="false">
      <c r="B9" s="111"/>
      <c r="C9" s="118" t="s">
        <v>7</v>
      </c>
      <c r="D9" s="124" t="s">
        <v>31</v>
      </c>
      <c r="E9" s="125" t="s">
        <v>31</v>
      </c>
      <c r="F9" s="125" t="s">
        <v>31</v>
      </c>
      <c r="G9" s="125" t="s">
        <v>31</v>
      </c>
      <c r="H9" s="125" t="s">
        <v>31</v>
      </c>
      <c r="I9" s="125" t="s">
        <v>31</v>
      </c>
      <c r="J9" s="125" t="s">
        <v>31</v>
      </c>
      <c r="K9" s="125" t="s">
        <v>31</v>
      </c>
      <c r="L9" s="126" t="s">
        <v>31</v>
      </c>
      <c r="M9" s="101" t="s">
        <v>31</v>
      </c>
      <c r="N9" s="113"/>
    </row>
    <row r="10" customFormat="false" ht="12.75" hidden="false" customHeight="true" outlineLevel="0" collapsed="false">
      <c r="B10" s="111"/>
      <c r="C10" s="123" t="s">
        <v>8</v>
      </c>
      <c r="D10" s="124" t="s">
        <v>31</v>
      </c>
      <c r="E10" s="125" t="s">
        <v>31</v>
      </c>
      <c r="F10" s="125" t="s">
        <v>31</v>
      </c>
      <c r="G10" s="125" t="s">
        <v>31</v>
      </c>
      <c r="H10" s="125" t="s">
        <v>31</v>
      </c>
      <c r="I10" s="125" t="s">
        <v>31</v>
      </c>
      <c r="J10" s="125" t="s">
        <v>31</v>
      </c>
      <c r="K10" s="125" t="s">
        <v>31</v>
      </c>
      <c r="L10" s="126" t="s">
        <v>31</v>
      </c>
      <c r="M10" s="101" t="s">
        <v>31</v>
      </c>
      <c r="N10" s="113"/>
    </row>
    <row r="11" customFormat="false" ht="12.75" hidden="false" customHeight="true" outlineLevel="0" collapsed="false">
      <c r="B11" s="111"/>
      <c r="C11" s="118" t="s">
        <v>9</v>
      </c>
      <c r="D11" s="124" t="n">
        <f aca="false">'Phys-Del Rsk Premium P&amp;L Impacs'!D12+'Congestion P&amp;L Impacts'!D31</f>
        <v>-38250.8526883734</v>
      </c>
      <c r="E11" s="125" t="n">
        <f aca="false">'Phys-Del Rsk Premium P&amp;L Impacs'!E12+'Congestion P&amp;L Impacts'!E31</f>
        <v>-33351.0851701644</v>
      </c>
      <c r="F11" s="125" t="n">
        <f aca="false">'Phys-Del Rsk Premium P&amp;L Impacs'!F12+'Congestion P&amp;L Impacts'!F31</f>
        <v>-28236.8343659514</v>
      </c>
      <c r="G11" s="125" t="n">
        <f aca="false">'Phys-Del Rsk Premium P&amp;L Impacs'!G12+'Congestion P&amp;L Impacts'!G31</f>
        <v>-23242.4280474911</v>
      </c>
      <c r="H11" s="125" t="n">
        <f aca="false">'Phys-Del Rsk Premium P&amp;L Impacs'!H12+'Congestion P&amp;L Impacts'!H31</f>
        <v>-48982.8245844874</v>
      </c>
      <c r="I11" s="125" t="n">
        <f aca="false">'Phys-Del Rsk Premium P&amp;L Impacs'!I12+'Congestion P&amp;L Impacts'!I31</f>
        <v>-74571.3118091923</v>
      </c>
      <c r="J11" s="125" t="n">
        <f aca="false">'Phys-Del Rsk Premium P&amp;L Impacs'!J12+'Congestion P&amp;L Impacts'!J31</f>
        <v>-122543.240622965</v>
      </c>
      <c r="K11" s="125" t="n">
        <f aca="false">'Phys-Del Rsk Premium P&amp;L Impacs'!K12+'Congestion P&amp;L Impacts'!K31</f>
        <v>-53450.2933951604</v>
      </c>
      <c r="L11" s="126" t="n">
        <f aca="false">'Phys-Del Rsk Premium P&amp;L Impacs'!L12+'Congestion P&amp;L Impacts'!L31</f>
        <v>-20477.8435639505</v>
      </c>
      <c r="M11" s="101" t="n">
        <f aca="false">SUM(D11:L11)</f>
        <v>-443106.714247736</v>
      </c>
      <c r="N11" s="113"/>
    </row>
    <row r="12" customFormat="false" ht="25.5" hidden="false" customHeight="true" outlineLevel="0" collapsed="false">
      <c r="B12" s="111"/>
      <c r="C12" s="123" t="s">
        <v>10</v>
      </c>
      <c r="D12" s="124" t="n">
        <f aca="false">'Phys-Del Rsk Premium P&amp;L Impacs'!D13+'Congestion P&amp;L Impacts'!D32</f>
        <v>0</v>
      </c>
      <c r="E12" s="125" t="n">
        <f aca="false">'Phys-Del Rsk Premium P&amp;L Impacs'!E13+'Congestion P&amp;L Impacts'!E32</f>
        <v>0</v>
      </c>
      <c r="F12" s="125" t="n">
        <f aca="false">'Phys-Del Rsk Premium P&amp;L Impacs'!F13+'Congestion P&amp;L Impacts'!F32</f>
        <v>0</v>
      </c>
      <c r="G12" s="125" t="n">
        <f aca="false">'Phys-Del Rsk Premium P&amp;L Impacs'!G13+'Congestion P&amp;L Impacts'!G32</f>
        <v>0</v>
      </c>
      <c r="H12" s="125" t="n">
        <f aca="false">'Phys-Del Rsk Premium P&amp;L Impacs'!H13+'Congestion P&amp;L Impacts'!H32</f>
        <v>0</v>
      </c>
      <c r="I12" s="125" t="n">
        <f aca="false">'Phys-Del Rsk Premium P&amp;L Impacs'!I13+'Congestion P&amp;L Impacts'!I32</f>
        <v>0</v>
      </c>
      <c r="J12" s="125" t="n">
        <f aca="false">'Phys-Del Rsk Premium P&amp;L Impacs'!J13+'Congestion P&amp;L Impacts'!J32</f>
        <v>0</v>
      </c>
      <c r="K12" s="125" t="n">
        <f aca="false">'Phys-Del Rsk Premium P&amp;L Impacs'!K13+'Congestion P&amp;L Impacts'!K32</f>
        <v>0</v>
      </c>
      <c r="L12" s="126" t="n">
        <f aca="false">'Phys-Del Rsk Premium P&amp;L Impacs'!L13+'Congestion P&amp;L Impacts'!L32</f>
        <v>0</v>
      </c>
      <c r="M12" s="101" t="n">
        <f aca="false">SUM(D12:L12)</f>
        <v>0</v>
      </c>
      <c r="N12" s="113"/>
    </row>
    <row r="13" customFormat="false" ht="12.75" hidden="false" customHeight="true" outlineLevel="0" collapsed="false">
      <c r="B13" s="111"/>
      <c r="C13" s="118" t="s">
        <v>11</v>
      </c>
      <c r="D13" s="124" t="n">
        <f aca="false">'Phys-Del Rsk Premium P&amp;L Impacs'!D14+'Congestion P&amp;L Impacts'!D33</f>
        <v>0</v>
      </c>
      <c r="E13" s="125" t="n">
        <f aca="false">'Phys-Del Rsk Premium P&amp;L Impacs'!E14+'Congestion P&amp;L Impacts'!E33</f>
        <v>-41514.5096348729</v>
      </c>
      <c r="F13" s="125" t="n">
        <f aca="false">'Phys-Del Rsk Premium P&amp;L Impacs'!F14+'Congestion P&amp;L Impacts'!F33</f>
        <v>-52695.614019159</v>
      </c>
      <c r="G13" s="125" t="n">
        <f aca="false">'Phys-Del Rsk Premium P&amp;L Impacs'!G14+'Congestion P&amp;L Impacts'!G33</f>
        <v>-37450.2425532833</v>
      </c>
      <c r="H13" s="125" t="n">
        <f aca="false">'Phys-Del Rsk Premium P&amp;L Impacs'!H14+'Congestion P&amp;L Impacts'!H33</f>
        <v>-30368.3710187328</v>
      </c>
      <c r="I13" s="125" t="n">
        <f aca="false">'Phys-Del Rsk Premium P&amp;L Impacs'!I14+'Congestion P&amp;L Impacts'!I33</f>
        <v>-30462.6658037597</v>
      </c>
      <c r="J13" s="125" t="n">
        <f aca="false">'Phys-Del Rsk Premium P&amp;L Impacs'!J14+'Congestion P&amp;L Impacts'!J33</f>
        <v>-32634.3680772937</v>
      </c>
      <c r="K13" s="125" t="n">
        <f aca="false">'Phys-Del Rsk Premium P&amp;L Impacs'!K14+'Congestion P&amp;L Impacts'!K33</f>
        <v>0</v>
      </c>
      <c r="L13" s="126" t="n">
        <f aca="false">'Phys-Del Rsk Premium P&amp;L Impacs'!L14+'Congestion P&amp;L Impacts'!L33</f>
        <v>0</v>
      </c>
      <c r="M13" s="101" t="n">
        <f aca="false">SUM(D13:L13)</f>
        <v>-225125.771107101</v>
      </c>
      <c r="N13" s="113"/>
    </row>
    <row r="14" customFormat="false" ht="12.75" hidden="false" customHeight="true" outlineLevel="0" collapsed="false">
      <c r="B14" s="111"/>
      <c r="C14" s="123" t="s">
        <v>12</v>
      </c>
      <c r="D14" s="124" t="n">
        <f aca="false">'Phys-Del Rsk Premium P&amp;L Impacs'!D15+'Congestion P&amp;L Impacts'!D34</f>
        <v>0</v>
      </c>
      <c r="E14" s="125" t="n">
        <f aca="false">'Phys-Del Rsk Premium P&amp;L Impacs'!E15+'Congestion P&amp;L Impacts'!E34</f>
        <v>0</v>
      </c>
      <c r="F14" s="125" t="n">
        <f aca="false">'Phys-Del Rsk Premium P&amp;L Impacs'!F15+'Congestion P&amp;L Impacts'!F34</f>
        <v>0</v>
      </c>
      <c r="G14" s="125" t="n">
        <f aca="false">'Phys-Del Rsk Premium P&amp;L Impacs'!G15+'Congestion P&amp;L Impacts'!G34</f>
        <v>-48569.8370466413</v>
      </c>
      <c r="H14" s="125" t="n">
        <f aca="false">'Phys-Del Rsk Premium P&amp;L Impacs'!H15+'Congestion P&amp;L Impacts'!H34</f>
        <v>-39433.1289272469</v>
      </c>
      <c r="I14" s="125" t="n">
        <f aca="false">'Phys-Del Rsk Premium P&amp;L Impacs'!I15+'Congestion P&amp;L Impacts'!I34</f>
        <v>-39591.6620832251</v>
      </c>
      <c r="J14" s="125" t="n">
        <f aca="false">'Phys-Del Rsk Premium P&amp;L Impacs'!J15+'Congestion P&amp;L Impacts'!J34</f>
        <v>-42926.619918381</v>
      </c>
      <c r="K14" s="125" t="n">
        <f aca="false">'Phys-Del Rsk Premium P&amp;L Impacs'!K15+'Congestion P&amp;L Impacts'!K34</f>
        <v>-19806.5399962965</v>
      </c>
      <c r="L14" s="126" t="n">
        <f aca="false">'Phys-Del Rsk Premium P&amp;L Impacs'!L15+'Congestion P&amp;L Impacts'!L34</f>
        <v>2899.64603125538</v>
      </c>
      <c r="M14" s="101" t="n">
        <f aca="false">SUM(D14:L14)</f>
        <v>-187428.141940535</v>
      </c>
      <c r="N14" s="113"/>
    </row>
    <row r="15" customFormat="false" ht="12.75" hidden="false" customHeight="true" outlineLevel="0" collapsed="false">
      <c r="B15" s="111"/>
      <c r="C15" s="118" t="s">
        <v>13</v>
      </c>
      <c r="D15" s="124" t="n">
        <f aca="false">'Phys-Del Rsk Premium P&amp;L Impacs'!D16+'Congestion P&amp;L Impacts'!D35</f>
        <v>0</v>
      </c>
      <c r="E15" s="125" t="n">
        <f aca="false">'Phys-Del Rsk Premium P&amp;L Impacs'!E16+'Congestion P&amp;L Impacts'!E35</f>
        <v>-22814.9247353521</v>
      </c>
      <c r="F15" s="125" t="n">
        <f aca="false">'Phys-Del Rsk Premium P&amp;L Impacs'!F16+'Congestion P&amp;L Impacts'!F35</f>
        <v>-28484.3933780527</v>
      </c>
      <c r="G15" s="125" t="n">
        <f aca="false">'Phys-Del Rsk Premium P&amp;L Impacs'!G16+'Congestion P&amp;L Impacts'!G35</f>
        <v>-20267.4605752863</v>
      </c>
      <c r="H15" s="125" t="n">
        <f aca="false">'Phys-Del Rsk Premium P&amp;L Impacs'!H16+'Congestion P&amp;L Impacts'!H35</f>
        <v>-16426.6731619897</v>
      </c>
      <c r="I15" s="125" t="n">
        <f aca="false">'Phys-Del Rsk Premium P&amp;L Impacs'!I16+'Congestion P&amp;L Impacts'!I35</f>
        <v>-16454.6410504501</v>
      </c>
      <c r="J15" s="125" t="n">
        <f aca="false">'Phys-Del Rsk Premium P&amp;L Impacs'!J16+'Congestion P&amp;L Impacts'!J35</f>
        <v>-80679.6218916795</v>
      </c>
      <c r="K15" s="125" t="n">
        <f aca="false">'Phys-Del Rsk Premium P&amp;L Impacs'!K16+'Congestion P&amp;L Impacts'!K35</f>
        <v>-35554.1293169101</v>
      </c>
      <c r="L15" s="126" t="n">
        <f aca="false">'Phys-Del Rsk Premium P&amp;L Impacs'!L16+'Congestion P&amp;L Impacts'!L35</f>
        <v>-11396.7588823414</v>
      </c>
      <c r="M15" s="101" t="n">
        <f aca="false">SUM(D15:L15)</f>
        <v>-232078.602992062</v>
      </c>
      <c r="N15" s="113"/>
    </row>
    <row r="16" customFormat="false" ht="12.75" hidden="false" customHeight="true" outlineLevel="0" collapsed="false">
      <c r="B16" s="111"/>
      <c r="C16" s="123" t="s">
        <v>14</v>
      </c>
      <c r="D16" s="124" t="n">
        <f aca="false">'Phys-Del Rsk Premium P&amp;L Impacs'!D17+'Congestion P&amp;L Impacts'!D36</f>
        <v>0</v>
      </c>
      <c r="E16" s="125" t="n">
        <f aca="false">'Phys-Del Rsk Premium P&amp;L Impacs'!E17+'Congestion P&amp;L Impacts'!E36</f>
        <v>-10250.1774335529</v>
      </c>
      <c r="F16" s="125" t="n">
        <f aca="false">'Phys-Del Rsk Premium P&amp;L Impacs'!F17+'Congestion P&amp;L Impacts'!F36</f>
        <v>-12883.2136977538</v>
      </c>
      <c r="G16" s="125" t="n">
        <f aca="false">'Phys-Del Rsk Premium P&amp;L Impacs'!G17+'Congestion P&amp;L Impacts'!G36</f>
        <v>-9166.04386237663</v>
      </c>
      <c r="H16" s="125" t="n">
        <f aca="false">'Phys-Del Rsk Premium P&amp;L Impacs'!H17+'Congestion P&amp;L Impacts'!H36</f>
        <v>-7424.17261339289</v>
      </c>
      <c r="I16" s="125" t="n">
        <f aca="false">'Phys-Del Rsk Premium P&amp;L Impacs'!I17+'Congestion P&amp;L Impacts'!I36</f>
        <v>-7444.24381412129</v>
      </c>
      <c r="J16" s="125" t="n">
        <f aca="false">'Phys-Del Rsk Premium P&amp;L Impacs'!J17+'Congestion P&amp;L Impacts'!J36</f>
        <v>-7578.97237180533</v>
      </c>
      <c r="K16" s="125" t="n">
        <f aca="false">'Phys-Del Rsk Premium P&amp;L Impacs'!K17+'Congestion P&amp;L Impacts'!K36</f>
        <v>-1065.34783477573</v>
      </c>
      <c r="L16" s="126" t="n">
        <f aca="false">'Phys-Del Rsk Premium P&amp;L Impacs'!L17+'Congestion P&amp;L Impacts'!L36</f>
        <v>0</v>
      </c>
      <c r="M16" s="101" t="n">
        <f aca="false">SUM(D16:L16)</f>
        <v>-55812.1716277786</v>
      </c>
      <c r="N16" s="113"/>
    </row>
    <row r="17" customFormat="false" ht="13.5" hidden="false" customHeight="true" outlineLevel="0" collapsed="false">
      <c r="B17" s="111"/>
      <c r="C17" s="127" t="s">
        <v>15</v>
      </c>
      <c r="D17" s="128" t="n">
        <f aca="false">'Phys-Del Rsk Premium P&amp;L Impacs'!D18+'Congestion P&amp;L Impacts'!D37</f>
        <v>-71.3638596360503</v>
      </c>
      <c r="E17" s="129" t="n">
        <f aca="false">'Phys-Del Rsk Premium P&amp;L Impacs'!E18+'Congestion P&amp;L Impacts'!E37</f>
        <v>-62.1587875537312</v>
      </c>
      <c r="F17" s="129" t="n">
        <f aca="false">'Phys-Del Rsk Premium P&amp;L Impacs'!F18+'Congestion P&amp;L Impacts'!F37</f>
        <v>-52.6201874401307</v>
      </c>
      <c r="G17" s="129" t="n">
        <f aca="false">'Phys-Del Rsk Premium P&amp;L Impacs'!G18+'Congestion P&amp;L Impacts'!G37</f>
        <v>-19.0194147203101</v>
      </c>
      <c r="H17" s="129" t="n">
        <f aca="false">'Phys-Del Rsk Premium P&amp;L Impacs'!H18+'Congestion P&amp;L Impacts'!H37</f>
        <v>-52596.1701137056</v>
      </c>
      <c r="I17" s="129" t="n">
        <f aca="false">'Phys-Del Rsk Premium P&amp;L Impacs'!I18+'Congestion P&amp;L Impacts'!I37</f>
        <v>-52737.9806294</v>
      </c>
      <c r="J17" s="129" t="n">
        <f aca="false">'Phys-Del Rsk Premium P&amp;L Impacs'!J18+'Congestion P&amp;L Impacts'!J37</f>
        <v>-52647.2922968163</v>
      </c>
      <c r="K17" s="129" t="n">
        <f aca="false">'Phys-Del Rsk Premium P&amp;L Impacs'!K18+'Congestion P&amp;L Impacts'!K37</f>
        <v>0</v>
      </c>
      <c r="L17" s="130" t="n">
        <f aca="false">'Phys-Del Rsk Premium P&amp;L Impacs'!L18+'Congestion P&amp;L Impacts'!L37</f>
        <v>0</v>
      </c>
      <c r="M17" s="102" t="n">
        <f aca="false">SUM(D17:L17)</f>
        <v>-158186.605289272</v>
      </c>
      <c r="N17" s="113"/>
    </row>
    <row r="18" customFormat="false" ht="13.5" hidden="false" customHeight="true" outlineLevel="0" collapsed="false">
      <c r="B18" s="111"/>
      <c r="C18" s="115" t="s">
        <v>3</v>
      </c>
      <c r="D18" s="131"/>
      <c r="E18" s="131"/>
      <c r="F18" s="131"/>
      <c r="G18" s="131"/>
      <c r="H18" s="131"/>
      <c r="I18" s="131"/>
      <c r="J18" s="131"/>
      <c r="K18" s="131"/>
      <c r="L18" s="131"/>
      <c r="M18" s="132" t="n">
        <f aca="false">SUM(M11:M17,M6:M8)</f>
        <v>-7475076.10270862</v>
      </c>
      <c r="N18" s="113"/>
    </row>
    <row r="19" customFormat="false" ht="13.5" hidden="false" customHeight="true" outlineLevel="0" collapsed="false">
      <c r="B19" s="133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5"/>
    </row>
    <row r="20" customFormat="false" ht="13.5" hidden="false" customHeight="true" outlineLevel="0" collapsed="false"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</row>
  </sheetData>
  <mergeCells count="1">
    <mergeCell ref="C3:M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2001-05-20T19:20:20Z</dcterms:created>
  <dc:creator>gsharfma</dc:creator>
  <dc:description/>
  <dc:language>en-US</dc:language>
  <cp:lastModifiedBy>gsharfma</cp:lastModifiedBy>
  <cp:revision>0</cp:revision>
  <dc:subject/>
  <dc:title/>
</cp:coreProperties>
</file>