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ompare" sheetId="2" state="visible" r:id="rId4"/>
    <sheet name="Notes" sheetId="3" state="visible" r:id="rId5"/>
    <sheet name="PG&amp;E tables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<sst xmlns="http://schemas.openxmlformats.org/spreadsheetml/2006/main" count="205" uniqueCount="130">
  <si>
    <t xml:space="preserve">SCE</t>
  </si>
  <si>
    <t xml:space="preserve">PX Value</t>
  </si>
  <si>
    <t xml:space="preserve">to</t>
  </si>
  <si>
    <t xml:space="preserve">SDGE</t>
  </si>
  <si>
    <t xml:space="preserve">All Values are Residential, 4-Week Average</t>
  </si>
  <si>
    <t xml:space="preserve">PGE</t>
  </si>
  <si>
    <t xml:space="preserve">$/MWh PX Credit</t>
  </si>
  <si>
    <t xml:space="preserve">San Jose IBM</t>
  </si>
  <si>
    <t xml:space="preserve">PX Credit ($)</t>
  </si>
  <si>
    <t xml:space="preserve">kWh Sales</t>
  </si>
  <si>
    <t xml:space="preserve">June 3 to July 2</t>
  </si>
  <si>
    <t xml:space="preserve">May 31 to June 30</t>
  </si>
  <si>
    <t xml:space="preserve">May 1 to May 31</t>
  </si>
  <si>
    <t xml:space="preserve">April 1 to May 1</t>
  </si>
  <si>
    <t xml:space="preserve">Advice letter 2085-E =&gt;</t>
  </si>
  <si>
    <t xml:space="preserve">March 1 to April 1</t>
  </si>
  <si>
    <t xml:space="preserve">January 31 to March 5</t>
  </si>
  <si>
    <t xml:space="preserve">January 1 to 31</t>
  </si>
  <si>
    <t xml:space="preserve">Advice Letter 2085-E</t>
  </si>
  <si>
    <t xml:space="preserve">cost based pricing for URG</t>
  </si>
  <si>
    <t xml:space="preserve">requested to be effective Dec 28, 2000</t>
  </si>
  <si>
    <t xml:space="preserve">from D01-01-061 order# 11</t>
  </si>
  <si>
    <t xml:space="preserve">URG pricing to be used in acctng proc. (TRA, TCBA, gen memo accts) from Dec 28 to Jan 31/01)</t>
  </si>
  <si>
    <t xml:space="preserve"> And in CPA</t>
  </si>
  <si>
    <t xml:space="preserve">revised Schedule PX for Dec 28 to Jan 31/01</t>
  </si>
  <si>
    <t xml:space="preserve">to provide for use of "net costs assoc. w. URG"</t>
  </si>
  <si>
    <t xml:space="preserve">=&gt; implem PX change on Mar 5/01</t>
  </si>
  <si>
    <t xml:space="preserve">PG&amp;E stopped bidding URG into PX on Dec 28/00</t>
  </si>
  <si>
    <t xml:space="preserve">PG&amp;E filed calc of retained gen on Feb 23</t>
  </si>
  <si>
    <t xml:space="preserve">URG = hydro, fossil, Diablo Canyon</t>
  </si>
  <si>
    <t xml:space="preserve">Diablo Canyon pricing = ICIP during freeze, benefit-sharing after freeze</t>
  </si>
  <si>
    <t xml:space="preserve">TCBA = revenues from URG, power purchase agreements and QF contracts</t>
  </si>
  <si>
    <t xml:space="preserve">TRA (transition revenue acct) = revenues from customers</t>
  </si>
  <si>
    <t xml:space="preserve">positive CTC amounts go from TRA to TCBA</t>
  </si>
  <si>
    <t xml:space="preserve">for Dec 28 to Jan 31/01, cost based URG pricing used to record</t>
  </si>
  <si>
    <t xml:space="preserve">costs and revenues into TCBA and TRA</t>
  </si>
  <si>
    <t xml:space="preserve">All the submitted tariff sheets show is a change in the "development of hourly forward market costs. These costs equal: </t>
  </si>
  <si>
    <t xml:space="preserve"> "the sum of the cost in the day-ahead market in each zone, plus the costs of the hour ahead market in each zone, </t>
  </si>
  <si>
    <t xml:space="preserve">plus the net gain or loss on transactions in the block forward market,</t>
  </si>
  <si>
    <r>
      <rPr>
        <sz val="10"/>
        <color rgb="FFFF0000"/>
        <rFont val="Arial"/>
        <family val="2"/>
      </rPr>
      <t xml:space="preserve">plus the net costs associated with PG&amp;E's retained generation,</t>
    </r>
    <r>
      <rPr>
        <sz val="10"/>
        <rFont val="Arial"/>
        <family val="0"/>
      </rPr>
      <t xml:space="preserve"> all divided by the kWh purchased in all zones in all forward energy market for that hour. </t>
    </r>
  </si>
  <si>
    <t xml:space="preserve">Advice Letter 2101-E</t>
  </si>
  <si>
    <t xml:space="preserve">billing method for CDWR</t>
  </si>
  <si>
    <t xml:space="preserve">requested to be effective on May 21, 2001 (filed April 11)</t>
  </si>
  <si>
    <t xml:space="preserve">will implement billing within 30 days following CPUC approval</t>
  </si>
  <si>
    <t xml:space="preserve">from D01-03-081</t>
  </si>
  <si>
    <t xml:space="preserve">submits new schedule E-GEN</t>
  </si>
  <si>
    <t xml:space="preserve">2 parts</t>
  </si>
  <si>
    <t xml:space="preserve">1) charges for power provided by CDWR</t>
  </si>
  <si>
    <t xml:space="preserve">= %sales served by CDWR x gen charges for each rate schedule</t>
  </si>
  <si>
    <t xml:space="preserve">2) other gen. charges</t>
  </si>
  <si>
    <t xml:space="preserve">QF's, purchased power agreements (PPA's), URG</t>
  </si>
  <si>
    <t xml:space="preserve">also any charges from ISO relating to real time energy purchase costs</t>
  </si>
  <si>
    <t xml:space="preserve">= sales x system avg rate each month</t>
  </si>
  <si>
    <t xml:space="preserve">system avg rate det. By CPUC in A00-11-056 and 2085-E</t>
  </si>
  <si>
    <t xml:space="preserve">D01-03-081</t>
  </si>
  <si>
    <t xml:space="preserve">generation-rel. component is</t>
  </si>
  <si>
    <t xml:space="preserve">total bundled electric rate, including one cent</t>
  </si>
  <si>
    <t xml:space="preserve">less non-gen</t>
  </si>
  <si>
    <t xml:space="preserve">T&amp;D</t>
  </si>
  <si>
    <t xml:space="preserve">PPP, ND and FTA</t>
  </si>
  <si>
    <t xml:space="preserve">company wide rates</t>
  </si>
  <si>
    <t xml:space="preserve">7.277 cents for SCE</t>
  </si>
  <si>
    <t xml:space="preserve">6.471 cents for PG&amp;E</t>
  </si>
  <si>
    <t xml:space="preserve">the CPA rate = CPA revenues divided by all kWh sales, including DA sales</t>
  </si>
  <si>
    <t xml:space="preserve">CPA revenue = generation-related revenue less</t>
  </si>
  <si>
    <t xml:space="preserve">I) URG</t>
  </si>
  <si>
    <t xml:space="preserve">ii) QF contracts (est. at $80)</t>
  </si>
  <si>
    <t xml:space="preserve">iii) existing bilateral conracts</t>
  </si>
  <si>
    <t xml:space="preserve">iv) ancillary services</t>
  </si>
  <si>
    <t xml:space="preserve">D01-04-005 sets the CPA rate, but does not allocate between DWR and the utilities</t>
  </si>
  <si>
    <t xml:space="preserve">D01-05-064 May 15</t>
  </si>
  <si>
    <t xml:space="preserve">orders utilities to switch to more precise method of segregating funds for CDWR</t>
  </si>
  <si>
    <t xml:space="preserve">use method of calc number of CDWR supplied kWh in D01 03 081.</t>
  </si>
  <si>
    <t xml:space="preserve">Advice Letter 2119-E</t>
  </si>
  <si>
    <t xml:space="preserve">to be effective June 1</t>
  </si>
  <si>
    <t xml:space="preserve">ILLUSTRATION OF PX CREDIT</t>
  </si>
  <si>
    <t xml:space="preserve">on Sample Bill</t>
  </si>
  <si>
    <t xml:space="preserve">Residential rate class.</t>
  </si>
  <si>
    <t xml:space="preserve">CASE ONE:  Assume PX Credit equals the Generation Cost in the existing frozen rate.</t>
  </si>
  <si>
    <t xml:space="preserve">CASE TWO:  Set PX Credit equal to PG&amp;E's JULY value.</t>
  </si>
  <si>
    <t xml:space="preserve">CASE THREE(a)  Set PX Credit equal to MARKET*</t>
  </si>
  <si>
    <t xml:space="preserve">CASE THREE(b)  Set PX Credit equal to LOWER MARKET</t>
  </si>
  <si>
    <t xml:space="preserve">Assume 1000 kWh per month.</t>
  </si>
  <si>
    <t xml:space="preserve">"SCE METHOD"</t>
  </si>
  <si>
    <t xml:space="preserve">"PG&amp;E METHOD"</t>
  </si>
  <si>
    <t xml:space="preserve">Bundled</t>
  </si>
  <si>
    <t xml:space="preserve">Direct Access</t>
  </si>
  <si>
    <t xml:space="preserve">TARIFF COMPONENT</t>
  </si>
  <si>
    <r>
      <rPr>
        <sz val="10"/>
        <rFont val="Arial"/>
        <family val="0"/>
      </rPr>
      <t xml:space="preserve">Generation </t>
    </r>
    <r>
      <rPr>
        <i val="true"/>
        <sz val="10"/>
        <rFont val="Arial"/>
        <family val="2"/>
      </rPr>
      <t xml:space="preserve">(= OAS less T&amp;D&amp;Other)</t>
    </r>
  </si>
  <si>
    <t xml:space="preserve">T&amp;D&amp;Other</t>
  </si>
  <si>
    <t xml:space="preserve">"Normal Revenue" (NR)</t>
  </si>
  <si>
    <t xml:space="preserve">less</t>
  </si>
  <si>
    <t xml:space="preserve">PX Credit</t>
  </si>
  <si>
    <t xml:space="preserve">varies</t>
  </si>
  <si>
    <t xml:space="preserve">TOTAL TARIFF PAYMENT</t>
  </si>
  <si>
    <t xml:space="preserve">back out T&amp;D&amp;Other</t>
  </si>
  <si>
    <t xml:space="preserve">Implied CTC payment ("NEGATIVE PX CREDIT")</t>
  </si>
  <si>
    <t xml:space="preserve">OTHER COSTS</t>
  </si>
  <si>
    <t xml:space="preserve">plus</t>
  </si>
  <si>
    <t xml:space="preserve">EPS Surcharge</t>
  </si>
  <si>
    <t xml:space="preserve">May 27 3-cent surcharge</t>
  </si>
  <si>
    <t xml:space="preserve">Enron's Energy Cost*</t>
  </si>
  <si>
    <t xml:space="preserve">TOTAL COST to SERVE</t>
  </si>
  <si>
    <t xml:space="preserve">* Enron's Energy Cost is set to break-even point:   (where CTC = 0)</t>
  </si>
  <si>
    <t xml:space="preserve">        equal to RESIDUAL GEN + 3 cents  =  $99/MWh</t>
  </si>
  <si>
    <t xml:space="preserve">Unbundle Tariff</t>
  </si>
  <si>
    <t xml:space="preserve">$/MWh</t>
  </si>
  <si>
    <t xml:space="preserve">kWh</t>
  </si>
  <si>
    <t xml:space="preserve">Transmission</t>
  </si>
  <si>
    <t xml:space="preserve">Distribution</t>
  </si>
  <si>
    <t xml:space="preserve">PPP</t>
  </si>
  <si>
    <t xml:space="preserve">ND</t>
  </si>
  <si>
    <t xml:space="preserve">FTA</t>
  </si>
  <si>
    <t xml:space="preserve">Subtotal</t>
  </si>
  <si>
    <t xml:space="preserve">RESIDUAL Gen</t>
  </si>
  <si>
    <r>
      <rPr>
        <sz val="10"/>
        <rFont val="Arial"/>
        <family val="0"/>
      </rPr>
      <t xml:space="preserve">PG&amp;E's Energy "Cost" </t>
    </r>
    <r>
      <rPr>
        <b val="true"/>
        <sz val="10"/>
        <rFont val="Arial"/>
        <family val="2"/>
      </rPr>
      <t xml:space="preserve">(PX CREDIT)</t>
    </r>
  </si>
  <si>
    <t xml:space="preserve">CTC payment</t>
  </si>
  <si>
    <t xml:space="preserve">Total FROZEN TARIFF</t>
  </si>
  <si>
    <t xml:space="preserve">Forward</t>
  </si>
  <si>
    <t xml:space="preserve">7 Day</t>
  </si>
  <si>
    <t xml:space="preserve">98 Day</t>
  </si>
  <si>
    <t xml:space="preserve">Undercollection</t>
  </si>
  <si>
    <t xml:space="preserve">Market</t>
  </si>
  <si>
    <t xml:space="preserve">+</t>
  </si>
  <si>
    <t xml:space="preserve">Adjustment</t>
  </si>
  <si>
    <t xml:space="preserve">x</t>
  </si>
  <si>
    <t xml:space="preserve">Loss</t>
  </si>
  <si>
    <t xml:space="preserve">Price</t>
  </si>
  <si>
    <t xml:space="preserve">Factor</t>
  </si>
  <si>
    <t xml:space="preserve">(FM)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</si>
</sst>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\$#,##0"/>
    <numFmt numFmtId="167" formatCode="0.00000"/>
    <numFmt numFmtId="168" formatCode="#,##0"/>
    <numFmt numFmtId="169" formatCode="[$-409]d\-mmm"/>
    <numFmt numFmtId="170" formatCode="\$#,##0_);&quot;($&quot;#,##0\)"/>
    <numFmt numFmtId="171" formatCode="0&quot; $/MWh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6"/>
      <name val="Arial"/>
      <family val="2"/>
    </font>
    <font>
      <i val="true"/>
      <sz val="10"/>
      <name val="Arial"/>
      <family val="2"/>
    </font>
    <font>
      <i val="true"/>
      <sz val="9"/>
      <name val="Arial"/>
      <family val="2"/>
    </font>
    <font>
      <b val="true"/>
      <i val="true"/>
      <sz val="9"/>
      <color rgb="FFFF0000"/>
      <name val="Arial"/>
      <family val="2"/>
    </font>
    <font>
      <sz val="8"/>
      <name val="Arial"/>
      <family val="2"/>
    </font>
    <font>
      <b val="true"/>
      <sz val="8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538200</xdr:colOff>
      <xdr:row>1</xdr:row>
      <xdr:rowOff>86040</xdr:rowOff>
    </xdr:from>
    <xdr:to>
      <xdr:col>2</xdr:col>
      <xdr:colOff>60480</xdr:colOff>
      <xdr:row>5</xdr:row>
      <xdr:rowOff>66240</xdr:rowOff>
    </xdr:to>
    <xdr:sp>
      <xdr:nvSpPr>
        <xdr:cNvPr id="0" name="AutoShape 1"/>
        <xdr:cNvSpPr/>
      </xdr:nvSpPr>
      <xdr:spPr>
        <a:xfrm>
          <a:off x="1176480" y="248040"/>
          <a:ext cx="160200" cy="627840"/>
        </a:xfrm>
        <a:custGeom>
          <a:avLst/>
          <a:gdLst>
            <a:gd name="textAreaLeft" fmla="*/ 47160 w 160200"/>
            <a:gd name="textAreaRight" fmla="*/ 160560 w 160200"/>
            <a:gd name="textAreaTop" fmla="*/ 25920 h 627840"/>
            <a:gd name="textAreaBottom" fmla="*/ 601920 h 627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0800" y="0"/>
                <a:pt x="0" y="900"/>
                <a:pt x="0" y="1800"/>
              </a:cubicBezTo>
              <a:lnTo>
                <a:pt x="0" y="19800"/>
              </a:lnTo>
              <a:cubicBezTo>
                <a:pt x="0" y="20700"/>
                <a:pt x="108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643680</xdr:colOff>
      <xdr:row>1</xdr:row>
      <xdr:rowOff>123840</xdr:rowOff>
    </xdr:from>
    <xdr:to>
      <xdr:col>7</xdr:col>
      <xdr:colOff>40320</xdr:colOff>
      <xdr:row>5</xdr:row>
      <xdr:rowOff>86040</xdr:rowOff>
    </xdr:to>
    <xdr:sp>
      <xdr:nvSpPr>
        <xdr:cNvPr id="1" name="AutoShape 2"/>
        <xdr:cNvSpPr/>
      </xdr:nvSpPr>
      <xdr:spPr>
        <a:xfrm>
          <a:off x="4629600" y="285840"/>
          <a:ext cx="171360" cy="609840"/>
        </a:xfrm>
        <a:custGeom>
          <a:avLst/>
          <a:gdLst>
            <a:gd name="textAreaLeft" fmla="*/ 0 w 171360"/>
            <a:gd name="textAreaRight" fmla="*/ 120240 w 171360"/>
            <a:gd name="textAreaTop" fmla="*/ 25200 h 609840"/>
            <a:gd name="textAreaBottom" fmla="*/ 584640 h 6098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10800" y="0"/>
                <a:pt x="21600" y="900"/>
                <a:pt x="21600" y="1800"/>
              </a:cubicBezTo>
              <a:lnTo>
                <a:pt x="21600" y="19800"/>
              </a:lnTo>
              <a:cubicBezTo>
                <a:pt x="21600" y="20700"/>
                <a:pt x="108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568440</xdr:colOff>
      <xdr:row>1</xdr:row>
      <xdr:rowOff>133560</xdr:rowOff>
    </xdr:from>
    <xdr:to>
      <xdr:col>7</xdr:col>
      <xdr:colOff>599040</xdr:colOff>
      <xdr:row>4</xdr:row>
      <xdr:rowOff>152640</xdr:rowOff>
    </xdr:to>
    <xdr:sp>
      <xdr:nvSpPr>
        <xdr:cNvPr id="2" name="AutoShape 3"/>
        <xdr:cNvSpPr/>
      </xdr:nvSpPr>
      <xdr:spPr>
        <a:xfrm>
          <a:off x="5329080" y="295560"/>
          <a:ext cx="30600" cy="504720"/>
        </a:xfrm>
        <a:custGeom>
          <a:avLst/>
          <a:gdLst>
            <a:gd name="textAreaLeft" fmla="*/ 9000 w 30600"/>
            <a:gd name="textAreaRight" fmla="*/ 30960 w 30600"/>
            <a:gd name="textAreaTop" fmla="*/ 20880 h 504720"/>
            <a:gd name="textAreaBottom" fmla="*/ 483840 h 5047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0800" y="0"/>
                <a:pt x="0" y="900"/>
                <a:pt x="0" y="1800"/>
              </a:cubicBezTo>
              <a:lnTo>
                <a:pt x="0" y="19800"/>
              </a:lnTo>
              <a:cubicBezTo>
                <a:pt x="0" y="20700"/>
                <a:pt x="108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558360</xdr:colOff>
      <xdr:row>1</xdr:row>
      <xdr:rowOff>133560</xdr:rowOff>
    </xdr:from>
    <xdr:to>
      <xdr:col>10</xdr:col>
      <xdr:colOff>618840</xdr:colOff>
      <xdr:row>4</xdr:row>
      <xdr:rowOff>162000</xdr:rowOff>
    </xdr:to>
    <xdr:sp>
      <xdr:nvSpPr>
        <xdr:cNvPr id="3" name="AutoShape 4"/>
        <xdr:cNvSpPr/>
      </xdr:nvSpPr>
      <xdr:spPr>
        <a:xfrm>
          <a:off x="7174440" y="295560"/>
          <a:ext cx="60480" cy="514080"/>
        </a:xfrm>
        <a:custGeom>
          <a:avLst/>
          <a:gdLst>
            <a:gd name="textAreaLeft" fmla="*/ 0 w 60480"/>
            <a:gd name="textAreaRight" fmla="*/ 42480 w 60480"/>
            <a:gd name="textAreaTop" fmla="*/ 21240 h 514080"/>
            <a:gd name="textAreaBottom" fmla="*/ 492840 h 51408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10800" y="0"/>
                <a:pt x="21600" y="900"/>
                <a:pt x="21600" y="1800"/>
              </a:cubicBezTo>
              <a:lnTo>
                <a:pt x="21600" y="19800"/>
              </a:lnTo>
              <a:cubicBezTo>
                <a:pt x="21600" y="20700"/>
                <a:pt x="108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1" width="2.99"/>
    <col collapsed="false" customWidth="true" hidden="false" outlineLevel="0" max="3" min="3" style="1" width="8.85"/>
    <col collapsed="false" customWidth="true" hidden="false" outlineLevel="0" max="4" min="4" style="1" width="3.99"/>
    <col collapsed="false" customWidth="true" hidden="false" outlineLevel="0" max="5" min="5" style="1" width="10.71"/>
    <col collapsed="false" customWidth="false" hidden="false" outlineLevel="0" max="257" min="6" style="1" width="9.14"/>
  </cols>
  <sheetData>
    <row r="1" customFormat="false" ht="15.75" hidden="false" customHeight="false" outlineLevel="0" collapsed="false">
      <c r="A1" s="2" t="s">
        <v>0</v>
      </c>
      <c r="E1" s="3" t="s">
        <v>1</v>
      </c>
    </row>
    <row r="2" customFormat="false" ht="15" hidden="false" customHeight="false" outlineLevel="0" collapsed="false">
      <c r="A2" s="4" t="n">
        <v>37038</v>
      </c>
      <c r="B2" s="1" t="s">
        <v>2</v>
      </c>
      <c r="C2" s="5" t="n">
        <v>37045</v>
      </c>
      <c r="E2" s="6" t="n">
        <v>0.14041</v>
      </c>
      <c r="F2" s="7" t="n">
        <f aca="false">E2*1000</f>
        <v>140.41</v>
      </c>
    </row>
    <row r="3" customFormat="false" ht="15" hidden="false" customHeight="false" outlineLevel="0" collapsed="false">
      <c r="A3" s="8" t="n">
        <v>37031</v>
      </c>
      <c r="B3" s="9" t="s">
        <v>2</v>
      </c>
      <c r="C3" s="8" t="n">
        <v>37038</v>
      </c>
      <c r="E3" s="9" t="n">
        <v>0.14077</v>
      </c>
      <c r="F3" s="7" t="n">
        <f aca="false">E3*1000</f>
        <v>140.77</v>
      </c>
    </row>
    <row r="4" customFormat="false" ht="15" hidden="false" customHeight="false" outlineLevel="0" collapsed="false">
      <c r="A4" s="8" t="n">
        <v>37024</v>
      </c>
      <c r="B4" s="9" t="s">
        <v>2</v>
      </c>
      <c r="C4" s="8" t="n">
        <v>37031</v>
      </c>
      <c r="E4" s="9" t="n">
        <v>0.14293</v>
      </c>
      <c r="F4" s="7" t="n">
        <f aca="false">E4*1000</f>
        <v>142.93</v>
      </c>
    </row>
    <row r="5" customFormat="false" ht="15" hidden="false" customHeight="false" outlineLevel="0" collapsed="false">
      <c r="A5" s="8" t="n">
        <v>37017</v>
      </c>
      <c r="B5" s="9" t="s">
        <v>2</v>
      </c>
      <c r="C5" s="8" t="n">
        <v>37024</v>
      </c>
      <c r="E5" s="9" t="n">
        <v>0.13581</v>
      </c>
      <c r="F5" s="7" t="n">
        <f aca="false">E5*1000</f>
        <v>135.81</v>
      </c>
    </row>
    <row r="6" customFormat="false" ht="15" hidden="false" customHeight="false" outlineLevel="0" collapsed="false">
      <c r="A6" s="8" t="n">
        <v>37010</v>
      </c>
      <c r="B6" s="9" t="s">
        <v>2</v>
      </c>
      <c r="C6" s="8" t="n">
        <v>37017</v>
      </c>
      <c r="E6" s="9" t="n">
        <v>0.13641</v>
      </c>
      <c r="F6" s="7" t="n">
        <f aca="false">E6*1000</f>
        <v>136.41</v>
      </c>
    </row>
    <row r="7" customFormat="false" ht="15.75" hidden="false" customHeight="false" outlineLevel="0" collapsed="false">
      <c r="A7" s="9"/>
      <c r="B7" s="9"/>
      <c r="C7" s="9"/>
      <c r="E7" s="9"/>
      <c r="F7" s="7"/>
    </row>
    <row r="8" customFormat="false" ht="15.75" hidden="false" customHeight="false" outlineLevel="0" collapsed="false">
      <c r="A8" s="2" t="s">
        <v>3</v>
      </c>
      <c r="B8" s="9"/>
      <c r="C8" s="9"/>
      <c r="E8" s="9"/>
      <c r="F8" s="7"/>
    </row>
    <row r="9" customFormat="false" ht="15" hidden="false" customHeight="false" outlineLevel="0" collapsed="false">
      <c r="A9" s="4" t="n">
        <v>37073</v>
      </c>
      <c r="B9" s="9" t="s">
        <v>2</v>
      </c>
      <c r="C9" s="8" t="n">
        <v>37079</v>
      </c>
      <c r="E9" s="9" t="n">
        <v>0.07764</v>
      </c>
      <c r="F9" s="7" t="n">
        <f aca="false">E9*1000</f>
        <v>77.64</v>
      </c>
    </row>
    <row r="10" customFormat="false" ht="15" hidden="false" customHeight="false" outlineLevel="0" collapsed="false">
      <c r="A10" s="4" t="n">
        <v>37066</v>
      </c>
      <c r="B10" s="9" t="s">
        <v>2</v>
      </c>
      <c r="C10" s="8" t="n">
        <v>37072</v>
      </c>
      <c r="E10" s="9" t="n">
        <v>0.07306</v>
      </c>
      <c r="F10" s="7" t="n">
        <f aca="false">E10*1000</f>
        <v>73.06</v>
      </c>
    </row>
    <row r="11" customFormat="false" ht="15" hidden="false" customHeight="false" outlineLevel="0" collapsed="false">
      <c r="A11" s="4" t="n">
        <v>37059</v>
      </c>
      <c r="B11" s="9" t="s">
        <v>2</v>
      </c>
      <c r="C11" s="8" t="n">
        <v>37065</v>
      </c>
      <c r="E11" s="10" t="n">
        <v>0.0683</v>
      </c>
      <c r="F11" s="7" t="n">
        <f aca="false">E11*1000</f>
        <v>68.3</v>
      </c>
    </row>
    <row r="12" customFormat="false" ht="15" hidden="false" customHeight="false" outlineLevel="0" collapsed="false">
      <c r="A12" s="4" t="n">
        <v>37052</v>
      </c>
      <c r="B12" s="9" t="s">
        <v>2</v>
      </c>
      <c r="C12" s="8" t="n">
        <v>37058</v>
      </c>
      <c r="E12" s="9" t="n">
        <v>0.06265</v>
      </c>
      <c r="F12" s="7" t="n">
        <f aca="false">E12*1000</f>
        <v>62.65</v>
      </c>
    </row>
    <row r="13" customFormat="false" ht="15" hidden="false" customHeight="false" outlineLevel="0" collapsed="false">
      <c r="A13" s="4" t="n">
        <v>37045</v>
      </c>
      <c r="B13" s="9" t="s">
        <v>2</v>
      </c>
      <c r="C13" s="8" t="n">
        <v>37051</v>
      </c>
      <c r="E13" s="9" t="n">
        <v>0.07032</v>
      </c>
      <c r="F13" s="7" t="n">
        <f aca="false">E13*1000</f>
        <v>70.32</v>
      </c>
    </row>
    <row r="14" customFormat="false" ht="15" hidden="false" customHeight="false" outlineLevel="0" collapsed="false">
      <c r="A14" s="4" t="n">
        <v>37038</v>
      </c>
      <c r="B14" s="9" t="s">
        <v>2</v>
      </c>
      <c r="C14" s="8" t="n">
        <v>37044</v>
      </c>
      <c r="E14" s="9" t="n">
        <v>0.07986</v>
      </c>
      <c r="F14" s="7" t="n">
        <f aca="false">E14*1000</f>
        <v>79.86</v>
      </c>
    </row>
    <row r="15" customFormat="false" ht="15" hidden="false" customHeight="false" outlineLevel="0" collapsed="false">
      <c r="A15" s="8" t="n">
        <v>37031</v>
      </c>
      <c r="B15" s="9" t="s">
        <v>2</v>
      </c>
      <c r="C15" s="8" t="n">
        <v>37037</v>
      </c>
      <c r="E15" s="9" t="n">
        <v>0.08949</v>
      </c>
      <c r="F15" s="7" t="n">
        <f aca="false">E15*1000</f>
        <v>89.49</v>
      </c>
    </row>
    <row r="16" customFormat="false" ht="15" hidden="false" customHeight="false" outlineLevel="0" collapsed="false">
      <c r="A16" s="8" t="n">
        <v>37024</v>
      </c>
      <c r="B16" s="9" t="s">
        <v>2</v>
      </c>
      <c r="C16" s="8" t="n">
        <v>37030</v>
      </c>
      <c r="E16" s="9" t="n">
        <v>0.09832</v>
      </c>
      <c r="F16" s="7" t="n">
        <f aca="false">E16*1000</f>
        <v>98.32</v>
      </c>
      <c r="H16" s="1" t="s">
        <v>4</v>
      </c>
    </row>
    <row r="17" customFormat="false" ht="15" hidden="false" customHeight="false" outlineLevel="0" collapsed="false">
      <c r="A17" s="8" t="n">
        <v>37017</v>
      </c>
      <c r="B17" s="9" t="s">
        <v>2</v>
      </c>
      <c r="C17" s="8" t="n">
        <v>37023</v>
      </c>
      <c r="E17" s="9" t="n">
        <v>0.09994</v>
      </c>
      <c r="F17" s="7" t="n">
        <f aca="false">E17*1000</f>
        <v>99.94</v>
      </c>
    </row>
    <row r="18" customFormat="false" ht="15" hidden="false" customHeight="false" outlineLevel="0" collapsed="false">
      <c r="A18" s="8" t="n">
        <v>37010</v>
      </c>
      <c r="B18" s="9" t="s">
        <v>2</v>
      </c>
      <c r="C18" s="8" t="n">
        <v>37016</v>
      </c>
      <c r="E18" s="9" t="n">
        <v>0.12279</v>
      </c>
      <c r="F18" s="7" t="n">
        <f aca="false">E18*1000</f>
        <v>122.79</v>
      </c>
    </row>
    <row r="19" customFormat="false" ht="15.75" hidden="false" customHeight="false" outlineLevel="0" collapsed="false">
      <c r="A19" s="9"/>
      <c r="B19" s="9"/>
      <c r="C19" s="9"/>
      <c r="E19" s="9"/>
      <c r="F19" s="7"/>
    </row>
    <row r="20" customFormat="false" ht="15.75" hidden="false" customHeight="false" outlineLevel="0" collapsed="false">
      <c r="A20" s="2" t="s">
        <v>5</v>
      </c>
      <c r="B20" s="9"/>
      <c r="C20" s="9"/>
      <c r="E20" s="9"/>
      <c r="F20" s="7"/>
    </row>
    <row r="21" customFormat="false" ht="15" hidden="false" customHeight="false" outlineLevel="0" collapsed="false">
      <c r="A21" s="4" t="n">
        <v>37070</v>
      </c>
      <c r="B21" s="9" t="s">
        <v>2</v>
      </c>
      <c r="C21" s="8" t="n">
        <v>37077</v>
      </c>
      <c r="E21" s="10" t="n">
        <v>0.0367</v>
      </c>
      <c r="F21" s="7" t="n">
        <f aca="false">E21*1000</f>
        <v>36.7</v>
      </c>
    </row>
    <row r="22" customFormat="false" ht="15" hidden="false" customHeight="false" outlineLevel="0" collapsed="false">
      <c r="A22" s="4" t="n">
        <v>37064</v>
      </c>
      <c r="B22" s="9" t="s">
        <v>2</v>
      </c>
      <c r="C22" s="8" t="n">
        <v>37070</v>
      </c>
      <c r="E22" s="9" t="n">
        <v>0.04048</v>
      </c>
      <c r="F22" s="7" t="n">
        <f aca="false">E22*1000</f>
        <v>40.48</v>
      </c>
    </row>
    <row r="23" customFormat="false" ht="15" hidden="false" customHeight="false" outlineLevel="0" collapsed="false">
      <c r="A23" s="4" t="n">
        <v>37057</v>
      </c>
      <c r="B23" s="9" t="s">
        <v>2</v>
      </c>
      <c r="C23" s="8" t="n">
        <v>37063</v>
      </c>
      <c r="E23" s="9" t="n">
        <v>0.04614</v>
      </c>
      <c r="F23" s="7" t="n">
        <f aca="false">E23*1000</f>
        <v>46.14</v>
      </c>
      <c r="H23" s="1" t="s">
        <v>4</v>
      </c>
    </row>
    <row r="24" customFormat="false" ht="15" hidden="false" customHeight="false" outlineLevel="0" collapsed="false">
      <c r="A24" s="4" t="n">
        <v>37050</v>
      </c>
      <c r="B24" s="9" t="s">
        <v>2</v>
      </c>
      <c r="C24" s="8" t="n">
        <v>37056</v>
      </c>
      <c r="E24" s="9" t="n">
        <v>0.03902</v>
      </c>
      <c r="F24" s="7" t="n">
        <f aca="false">E24*1000</f>
        <v>39.02</v>
      </c>
    </row>
    <row r="25" customFormat="false" ht="15" hidden="false" customHeight="false" outlineLevel="0" collapsed="false">
      <c r="A25" s="4" t="n">
        <v>37043</v>
      </c>
      <c r="B25" s="9" t="s">
        <v>2</v>
      </c>
      <c r="C25" s="8" t="n">
        <v>37049</v>
      </c>
      <c r="E25" s="9" t="n">
        <v>0.04979</v>
      </c>
      <c r="F25" s="7" t="n">
        <f aca="false">E25*1000</f>
        <v>49.79</v>
      </c>
    </row>
    <row r="26" customFormat="false" ht="15" hidden="false" customHeight="false" outlineLevel="0" collapsed="false">
      <c r="A26" s="4" t="n">
        <v>37036</v>
      </c>
      <c r="B26" s="9" t="s">
        <v>2</v>
      </c>
      <c r="C26" s="8" t="n">
        <v>37042</v>
      </c>
      <c r="E26" s="9" t="n">
        <v>0.04057</v>
      </c>
      <c r="F26" s="7" t="n">
        <f aca="false">E26*1000</f>
        <v>40.57</v>
      </c>
    </row>
    <row r="27" customFormat="false" ht="15" hidden="false" customHeight="false" outlineLevel="0" collapsed="false">
      <c r="A27" s="4" t="n">
        <v>37029</v>
      </c>
      <c r="B27" s="9" t="s">
        <v>2</v>
      </c>
      <c r="C27" s="8" t="n">
        <v>37035</v>
      </c>
      <c r="E27" s="9" t="n">
        <v>0.04162</v>
      </c>
      <c r="F27" s="7" t="n">
        <f aca="false">E27*1000</f>
        <v>41.62</v>
      </c>
    </row>
    <row r="28" customFormat="false" ht="15" hidden="false" customHeight="false" outlineLevel="0" collapsed="false">
      <c r="A28" s="8" t="n">
        <v>37022</v>
      </c>
      <c r="B28" s="9" t="s">
        <v>2</v>
      </c>
      <c r="C28" s="8" t="n">
        <v>37028</v>
      </c>
      <c r="E28" s="9" t="n">
        <v>0.05971</v>
      </c>
      <c r="F28" s="7" t="n">
        <f aca="false">E28*1000</f>
        <v>59.71</v>
      </c>
    </row>
    <row r="29" customFormat="false" ht="15" hidden="false" customHeight="false" outlineLevel="0" collapsed="false">
      <c r="A29" s="8" t="n">
        <v>37015</v>
      </c>
      <c r="B29" s="9" t="s">
        <v>2</v>
      </c>
      <c r="C29" s="8" t="n">
        <v>37021</v>
      </c>
      <c r="E29" s="9" t="n">
        <v>0.08116</v>
      </c>
      <c r="F29" s="7" t="n">
        <f aca="false">E29*1000</f>
        <v>81.16</v>
      </c>
    </row>
    <row r="30" customFormat="false" ht="15" hidden="false" customHeight="false" outlineLevel="0" collapsed="false">
      <c r="A30" s="8" t="n">
        <v>37008</v>
      </c>
      <c r="B30" s="9" t="s">
        <v>2</v>
      </c>
      <c r="C30" s="8" t="n">
        <v>37014</v>
      </c>
      <c r="E30" s="9" t="n">
        <v>0.10292</v>
      </c>
      <c r="F30" s="7" t="n">
        <f aca="false">E30*1000</f>
        <v>102.92</v>
      </c>
    </row>
    <row r="31" customFormat="false" ht="15" hidden="false" customHeight="false" outlineLevel="0" collapsed="false">
      <c r="A31" s="8" t="n">
        <v>37001</v>
      </c>
      <c r="B31" s="9" t="s">
        <v>2</v>
      </c>
      <c r="C31" s="8" t="n">
        <v>37007</v>
      </c>
      <c r="E31" s="9" t="n">
        <v>0.12417</v>
      </c>
      <c r="F31" s="7" t="n">
        <f aca="false">E31*1000</f>
        <v>124.17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&amp;C&amp;14AVERAGE PX - SCE, SDGE, PGE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21" activeCellId="0" sqref="M2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1" width="2.99"/>
    <col collapsed="false" customWidth="true" hidden="false" outlineLevel="0" max="3" min="3" style="1" width="8.85"/>
    <col collapsed="false" customWidth="true" hidden="false" outlineLevel="0" max="4" min="4" style="1" width="3.99"/>
    <col collapsed="false" customWidth="true" hidden="false" outlineLevel="0" max="5" min="5" style="1" width="10.71"/>
    <col collapsed="false" customWidth="false" hidden="false" outlineLevel="0" max="6" min="6" style="1" width="9.14"/>
    <col collapsed="false" customWidth="true" hidden="false" outlineLevel="0" max="7" min="7" style="1" width="4.28"/>
    <col collapsed="false" customWidth="true" hidden="false" outlineLevel="0" max="8" min="8" style="1" width="12.99"/>
    <col collapsed="false" customWidth="false" hidden="false" outlineLevel="0" max="9" min="9" style="1" width="9.14"/>
    <col collapsed="false" customWidth="true" hidden="false" outlineLevel="0" max="10" min="10" style="1" width="11.7"/>
    <col collapsed="false" customWidth="true" hidden="false" outlineLevel="0" max="11" min="11" style="1" width="4.14"/>
    <col collapsed="false" customWidth="true" hidden="false" outlineLevel="0" max="12" min="12" style="1" width="15.41"/>
    <col collapsed="false" customWidth="false" hidden="false" outlineLevel="0" max="13" min="13" style="1" width="9.14"/>
    <col collapsed="false" customWidth="true" hidden="false" outlineLevel="0" max="14" min="14" style="1" width="5.56"/>
    <col collapsed="false" customWidth="true" hidden="false" outlineLevel="0" max="16" min="15" style="1" width="15.99"/>
    <col collapsed="false" customWidth="true" hidden="false" outlineLevel="0" max="17" min="17" style="1" width="9.28"/>
    <col collapsed="false" customWidth="false" hidden="false" outlineLevel="0" max="18" min="18" style="1" width="9.14"/>
    <col collapsed="false" customWidth="true" hidden="false" outlineLevel="0" max="19" min="19" style="1" width="9.85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2" t="s">
        <v>0</v>
      </c>
      <c r="E1" s="3" t="s">
        <v>1</v>
      </c>
      <c r="H1" s="2" t="s">
        <v>5</v>
      </c>
      <c r="I1" s="9"/>
      <c r="J1" s="9"/>
      <c r="L1" s="9"/>
      <c r="M1" s="9" t="s">
        <v>6</v>
      </c>
      <c r="O1" s="11" t="s">
        <v>3</v>
      </c>
      <c r="P1" s="12"/>
      <c r="Q1" s="12"/>
      <c r="R1" s="13"/>
      <c r="S1" s="12"/>
      <c r="T1" s="14"/>
    </row>
    <row r="2" customFormat="false" ht="15" hidden="false" customHeight="false" outlineLevel="0" collapsed="false">
      <c r="H2" s="4" t="n">
        <v>37070</v>
      </c>
      <c r="I2" s="9" t="s">
        <v>2</v>
      </c>
      <c r="J2" s="8" t="n">
        <v>37077</v>
      </c>
      <c r="L2" s="10" t="n">
        <v>0.0367</v>
      </c>
      <c r="M2" s="7" t="n">
        <f aca="false">L2*1000</f>
        <v>36.7</v>
      </c>
      <c r="O2" s="15" t="n">
        <v>37073</v>
      </c>
      <c r="P2" s="12" t="s">
        <v>2</v>
      </c>
      <c r="Q2" s="16" t="n">
        <v>37079</v>
      </c>
      <c r="R2" s="13"/>
      <c r="S2" s="12" t="n">
        <v>0.07764</v>
      </c>
      <c r="T2" s="14" t="n">
        <f aca="false">S2*1000</f>
        <v>77.64</v>
      </c>
    </row>
    <row r="3" customFormat="false" ht="15" hidden="false" customHeight="false" outlineLevel="0" collapsed="false">
      <c r="H3" s="4" t="n">
        <v>37064</v>
      </c>
      <c r="I3" s="9" t="s">
        <v>2</v>
      </c>
      <c r="J3" s="8" t="n">
        <v>37070</v>
      </c>
      <c r="L3" s="9" t="n">
        <v>0.04048</v>
      </c>
      <c r="M3" s="7" t="n">
        <f aca="false">L3*1000</f>
        <v>40.48</v>
      </c>
      <c r="O3" s="15" t="n">
        <v>37066</v>
      </c>
      <c r="P3" s="12" t="s">
        <v>2</v>
      </c>
      <c r="Q3" s="16" t="n">
        <v>37072</v>
      </c>
      <c r="R3" s="13"/>
      <c r="S3" s="12" t="n">
        <v>0.07306</v>
      </c>
      <c r="T3" s="14" t="n">
        <f aca="false">S3*1000</f>
        <v>73.06</v>
      </c>
    </row>
    <row r="4" customFormat="false" ht="15" hidden="false" customHeight="false" outlineLevel="0" collapsed="false">
      <c r="H4" s="4" t="n">
        <v>37057</v>
      </c>
      <c r="I4" s="9" t="s">
        <v>2</v>
      </c>
      <c r="J4" s="8" t="n">
        <v>37063</v>
      </c>
      <c r="L4" s="9" t="n">
        <v>0.04614</v>
      </c>
      <c r="M4" s="7" t="n">
        <f aca="false">L4*1000</f>
        <v>46.14</v>
      </c>
      <c r="O4" s="15" t="n">
        <v>37059</v>
      </c>
      <c r="P4" s="12" t="s">
        <v>2</v>
      </c>
      <c r="Q4" s="16" t="n">
        <v>37065</v>
      </c>
      <c r="R4" s="13"/>
      <c r="S4" s="17" t="n">
        <v>0.0683</v>
      </c>
      <c r="T4" s="14" t="n">
        <f aca="false">S4*1000</f>
        <v>68.3</v>
      </c>
    </row>
    <row r="5" customFormat="false" ht="15" hidden="false" customHeight="false" outlineLevel="0" collapsed="false">
      <c r="H5" s="4" t="n">
        <v>37050</v>
      </c>
      <c r="I5" s="9" t="s">
        <v>2</v>
      </c>
      <c r="J5" s="8" t="n">
        <v>37056</v>
      </c>
      <c r="L5" s="9" t="n">
        <v>0.03902</v>
      </c>
      <c r="M5" s="7" t="n">
        <f aca="false">L5*1000</f>
        <v>39.02</v>
      </c>
      <c r="O5" s="15" t="n">
        <v>37052</v>
      </c>
      <c r="P5" s="12" t="s">
        <v>2</v>
      </c>
      <c r="Q5" s="16" t="n">
        <v>37058</v>
      </c>
      <c r="R5" s="13"/>
      <c r="S5" s="12" t="n">
        <v>0.06265</v>
      </c>
      <c r="T5" s="14" t="n">
        <f aca="false">S5*1000</f>
        <v>62.65</v>
      </c>
    </row>
    <row r="6" customFormat="false" ht="15" hidden="false" customHeight="false" outlineLevel="0" collapsed="false">
      <c r="H6" s="4" t="n">
        <v>37043</v>
      </c>
      <c r="I6" s="9" t="s">
        <v>2</v>
      </c>
      <c r="J6" s="8" t="n">
        <v>37049</v>
      </c>
      <c r="L6" s="9" t="n">
        <v>0.04979</v>
      </c>
      <c r="M6" s="7" t="n">
        <f aca="false">L6*1000</f>
        <v>49.79</v>
      </c>
      <c r="O6" s="15" t="n">
        <v>37045</v>
      </c>
      <c r="P6" s="12" t="s">
        <v>2</v>
      </c>
      <c r="Q6" s="16" t="n">
        <v>37051</v>
      </c>
      <c r="R6" s="13"/>
      <c r="S6" s="12" t="n">
        <v>0.07032</v>
      </c>
      <c r="T6" s="14" t="n">
        <f aca="false">S6*1000</f>
        <v>70.32</v>
      </c>
    </row>
    <row r="7" customFormat="false" ht="15" hidden="false" customHeight="false" outlineLevel="0" collapsed="false">
      <c r="A7" s="4" t="n">
        <v>37038</v>
      </c>
      <c r="B7" s="1" t="s">
        <v>2</v>
      </c>
      <c r="C7" s="5" t="n">
        <v>37045</v>
      </c>
      <c r="E7" s="6" t="n">
        <v>0.14041</v>
      </c>
      <c r="F7" s="7" t="n">
        <f aca="false">E7*1000</f>
        <v>140.41</v>
      </c>
      <c r="H7" s="18" t="n">
        <v>37036</v>
      </c>
      <c r="I7" s="19" t="s">
        <v>2</v>
      </c>
      <c r="J7" s="20" t="n">
        <v>37042</v>
      </c>
      <c r="L7" s="9" t="n">
        <v>0.04057</v>
      </c>
      <c r="M7" s="21" t="n">
        <f aca="false">L7*1000</f>
        <v>40.57</v>
      </c>
      <c r="O7" s="15" t="n">
        <v>37038</v>
      </c>
      <c r="P7" s="12" t="s">
        <v>2</v>
      </c>
      <c r="Q7" s="16" t="n">
        <v>37044</v>
      </c>
      <c r="R7" s="13"/>
      <c r="S7" s="12" t="n">
        <v>0.07986</v>
      </c>
      <c r="T7" s="14" t="n">
        <f aca="false">S7*1000</f>
        <v>79.86</v>
      </c>
    </row>
    <row r="8" customFormat="false" ht="15" hidden="false" customHeight="false" outlineLevel="0" collapsed="false">
      <c r="A8" s="8" t="n">
        <v>37031</v>
      </c>
      <c r="B8" s="9" t="s">
        <v>2</v>
      </c>
      <c r="C8" s="8" t="n">
        <v>37038</v>
      </c>
      <c r="E8" s="9" t="n">
        <v>0.14077</v>
      </c>
      <c r="F8" s="7" t="n">
        <f aca="false">E8*1000</f>
        <v>140.77</v>
      </c>
      <c r="H8" s="18" t="n">
        <v>37029</v>
      </c>
      <c r="I8" s="19" t="s">
        <v>2</v>
      </c>
      <c r="J8" s="20" t="n">
        <v>37035</v>
      </c>
      <c r="L8" s="9" t="n">
        <v>0.04162</v>
      </c>
      <c r="M8" s="21" t="n">
        <f aca="false">L8*1000</f>
        <v>41.62</v>
      </c>
      <c r="O8" s="16" t="n">
        <v>37031</v>
      </c>
      <c r="P8" s="12" t="s">
        <v>2</v>
      </c>
      <c r="Q8" s="16" t="n">
        <v>37037</v>
      </c>
      <c r="R8" s="13"/>
      <c r="S8" s="12" t="n">
        <v>0.08949</v>
      </c>
      <c r="T8" s="14" t="n">
        <f aca="false">S8*1000</f>
        <v>89.49</v>
      </c>
    </row>
    <row r="9" customFormat="false" ht="15" hidden="false" customHeight="false" outlineLevel="0" collapsed="false">
      <c r="A9" s="8" t="n">
        <v>37024</v>
      </c>
      <c r="B9" s="9" t="s">
        <v>2</v>
      </c>
      <c r="C9" s="8" t="n">
        <v>37031</v>
      </c>
      <c r="E9" s="9" t="n">
        <v>0.14293</v>
      </c>
      <c r="F9" s="7" t="n">
        <f aca="false">E9*1000</f>
        <v>142.93</v>
      </c>
      <c r="H9" s="20" t="n">
        <v>37022</v>
      </c>
      <c r="I9" s="19" t="s">
        <v>2</v>
      </c>
      <c r="J9" s="20" t="n">
        <v>37028</v>
      </c>
      <c r="L9" s="9" t="n">
        <v>0.05971</v>
      </c>
      <c r="M9" s="21" t="n">
        <f aca="false">L9*1000</f>
        <v>59.71</v>
      </c>
      <c r="O9" s="16" t="n">
        <v>37024</v>
      </c>
      <c r="P9" s="12" t="s">
        <v>2</v>
      </c>
      <c r="Q9" s="16" t="n">
        <v>37030</v>
      </c>
      <c r="R9" s="13"/>
      <c r="S9" s="12" t="n">
        <v>0.09832</v>
      </c>
      <c r="T9" s="14" t="n">
        <f aca="false">S9*1000</f>
        <v>98.32</v>
      </c>
    </row>
    <row r="10" customFormat="false" ht="15" hidden="false" customHeight="false" outlineLevel="0" collapsed="false">
      <c r="A10" s="8" t="n">
        <v>37017</v>
      </c>
      <c r="B10" s="9" t="s">
        <v>2</v>
      </c>
      <c r="C10" s="8" t="n">
        <v>37024</v>
      </c>
      <c r="E10" s="9" t="n">
        <v>0.13581</v>
      </c>
      <c r="F10" s="7" t="n">
        <f aca="false">E10*1000</f>
        <v>135.81</v>
      </c>
      <c r="H10" s="20" t="n">
        <v>37015</v>
      </c>
      <c r="I10" s="19" t="s">
        <v>2</v>
      </c>
      <c r="J10" s="20" t="n">
        <v>37021</v>
      </c>
      <c r="L10" s="9" t="n">
        <v>0.08116</v>
      </c>
      <c r="M10" s="21" t="n">
        <f aca="false">L10*1000</f>
        <v>81.16</v>
      </c>
      <c r="O10" s="16" t="n">
        <v>37017</v>
      </c>
      <c r="P10" s="12" t="s">
        <v>2</v>
      </c>
      <c r="Q10" s="16" t="n">
        <v>37023</v>
      </c>
      <c r="R10" s="13"/>
      <c r="S10" s="12" t="n">
        <v>0.09994</v>
      </c>
      <c r="T10" s="14" t="n">
        <f aca="false">S10*1000</f>
        <v>99.94</v>
      </c>
    </row>
    <row r="11" customFormat="false" ht="15" hidden="false" customHeight="false" outlineLevel="0" collapsed="false">
      <c r="A11" s="8" t="n">
        <v>37010</v>
      </c>
      <c r="B11" s="9" t="s">
        <v>2</v>
      </c>
      <c r="C11" s="8" t="n">
        <v>37017</v>
      </c>
      <c r="E11" s="9" t="n">
        <v>0.13641</v>
      </c>
      <c r="F11" s="7" t="n">
        <f aca="false">E11*1000</f>
        <v>136.41</v>
      </c>
      <c r="H11" s="8" t="n">
        <v>37008</v>
      </c>
      <c r="I11" s="9" t="s">
        <v>2</v>
      </c>
      <c r="J11" s="8" t="n">
        <v>37014</v>
      </c>
      <c r="L11" s="9" t="n">
        <v>0.10292</v>
      </c>
      <c r="M11" s="7" t="n">
        <f aca="false">L11*1000</f>
        <v>102.92</v>
      </c>
      <c r="O11" s="16" t="n">
        <v>37010</v>
      </c>
      <c r="P11" s="12" t="s">
        <v>2</v>
      </c>
      <c r="Q11" s="16" t="n">
        <v>37016</v>
      </c>
      <c r="R11" s="13"/>
      <c r="S11" s="12" t="n">
        <v>0.12279</v>
      </c>
      <c r="T11" s="14" t="n">
        <f aca="false">S11*1000</f>
        <v>122.79</v>
      </c>
    </row>
    <row r="12" customFormat="false" ht="15" hidden="false" customHeight="false" outlineLevel="0" collapsed="false">
      <c r="H12" s="8" t="n">
        <v>37001</v>
      </c>
      <c r="I12" s="9" t="s">
        <v>2</v>
      </c>
      <c r="J12" s="8" t="n">
        <v>37007</v>
      </c>
      <c r="L12" s="9" t="n">
        <v>0.12417</v>
      </c>
      <c r="M12" s="7" t="n">
        <f aca="false">L12*1000</f>
        <v>124.17</v>
      </c>
      <c r="O12" s="13"/>
      <c r="P12" s="12"/>
      <c r="Q12" s="12"/>
      <c r="R12" s="13"/>
      <c r="S12" s="12"/>
      <c r="T12" s="14"/>
    </row>
    <row r="13" customFormat="false" ht="15" hidden="false" customHeight="false" outlineLevel="0" collapsed="false">
      <c r="H13" s="1" t="s">
        <v>4</v>
      </c>
      <c r="O13" s="13" t="s">
        <v>4</v>
      </c>
      <c r="P13" s="13"/>
      <c r="Q13" s="13"/>
      <c r="R13" s="13"/>
      <c r="S13" s="13"/>
      <c r="T13" s="13"/>
    </row>
    <row r="15" customFormat="false" ht="15.75" hidden="false" customHeight="false" outlineLevel="0" collapsed="false">
      <c r="H15" s="22" t="s">
        <v>7</v>
      </c>
    </row>
    <row r="16" customFormat="false" ht="15" hidden="false" customHeight="false" outlineLevel="0" collapsed="false">
      <c r="J16" s="9" t="s">
        <v>8</v>
      </c>
      <c r="K16" s="9"/>
      <c r="L16" s="9" t="s">
        <v>9</v>
      </c>
      <c r="M16" s="1" t="s">
        <v>6</v>
      </c>
      <c r="Q16" s="1" t="s">
        <v>6</v>
      </c>
    </row>
    <row r="18" customFormat="false" ht="15" hidden="false" customHeight="false" outlineLevel="0" collapsed="false">
      <c r="H18" s="23" t="s">
        <v>10</v>
      </c>
      <c r="I18" s="23"/>
      <c r="J18" s="24" t="n">
        <v>85705.56</v>
      </c>
      <c r="K18" s="23"/>
      <c r="L18" s="24" t="n">
        <v>2324625</v>
      </c>
      <c r="M18" s="25" t="n">
        <f aca="false">J18/L18*1000</f>
        <v>36.8685529924181</v>
      </c>
    </row>
    <row r="19" customFormat="false" ht="15" hidden="false" customHeight="false" outlineLevel="0" collapsed="false">
      <c r="H19" s="23" t="s">
        <v>10</v>
      </c>
      <c r="I19" s="23"/>
      <c r="J19" s="24" t="n">
        <v>81612.06</v>
      </c>
      <c r="K19" s="23"/>
      <c r="L19" s="24" t="n">
        <v>2264220</v>
      </c>
      <c r="M19" s="25" t="n">
        <f aca="false">J19/L19*1000</f>
        <v>36.0442271510719</v>
      </c>
      <c r="O19" s="1" t="n">
        <v>0.04047904</v>
      </c>
      <c r="P19" s="1" t="n">
        <v>2068</v>
      </c>
      <c r="Q19" s="1" t="n">
        <f aca="false">1000*O19/P19</f>
        <v>0.019574003868472</v>
      </c>
    </row>
    <row r="20" customFormat="false" ht="15" hidden="false" customHeight="false" outlineLevel="0" collapsed="false">
      <c r="H20" s="23" t="s">
        <v>11</v>
      </c>
      <c r="I20" s="23"/>
      <c r="J20" s="24" t="n">
        <v>870955.06</v>
      </c>
      <c r="K20" s="23"/>
      <c r="L20" s="24" t="n">
        <v>23316876</v>
      </c>
      <c r="M20" s="25" t="n">
        <f aca="false">J20/L20*1000</f>
        <v>37.3529910267568</v>
      </c>
    </row>
    <row r="21" customFormat="false" ht="15" hidden="false" customHeight="false" outlineLevel="0" collapsed="false">
      <c r="H21" s="26" t="s">
        <v>12</v>
      </c>
      <c r="I21" s="23"/>
      <c r="J21" s="24" t="n">
        <v>899339.94</v>
      </c>
      <c r="K21" s="24"/>
      <c r="L21" s="24" t="n">
        <v>23705316</v>
      </c>
      <c r="M21" s="25" t="n">
        <f aca="false">J21/L21*1000</f>
        <v>37.9383232014287</v>
      </c>
    </row>
    <row r="22" customFormat="false" ht="15" hidden="false" customHeight="false" outlineLevel="0" collapsed="false">
      <c r="H22" s="27" t="s">
        <v>13</v>
      </c>
      <c r="J22" s="28" t="n">
        <v>2237040</v>
      </c>
      <c r="K22" s="28"/>
      <c r="L22" s="28" t="n">
        <v>17093466</v>
      </c>
      <c r="M22" s="7" t="n">
        <f aca="false">J22/L22*1000</f>
        <v>130.871059152076</v>
      </c>
      <c r="O22" s="1" t="n">
        <v>0.12417089</v>
      </c>
      <c r="P22" s="1" t="n">
        <v>1345</v>
      </c>
      <c r="Q22" s="1" t="n">
        <f aca="false">1000*O22/P22</f>
        <v>0.0923203643122677</v>
      </c>
    </row>
    <row r="23" customFormat="false" ht="15.75" hidden="false" customHeight="false" outlineLevel="0" collapsed="false">
      <c r="G23" s="29" t="s">
        <v>14</v>
      </c>
      <c r="H23" s="27" t="s">
        <v>15</v>
      </c>
      <c r="J23" s="28" t="n">
        <v>3660206</v>
      </c>
      <c r="K23" s="28"/>
      <c r="L23" s="28" t="n">
        <v>22842108</v>
      </c>
      <c r="M23" s="7" t="n">
        <f aca="false">J23/L23*1000</f>
        <v>160.239413980531</v>
      </c>
    </row>
    <row r="24" customFormat="false" ht="15" hidden="false" customHeight="false" outlineLevel="0" collapsed="false">
      <c r="H24" s="30" t="s">
        <v>16</v>
      </c>
      <c r="I24" s="31"/>
      <c r="J24" s="32" t="n">
        <v>413094.88</v>
      </c>
      <c r="K24" s="32"/>
      <c r="L24" s="32" t="n">
        <v>2149620</v>
      </c>
      <c r="M24" s="33" t="n">
        <f aca="false">J24/L24*1000</f>
        <v>192.171118616314</v>
      </c>
      <c r="N24" s="34"/>
      <c r="O24" s="34" t="n">
        <v>0.20939873</v>
      </c>
      <c r="P24" s="34" t="n">
        <v>1614</v>
      </c>
      <c r="Q24" s="34" t="n">
        <f aca="false">(O24/P24)*1000</f>
        <v>0.129738990086741</v>
      </c>
    </row>
    <row r="25" customFormat="false" ht="15" hidden="false" customHeight="false" outlineLevel="0" collapsed="false">
      <c r="H25" s="35" t="s">
        <v>17</v>
      </c>
      <c r="I25" s="36"/>
      <c r="J25" s="37" t="n">
        <v>4121809</v>
      </c>
      <c r="K25" s="37"/>
      <c r="L25" s="37" t="n">
        <v>19563030</v>
      </c>
      <c r="M25" s="21" t="n">
        <f aca="false">J25/L25*1000</f>
        <v>210.693793343874</v>
      </c>
    </row>
    <row r="26" customFormat="false" ht="15" hidden="false" customHeight="false" outlineLevel="0" collapsed="false">
      <c r="O26" s="28" t="n">
        <f aca="false">1000000*O24</f>
        <v>209398.73</v>
      </c>
      <c r="P26" s="28" t="n">
        <f aca="false">1000000*P24</f>
        <v>1614000000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&amp;C&amp;14AVERAGE PX - SCE, SDGE, PGE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77"/>
  <sheetViews>
    <sheetView showFormulas="false" showGridLines="true" showRowColHeaders="true" showZeros="true" rightToLeft="false" tabSelected="false" showOutlineSymbols="true" defaultGridColor="true" view="normal" topLeftCell="A58" colorId="64" zoomScale="114" zoomScaleNormal="114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41"/>
    <col collapsed="false" customWidth="true" hidden="false" outlineLevel="0" max="7" min="7" style="0" width="15.85"/>
  </cols>
  <sheetData>
    <row r="2" customFormat="false" ht="12.75" hidden="false" customHeight="false" outlineLevel="0" collapsed="false">
      <c r="A2" s="38" t="s">
        <v>18</v>
      </c>
    </row>
    <row r="3" customFormat="false" ht="12.75" hidden="false" customHeight="false" outlineLevel="0" collapsed="false">
      <c r="A3" s="0" t="s">
        <v>19</v>
      </c>
    </row>
    <row r="4" customFormat="false" ht="12.75" hidden="false" customHeight="false" outlineLevel="0" collapsed="false">
      <c r="A4" s="0" t="s">
        <v>20</v>
      </c>
    </row>
    <row r="5" customFormat="false" ht="12.75" hidden="false" customHeight="false" outlineLevel="0" collapsed="false">
      <c r="A5" s="0" t="s">
        <v>21</v>
      </c>
    </row>
    <row r="6" customFormat="false" ht="12.75" hidden="false" customHeight="false" outlineLevel="0" collapsed="false">
      <c r="B6" s="0" t="s">
        <v>22</v>
      </c>
    </row>
    <row r="7" customFormat="false" ht="12.75" hidden="false" customHeight="false" outlineLevel="0" collapsed="false">
      <c r="B7" s="0" t="s">
        <v>23</v>
      </c>
    </row>
    <row r="9" customFormat="false" ht="12.75" hidden="false" customHeight="false" outlineLevel="0" collapsed="false">
      <c r="B9" s="0" t="s">
        <v>24</v>
      </c>
    </row>
    <row r="10" customFormat="false" ht="12.75" hidden="false" customHeight="false" outlineLevel="0" collapsed="false">
      <c r="B10" s="0" t="s">
        <v>25</v>
      </c>
    </row>
    <row r="11" customFormat="false" ht="12.75" hidden="false" customHeight="false" outlineLevel="0" collapsed="false">
      <c r="B11" s="39" t="s">
        <v>26</v>
      </c>
    </row>
    <row r="13" customFormat="false" ht="12.75" hidden="false" customHeight="false" outlineLevel="0" collapsed="false">
      <c r="B13" s="0" t="s">
        <v>27</v>
      </c>
    </row>
    <row r="15" customFormat="false" ht="12.75" hidden="false" customHeight="false" outlineLevel="0" collapsed="false">
      <c r="B15" s="0" t="s">
        <v>28</v>
      </c>
    </row>
    <row r="16" customFormat="false" ht="12.75" hidden="false" customHeight="false" outlineLevel="0" collapsed="false">
      <c r="B16" s="0" t="s">
        <v>29</v>
      </c>
    </row>
    <row r="17" customFormat="false" ht="12.75" hidden="false" customHeight="false" outlineLevel="0" collapsed="false">
      <c r="B17" s="0" t="s">
        <v>30</v>
      </c>
    </row>
    <row r="19" customFormat="false" ht="12.75" hidden="false" customHeight="false" outlineLevel="0" collapsed="false">
      <c r="B19" s="40" t="s">
        <v>31</v>
      </c>
      <c r="C19" s="40"/>
      <c r="D19" s="40"/>
      <c r="E19" s="40"/>
      <c r="F19" s="40"/>
      <c r="G19" s="40"/>
    </row>
    <row r="20" customFormat="false" ht="12.75" hidden="false" customHeight="false" outlineLevel="0" collapsed="false">
      <c r="B20" s="40" t="s">
        <v>32</v>
      </c>
      <c r="C20" s="40"/>
      <c r="D20" s="40"/>
      <c r="E20" s="40"/>
      <c r="F20" s="40"/>
      <c r="G20" s="40"/>
    </row>
    <row r="21" customFormat="false" ht="12.75" hidden="false" customHeight="false" outlineLevel="0" collapsed="false">
      <c r="B21" s="40"/>
      <c r="C21" s="40" t="s">
        <v>33</v>
      </c>
      <c r="D21" s="40"/>
      <c r="E21" s="40"/>
      <c r="F21" s="40"/>
      <c r="G21" s="40"/>
    </row>
    <row r="22" customFormat="false" ht="12.75" hidden="false" customHeight="false" outlineLevel="0" collapsed="false">
      <c r="B22" s="0" t="s">
        <v>34</v>
      </c>
    </row>
    <row r="23" customFormat="false" ht="12.75" hidden="false" customHeight="false" outlineLevel="0" collapsed="false">
      <c r="B23" s="0" t="s">
        <v>35</v>
      </c>
    </row>
    <row r="25" customFormat="false" ht="12.75" hidden="false" customHeight="false" outlineLevel="0" collapsed="false">
      <c r="B25" s="0" t="s">
        <v>36</v>
      </c>
    </row>
    <row r="26" customFormat="false" ht="12.75" hidden="false" customHeight="false" outlineLevel="0" collapsed="false">
      <c r="B26" s="0" t="s">
        <v>37</v>
      </c>
    </row>
    <row r="27" customFormat="false" ht="12.75" hidden="false" customHeight="false" outlineLevel="0" collapsed="false">
      <c r="B27" s="0" t="s">
        <v>38</v>
      </c>
    </row>
    <row r="28" customFormat="false" ht="12.75" hidden="false" customHeight="false" outlineLevel="0" collapsed="false">
      <c r="B28" s="41" t="s">
        <v>39</v>
      </c>
    </row>
    <row r="31" customFormat="false" ht="12.75" hidden="false" customHeight="false" outlineLevel="0" collapsed="false">
      <c r="A31" s="38" t="s">
        <v>40</v>
      </c>
    </row>
    <row r="32" customFormat="false" ht="12.75" hidden="false" customHeight="false" outlineLevel="0" collapsed="false">
      <c r="A32" s="0" t="s">
        <v>41</v>
      </c>
    </row>
    <row r="33" customFormat="false" ht="12.75" hidden="false" customHeight="false" outlineLevel="0" collapsed="false">
      <c r="A33" s="0" t="s">
        <v>42</v>
      </c>
    </row>
    <row r="34" customFormat="false" ht="12.75" hidden="false" customHeight="false" outlineLevel="0" collapsed="false">
      <c r="A34" s="0" t="s">
        <v>43</v>
      </c>
    </row>
    <row r="35" customFormat="false" ht="12.75" hidden="false" customHeight="false" outlineLevel="0" collapsed="false">
      <c r="A35" s="0" t="s">
        <v>44</v>
      </c>
    </row>
    <row r="36" customFormat="false" ht="12.75" hidden="false" customHeight="false" outlineLevel="0" collapsed="false">
      <c r="B36" s="0" t="s">
        <v>45</v>
      </c>
    </row>
    <row r="37" customFormat="false" ht="12.75" hidden="false" customHeight="false" outlineLevel="0" collapsed="false">
      <c r="B37" s="0" t="s">
        <v>46</v>
      </c>
    </row>
    <row r="38" customFormat="false" ht="12.75" hidden="false" customHeight="false" outlineLevel="0" collapsed="false">
      <c r="B38" s="0" t="s">
        <v>47</v>
      </c>
    </row>
    <row r="39" customFormat="false" ht="12.75" hidden="false" customHeight="false" outlineLevel="0" collapsed="false">
      <c r="C39" s="0" t="s">
        <v>48</v>
      </c>
    </row>
    <row r="40" customFormat="false" ht="12.75" hidden="false" customHeight="false" outlineLevel="0" collapsed="false">
      <c r="B40" s="0" t="s">
        <v>49</v>
      </c>
    </row>
    <row r="41" customFormat="false" ht="12.75" hidden="false" customHeight="false" outlineLevel="0" collapsed="false">
      <c r="C41" s="0" t="s">
        <v>50</v>
      </c>
    </row>
    <row r="42" customFormat="false" ht="12.75" hidden="false" customHeight="false" outlineLevel="0" collapsed="false">
      <c r="C42" s="0" t="s">
        <v>51</v>
      </c>
    </row>
    <row r="43" customFormat="false" ht="12.75" hidden="false" customHeight="false" outlineLevel="0" collapsed="false">
      <c r="C43" s="0" t="s">
        <v>52</v>
      </c>
    </row>
    <row r="44" customFormat="false" ht="12.75" hidden="false" customHeight="false" outlineLevel="0" collapsed="false">
      <c r="C44" s="0" t="s">
        <v>53</v>
      </c>
    </row>
    <row r="47" customFormat="false" ht="12.75" hidden="false" customHeight="false" outlineLevel="0" collapsed="false">
      <c r="A47" s="0" t="s">
        <v>54</v>
      </c>
    </row>
    <row r="48" customFormat="false" ht="12.75" hidden="false" customHeight="false" outlineLevel="0" collapsed="false">
      <c r="A48" s="42"/>
    </row>
    <row r="49" customFormat="false" ht="12.75" hidden="false" customHeight="false" outlineLevel="0" collapsed="false">
      <c r="B49" s="0" t="s">
        <v>55</v>
      </c>
    </row>
    <row r="50" customFormat="false" ht="12.75" hidden="false" customHeight="false" outlineLevel="0" collapsed="false">
      <c r="B50" s="0" t="s">
        <v>56</v>
      </c>
    </row>
    <row r="51" customFormat="false" ht="12.75" hidden="false" customHeight="false" outlineLevel="0" collapsed="false">
      <c r="B51" s="0" t="s">
        <v>57</v>
      </c>
    </row>
    <row r="52" customFormat="false" ht="12.75" hidden="false" customHeight="false" outlineLevel="0" collapsed="false">
      <c r="C52" s="0" t="s">
        <v>58</v>
      </c>
    </row>
    <row r="53" customFormat="false" ht="12.75" hidden="false" customHeight="false" outlineLevel="0" collapsed="false">
      <c r="C53" s="0" t="s">
        <v>59</v>
      </c>
    </row>
    <row r="55" customFormat="false" ht="12.75" hidden="false" customHeight="false" outlineLevel="0" collapsed="false">
      <c r="B55" s="0" t="s">
        <v>60</v>
      </c>
    </row>
    <row r="56" customFormat="false" ht="12.75" hidden="false" customHeight="false" outlineLevel="0" collapsed="false">
      <c r="C56" s="0" t="s">
        <v>61</v>
      </c>
    </row>
    <row r="57" customFormat="false" ht="12.75" hidden="false" customHeight="false" outlineLevel="0" collapsed="false">
      <c r="C57" s="0" t="s">
        <v>62</v>
      </c>
    </row>
    <row r="59" customFormat="false" ht="12.75" hidden="false" customHeight="false" outlineLevel="0" collapsed="false">
      <c r="B59" s="0" t="s">
        <v>63</v>
      </c>
    </row>
    <row r="60" customFormat="false" ht="12.75" hidden="false" customHeight="false" outlineLevel="0" collapsed="false">
      <c r="B60" s="0" t="s">
        <v>64</v>
      </c>
    </row>
    <row r="61" customFormat="false" ht="12.75" hidden="false" customHeight="false" outlineLevel="0" collapsed="false">
      <c r="C61" s="0" t="s">
        <v>65</v>
      </c>
    </row>
    <row r="62" customFormat="false" ht="12.75" hidden="false" customHeight="false" outlineLevel="0" collapsed="false">
      <c r="C62" s="0" t="s">
        <v>66</v>
      </c>
    </row>
    <row r="63" customFormat="false" ht="12.75" hidden="false" customHeight="false" outlineLevel="0" collapsed="false">
      <c r="C63" s="0" t="s">
        <v>67</v>
      </c>
    </row>
    <row r="64" customFormat="false" ht="12.75" hidden="false" customHeight="false" outlineLevel="0" collapsed="false">
      <c r="C64" s="0" t="s">
        <v>68</v>
      </c>
    </row>
    <row r="67" customFormat="false" ht="12.75" hidden="false" customHeight="false" outlineLevel="0" collapsed="false">
      <c r="B67" s="0" t="s">
        <v>69</v>
      </c>
    </row>
    <row r="70" customFormat="false" ht="12.75" hidden="false" customHeight="false" outlineLevel="0" collapsed="false">
      <c r="A70" s="0" t="s">
        <v>70</v>
      </c>
    </row>
    <row r="73" customFormat="false" ht="12.75" hidden="false" customHeight="false" outlineLevel="0" collapsed="false">
      <c r="B73" s="0" t="s">
        <v>71</v>
      </c>
    </row>
    <row r="74" customFormat="false" ht="12.75" hidden="false" customHeight="false" outlineLevel="0" collapsed="false">
      <c r="B74" s="0" t="s">
        <v>72</v>
      </c>
    </row>
    <row r="76" customFormat="false" ht="12.75" hidden="false" customHeight="false" outlineLevel="0" collapsed="false">
      <c r="A76" s="0" t="s">
        <v>73</v>
      </c>
    </row>
    <row r="77" customFormat="false" ht="12.75" hidden="false" customHeight="false" outlineLevel="0" collapsed="false">
      <c r="A77" s="0" t="s">
        <v>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6" activeCellId="0" sqref="K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3" min="3" style="0" width="32.56"/>
    <col collapsed="false" customWidth="true" hidden="false" outlineLevel="0" max="4" min="4" style="0" width="10.99"/>
    <col collapsed="false" customWidth="true" hidden="false" outlineLevel="0" max="5" min="5" style="0" width="10.28"/>
    <col collapsed="false" customWidth="true" hidden="false" outlineLevel="0" max="6" min="6" style="43" width="4.85"/>
    <col collapsed="false" customWidth="true" hidden="false" outlineLevel="0" max="7" min="7" style="0" width="9.14"/>
    <col collapsed="false" customWidth="true" hidden="false" outlineLevel="0" max="8" min="8" style="0" width="9.28"/>
    <col collapsed="false" customWidth="true" hidden="false" outlineLevel="0" max="9" min="9" style="0" width="15.56"/>
    <col collapsed="false" customWidth="true" hidden="false" outlineLevel="0" max="10" min="10" style="0" width="5.71"/>
    <col collapsed="false" customWidth="true" hidden="false" outlineLevel="0" max="11" min="11" style="0" width="8.99"/>
    <col collapsed="false" customWidth="true" hidden="false" outlineLevel="0" max="12" min="12" style="0" width="12.85"/>
    <col collapsed="false" customWidth="true" hidden="false" outlineLevel="0" max="13" min="13" style="0" width="7.14"/>
  </cols>
  <sheetData>
    <row r="1" customFormat="false" ht="20.25" hidden="false" customHeight="false" outlineLevel="0" collapsed="false">
      <c r="I1" s="44" t="s">
        <v>75</v>
      </c>
    </row>
    <row r="2" customFormat="false" ht="20.25" hidden="false" customHeight="false" outlineLevel="0" collapsed="false">
      <c r="I2" s="44" t="s">
        <v>76</v>
      </c>
    </row>
    <row r="5" customFormat="false" ht="54" hidden="false" customHeight="true" outlineLevel="0" collapsed="false">
      <c r="B5" s="0" t="s">
        <v>77</v>
      </c>
      <c r="H5" s="45" t="s">
        <v>78</v>
      </c>
      <c r="I5" s="45"/>
      <c r="J5" s="46"/>
      <c r="K5" s="45" t="s">
        <v>79</v>
      </c>
      <c r="L5" s="45"/>
      <c r="N5" s="45" t="s">
        <v>80</v>
      </c>
      <c r="O5" s="45"/>
      <c r="Q5" s="45" t="s">
        <v>81</v>
      </c>
      <c r="R5" s="45"/>
    </row>
    <row r="6" customFormat="false" ht="12.75" hidden="false" customHeight="false" outlineLevel="0" collapsed="false">
      <c r="B6" s="0" t="s">
        <v>82</v>
      </c>
      <c r="H6" s="38" t="s">
        <v>83</v>
      </c>
      <c r="K6" s="38" t="s">
        <v>84</v>
      </c>
    </row>
    <row r="8" customFormat="false" ht="25.5" hidden="false" customHeight="false" outlineLevel="0" collapsed="false">
      <c r="E8" s="47" t="s">
        <v>85</v>
      </c>
      <c r="F8" s="48"/>
      <c r="H8" s="47" t="s">
        <v>86</v>
      </c>
      <c r="K8" s="47" t="s">
        <v>86</v>
      </c>
      <c r="N8" s="47" t="s">
        <v>86</v>
      </c>
      <c r="Q8" s="47" t="s">
        <v>86</v>
      </c>
    </row>
    <row r="9" customFormat="false" ht="12.75" hidden="false" customHeight="false" outlineLevel="0" collapsed="false">
      <c r="A9" s="39" t="s">
        <v>87</v>
      </c>
    </row>
    <row r="10" customFormat="false" ht="12.75" hidden="false" customHeight="false" outlineLevel="0" collapsed="false">
      <c r="C10" s="49" t="s">
        <v>88</v>
      </c>
      <c r="E10" s="50" t="n">
        <f aca="false">E39</f>
        <v>69.29</v>
      </c>
      <c r="F10" s="51"/>
      <c r="H10" s="50"/>
      <c r="K10" s="50"/>
      <c r="N10" s="50"/>
      <c r="Q10" s="50"/>
    </row>
    <row r="11" customFormat="false" ht="12.75" hidden="false" customHeight="false" outlineLevel="0" collapsed="false">
      <c r="C11" s="49" t="s">
        <v>89</v>
      </c>
      <c r="E11" s="51" t="n">
        <f aca="false">E38</f>
        <v>63.92</v>
      </c>
      <c r="F11" s="51"/>
    </row>
    <row r="12" customFormat="false" ht="12.75" hidden="false" customHeight="false" outlineLevel="0" collapsed="false">
      <c r="B12" s="0" t="s">
        <v>90</v>
      </c>
      <c r="E12" s="52" t="n">
        <f aca="false">E42</f>
        <v>133.21</v>
      </c>
      <c r="F12" s="51"/>
      <c r="H12" s="50" t="n">
        <f aca="false">E12</f>
        <v>133.21</v>
      </c>
      <c r="K12" s="50" t="n">
        <f aca="false">E12</f>
        <v>133.21</v>
      </c>
      <c r="N12" s="50" t="n">
        <f aca="false">H12</f>
        <v>133.21</v>
      </c>
      <c r="Q12" s="50" t="n">
        <f aca="false">K12</f>
        <v>133.21</v>
      </c>
    </row>
    <row r="13" customFormat="false" ht="20.25" hidden="false" customHeight="true" outlineLevel="0" collapsed="false">
      <c r="B13" s="53" t="s">
        <v>91</v>
      </c>
      <c r="C13" s="0" t="s">
        <v>92</v>
      </c>
      <c r="D13" s="53" t="s">
        <v>93</v>
      </c>
      <c r="E13" s="54" t="n">
        <v>0</v>
      </c>
      <c r="F13" s="51"/>
      <c r="H13" s="50" t="n">
        <f aca="false">-H40</f>
        <v>-69.29</v>
      </c>
      <c r="K13" s="50" t="n">
        <f aca="false">-K40</f>
        <v>-35</v>
      </c>
      <c r="N13" s="50" t="n">
        <f aca="false">-G23</f>
        <v>-99.29</v>
      </c>
      <c r="Q13" s="50" t="n">
        <f aca="false">-Q40</f>
        <v>-55</v>
      </c>
    </row>
    <row r="14" customFormat="false" ht="12.75" hidden="false" customHeight="false" outlineLevel="0" collapsed="false">
      <c r="B14" s="38" t="s">
        <v>94</v>
      </c>
      <c r="C14" s="38"/>
      <c r="D14" s="38"/>
      <c r="E14" s="55" t="n">
        <f aca="false">SUM(E12:E13)</f>
        <v>133.21</v>
      </c>
      <c r="F14" s="56"/>
      <c r="G14" s="38"/>
      <c r="H14" s="55" t="n">
        <f aca="false">SUM(H12:H13)</f>
        <v>63.92</v>
      </c>
      <c r="I14" s="38"/>
      <c r="J14" s="38"/>
      <c r="K14" s="55" t="n">
        <f aca="false">SUM(K12:K13)</f>
        <v>98.21</v>
      </c>
      <c r="N14" s="55" t="n">
        <f aca="false">SUM(N12:N13)</f>
        <v>33.92</v>
      </c>
      <c r="Q14" s="55" t="n">
        <f aca="false">SUM(Q12:Q13)</f>
        <v>78.21</v>
      </c>
    </row>
    <row r="15" customFormat="false" ht="19.5" hidden="false" customHeight="true" outlineLevel="0" collapsed="false">
      <c r="C15" s="57" t="s">
        <v>95</v>
      </c>
      <c r="D15" s="57"/>
      <c r="E15" s="58"/>
      <c r="F15" s="59"/>
      <c r="G15" s="57"/>
      <c r="H15" s="60" t="n">
        <f aca="false">E11</f>
        <v>63.92</v>
      </c>
      <c r="I15" s="57"/>
      <c r="J15" s="57"/>
      <c r="K15" s="60" t="n">
        <f aca="false">E11</f>
        <v>63.92</v>
      </c>
      <c r="L15" s="57"/>
      <c r="M15" s="57"/>
      <c r="N15" s="60" t="n">
        <f aca="false">E11</f>
        <v>63.92</v>
      </c>
      <c r="P15" s="57"/>
      <c r="Q15" s="60" t="n">
        <f aca="false">$E$11</f>
        <v>63.92</v>
      </c>
    </row>
    <row r="16" customFormat="false" ht="12.75" hidden="false" customHeight="false" outlineLevel="0" collapsed="false">
      <c r="C16" s="61" t="s">
        <v>96</v>
      </c>
      <c r="D16" s="57"/>
      <c r="E16" s="58"/>
      <c r="F16" s="59"/>
      <c r="G16" s="57"/>
      <c r="H16" s="62" t="n">
        <f aca="false">H14-H15</f>
        <v>0</v>
      </c>
      <c r="I16" s="57"/>
      <c r="J16" s="57"/>
      <c r="K16" s="62" t="n">
        <f aca="false">K14-K15</f>
        <v>34.29</v>
      </c>
      <c r="L16" s="57"/>
      <c r="M16" s="57"/>
      <c r="N16" s="62" t="n">
        <f aca="false">N14-N15</f>
        <v>-30</v>
      </c>
      <c r="P16" s="57"/>
      <c r="Q16" s="62" t="n">
        <f aca="false">Q14-Q15</f>
        <v>14.29</v>
      </c>
    </row>
    <row r="17" customFormat="false" ht="13.5" hidden="false" customHeight="false" outlineLevel="0" collapsed="false">
      <c r="B17" s="63"/>
      <c r="C17" s="63"/>
      <c r="D17" s="63"/>
      <c r="E17" s="63"/>
      <c r="F17" s="64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customFormat="false" ht="12.75" hidden="false" customHeight="false" outlineLevel="0" collapsed="false">
      <c r="A18" s="39" t="s">
        <v>97</v>
      </c>
    </row>
    <row r="19" customFormat="false" ht="12.75" hidden="false" customHeight="false" outlineLevel="0" collapsed="false">
      <c r="B19" s="53" t="s">
        <v>98</v>
      </c>
      <c r="C19" s="0" t="s">
        <v>99</v>
      </c>
      <c r="D19" s="65" t="n">
        <f aca="false">10</f>
        <v>10</v>
      </c>
      <c r="E19" s="50" t="n">
        <f aca="false">D19*$A$31/1000</f>
        <v>10</v>
      </c>
      <c r="F19" s="51"/>
      <c r="H19" s="50" t="n">
        <v>10</v>
      </c>
      <c r="K19" s="50" t="n">
        <v>10</v>
      </c>
      <c r="N19" s="50" t="n">
        <v>10</v>
      </c>
      <c r="Q19" s="50" t="n">
        <v>10</v>
      </c>
    </row>
    <row r="20" customFormat="false" ht="12.75" hidden="false" customHeight="false" outlineLevel="0" collapsed="false">
      <c r="B20" s="53" t="s">
        <v>98</v>
      </c>
      <c r="C20" s="0" t="s">
        <v>100</v>
      </c>
      <c r="D20" s="65" t="n">
        <v>30</v>
      </c>
      <c r="E20" s="50" t="n">
        <f aca="false">D20*$A$31/1000</f>
        <v>30</v>
      </c>
      <c r="F20" s="51"/>
      <c r="H20" s="54" t="n">
        <v>0</v>
      </c>
      <c r="K20" s="54" t="n">
        <v>0</v>
      </c>
      <c r="N20" s="54" t="n">
        <v>0</v>
      </c>
      <c r="Q20" s="54" t="n">
        <v>0</v>
      </c>
    </row>
    <row r="21" customFormat="false" ht="12.75" hidden="false" customHeight="false" outlineLevel="0" collapsed="false">
      <c r="E21" s="52" t="n">
        <f aca="false">E14+SUM(E19:E20)</f>
        <v>173.21</v>
      </c>
      <c r="F21" s="66"/>
      <c r="H21" s="52" t="n">
        <f aca="false">H14+SUM(H19:H20)</f>
        <v>73.92</v>
      </c>
      <c r="K21" s="52" t="n">
        <f aca="false">K14+SUM(K19:K20)</f>
        <v>108.21</v>
      </c>
      <c r="N21" s="52" t="n">
        <f aca="false">N14+SUM(N19:N20)</f>
        <v>43.92</v>
      </c>
      <c r="Q21" s="52" t="n">
        <f aca="false">Q14+SUM(Q19:Q20)</f>
        <v>88.21</v>
      </c>
    </row>
    <row r="23" customFormat="false" ht="12.75" hidden="false" customHeight="false" outlineLevel="0" collapsed="false">
      <c r="B23" s="53" t="s">
        <v>98</v>
      </c>
      <c r="C23" s="0" t="s">
        <v>101</v>
      </c>
      <c r="E23" s="54"/>
      <c r="F23" s="51"/>
      <c r="G23" s="65" t="n">
        <f aca="false">D39+D20</f>
        <v>99.29</v>
      </c>
      <c r="H23" s="51" t="n">
        <f aca="false">$G$23*A31/1000</f>
        <v>99.29</v>
      </c>
      <c r="K23" s="51" t="n">
        <f aca="false">$G$23*$A$31/1000</f>
        <v>99.29</v>
      </c>
      <c r="N23" s="51" t="n">
        <f aca="false">$G$23*$A$31/1000</f>
        <v>99.29</v>
      </c>
      <c r="Q23" s="51" t="n">
        <f aca="false">P40</f>
        <v>55</v>
      </c>
    </row>
    <row r="24" customFormat="false" ht="12.75" hidden="false" customHeight="false" outlineLevel="0" collapsed="false">
      <c r="B24" s="38" t="s">
        <v>102</v>
      </c>
      <c r="E24" s="55" t="n">
        <f aca="false">SUM(E21:E23)</f>
        <v>173.21</v>
      </c>
      <c r="F24" s="66"/>
      <c r="H24" s="55" t="n">
        <f aca="false">SUM(H21:H23)</f>
        <v>173.21</v>
      </c>
      <c r="K24" s="55" t="n">
        <f aca="false">SUM(K21:K23)</f>
        <v>207.5</v>
      </c>
      <c r="N24" s="55" t="n">
        <f aca="false">SUM(N21:N23)</f>
        <v>143.21</v>
      </c>
      <c r="Q24" s="55" t="n">
        <f aca="false">SUM(Q21:Q23)</f>
        <v>143.21</v>
      </c>
    </row>
    <row r="27" customFormat="false" ht="12.75" hidden="false" customHeight="false" outlineLevel="0" collapsed="false">
      <c r="C27" s="67" t="s">
        <v>103</v>
      </c>
      <c r="D27" s="67"/>
      <c r="I27" s="68"/>
      <c r="J27" s="68"/>
    </row>
    <row r="28" customFormat="false" ht="12.75" hidden="false" customHeight="false" outlineLevel="0" collapsed="false">
      <c r="C28" s="67" t="s">
        <v>104</v>
      </c>
      <c r="I28" s="68"/>
      <c r="J28" s="68"/>
    </row>
    <row r="29" customFormat="false" ht="12.75" hidden="false" customHeight="false" outlineLevel="0" collapsed="false">
      <c r="I29" s="68"/>
      <c r="J29" s="68"/>
    </row>
    <row r="30" customFormat="false" ht="13.5" hidden="false" customHeight="false" outlineLevel="0" collapsed="false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customFormat="false" ht="12.75" hidden="false" customHeight="false" outlineLevel="0" collapsed="false">
      <c r="A31" s="53" t="n">
        <v>1000</v>
      </c>
      <c r="B31" s="38" t="s">
        <v>105</v>
      </c>
      <c r="D31" s="70" t="s">
        <v>106</v>
      </c>
      <c r="G31" s="70" t="s">
        <v>106</v>
      </c>
      <c r="J31" s="70" t="s">
        <v>106</v>
      </c>
      <c r="M31" s="70" t="s">
        <v>106</v>
      </c>
      <c r="P31" s="70" t="s">
        <v>106</v>
      </c>
    </row>
    <row r="32" customFormat="false" ht="12.75" hidden="false" customHeight="false" outlineLevel="0" collapsed="false">
      <c r="A32" s="0" t="s">
        <v>107</v>
      </c>
    </row>
    <row r="33" customFormat="false" ht="12.75" hidden="false" customHeight="false" outlineLevel="0" collapsed="false">
      <c r="B33" s="53"/>
      <c r="C33" s="0" t="s">
        <v>108</v>
      </c>
      <c r="D33" s="71" t="n">
        <v>4.59</v>
      </c>
      <c r="E33" s="50" t="n">
        <f aca="false">$A$31*D33/1000</f>
        <v>4.59</v>
      </c>
      <c r="F33" s="51"/>
      <c r="H33" s="50"/>
      <c r="K33" s="50"/>
    </row>
    <row r="34" customFormat="false" ht="12.75" hidden="false" customHeight="false" outlineLevel="0" collapsed="false">
      <c r="C34" s="0" t="s">
        <v>109</v>
      </c>
      <c r="D34" s="71" t="n">
        <v>42.06</v>
      </c>
      <c r="E34" s="50" t="n">
        <f aca="false">$A$31*D34/1000</f>
        <v>42.06</v>
      </c>
      <c r="F34" s="51"/>
      <c r="H34" s="50"/>
      <c r="K34" s="50"/>
    </row>
    <row r="35" customFormat="false" ht="12.75" hidden="false" customHeight="false" outlineLevel="0" collapsed="false">
      <c r="C35" s="0" t="s">
        <v>110</v>
      </c>
      <c r="D35" s="71" t="n">
        <v>4.23</v>
      </c>
      <c r="E35" s="50" t="n">
        <f aca="false">$A$31*D35/1000</f>
        <v>4.23</v>
      </c>
      <c r="F35" s="51"/>
      <c r="G35" s="50"/>
    </row>
    <row r="36" customFormat="false" ht="12.75" hidden="false" customHeight="false" outlineLevel="0" collapsed="false">
      <c r="C36" s="0" t="s">
        <v>111</v>
      </c>
      <c r="D36" s="71" t="n">
        <v>0.55</v>
      </c>
      <c r="E36" s="50" t="n">
        <f aca="false">$A$31*D36/1000</f>
        <v>0.55</v>
      </c>
      <c r="F36" s="51"/>
      <c r="G36" s="50"/>
    </row>
    <row r="37" customFormat="false" ht="12.75" hidden="false" customHeight="false" outlineLevel="0" collapsed="false">
      <c r="C37" s="0" t="s">
        <v>112</v>
      </c>
      <c r="D37" s="71" t="n">
        <v>12.49</v>
      </c>
      <c r="E37" s="50" t="n">
        <f aca="false">$A$31*D37/1000</f>
        <v>12.49</v>
      </c>
      <c r="F37" s="51"/>
      <c r="H37" s="72"/>
      <c r="K37" s="72"/>
    </row>
    <row r="38" customFormat="false" ht="12.75" hidden="false" customHeight="false" outlineLevel="0" collapsed="false">
      <c r="B38" s="73" t="s">
        <v>113</v>
      </c>
      <c r="C38" s="73"/>
      <c r="D38" s="74" t="n">
        <f aca="false">SUM(D33:D37)</f>
        <v>63.92</v>
      </c>
      <c r="E38" s="52" t="n">
        <f aca="false">SUM(E33:E37)</f>
        <v>63.92</v>
      </c>
      <c r="F38" s="66"/>
      <c r="G38" s="68"/>
      <c r="H38" s="52" t="n">
        <f aca="false">E38</f>
        <v>63.92</v>
      </c>
      <c r="J38" s="68"/>
      <c r="K38" s="52" t="n">
        <f aca="false">E38</f>
        <v>63.92</v>
      </c>
      <c r="M38" s="68"/>
      <c r="N38" s="52" t="n">
        <f aca="false">H38</f>
        <v>63.92</v>
      </c>
      <c r="P38" s="68"/>
      <c r="Q38" s="52" t="n">
        <f aca="false">K38</f>
        <v>63.92</v>
      </c>
    </row>
    <row r="39" customFormat="false" ht="17.25" hidden="false" customHeight="true" outlineLevel="0" collapsed="false">
      <c r="C39" s="75" t="s">
        <v>114</v>
      </c>
      <c r="D39" s="76" t="n">
        <v>69.29</v>
      </c>
      <c r="E39" s="77" t="n">
        <f aca="false">$A$31*D39/1000</f>
        <v>69.29</v>
      </c>
      <c r="F39" s="51"/>
    </row>
    <row r="40" customFormat="false" ht="16.5" hidden="false" customHeight="true" outlineLevel="0" collapsed="false">
      <c r="C40" s="0" t="s">
        <v>115</v>
      </c>
      <c r="D40" s="40"/>
      <c r="E40" s="40"/>
      <c r="G40" s="78" t="n">
        <f aca="false">(D39)</f>
        <v>69.29</v>
      </c>
      <c r="H40" s="50" t="n">
        <f aca="false">$A$31*G40/1000</f>
        <v>69.29</v>
      </c>
      <c r="J40" s="78" t="n">
        <v>35</v>
      </c>
      <c r="K40" s="50" t="n">
        <f aca="false">J40*$A$31/1000</f>
        <v>35</v>
      </c>
      <c r="M40" s="78" t="n">
        <f aca="false">G23</f>
        <v>99.29</v>
      </c>
      <c r="N40" s="50" t="n">
        <f aca="false">M40*$A$31/1000</f>
        <v>99.29</v>
      </c>
      <c r="P40" s="78" t="n">
        <v>55</v>
      </c>
      <c r="Q40" s="50" t="n">
        <f aca="false">P40*$A$31/1000</f>
        <v>55</v>
      </c>
    </row>
    <row r="41" customFormat="false" ht="16.5" hidden="false" customHeight="true" outlineLevel="0" collapsed="false">
      <c r="C41" s="0" t="s">
        <v>116</v>
      </c>
      <c r="D41" s="40"/>
      <c r="E41" s="40"/>
      <c r="G41" s="78"/>
      <c r="H41" s="50" t="n">
        <f aca="false">H42-SUM(H38:H40)</f>
        <v>0</v>
      </c>
      <c r="I41" s="78"/>
      <c r="J41" s="78"/>
      <c r="K41" s="50" t="n">
        <f aca="false">K42-SUM(K38:K40)</f>
        <v>34.29</v>
      </c>
      <c r="N41" s="50" t="n">
        <f aca="false">N42-SUM(N38:N40)</f>
        <v>-30</v>
      </c>
      <c r="Q41" s="50" t="n">
        <f aca="false">Q42-SUM(Q38:Q40)</f>
        <v>14.29</v>
      </c>
    </row>
    <row r="42" customFormat="false" ht="18.75" hidden="false" customHeight="true" outlineLevel="0" collapsed="false">
      <c r="B42" s="79" t="s">
        <v>117</v>
      </c>
      <c r="C42" s="80"/>
      <c r="D42" s="80"/>
      <c r="E42" s="81" t="n">
        <f aca="false">SUM(E38:E39)</f>
        <v>133.21</v>
      </c>
      <c r="F42" s="66"/>
      <c r="H42" s="81" t="n">
        <f aca="false">$E$42</f>
        <v>133.21</v>
      </c>
      <c r="K42" s="81" t="n">
        <f aca="false">$E$42</f>
        <v>133.21</v>
      </c>
      <c r="N42" s="81" t="n">
        <f aca="false">$E$42</f>
        <v>133.21</v>
      </c>
      <c r="Q42" s="81" t="n">
        <f aca="false">$E$42</f>
        <v>133.21</v>
      </c>
    </row>
    <row r="43" customFormat="false" ht="13.5" hidden="false" customHeight="false" outlineLevel="0" collapsed="false"/>
    <row r="44" customFormat="false" ht="20.25" hidden="false" customHeight="true" outlineLevel="0" collapsed="false">
      <c r="B44" s="53"/>
    </row>
    <row r="45" customFormat="false" ht="12.75" hidden="false" customHeight="false" outlineLevel="0" collapsed="false">
      <c r="D45" s="53"/>
      <c r="E45" s="50"/>
      <c r="F45" s="51"/>
    </row>
    <row r="46" customFormat="false" ht="12.75" hidden="false" customHeight="false" outlineLevel="0" collapsed="false">
      <c r="E46" s="50"/>
      <c r="F46" s="51"/>
    </row>
  </sheetData>
  <mergeCells count="4">
    <mergeCell ref="H5:I5"/>
    <mergeCell ref="K5:L5"/>
    <mergeCell ref="N5:O5"/>
    <mergeCell ref="Q5:R5"/>
  </mergeCells>
  <printOptions headings="false" gridLines="false" gridLinesSet="true" horizontalCentered="false" verticalCentered="false"/>
  <pageMargins left="0.747916666666667" right="0.747916666666667" top="0.659722222222222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 TJJ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:L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28"/>
    <col collapsed="false" customWidth="true" hidden="false" outlineLevel="0" max="7" min="7" style="0" width="10.99"/>
    <col collapsed="false" customWidth="true" hidden="false" outlineLevel="0" max="9" min="9" style="0" width="12.28"/>
    <col collapsed="false" customWidth="true" hidden="false" outlineLevel="0" max="10" min="10" style="0" width="4.99"/>
  </cols>
  <sheetData>
    <row r="3" customFormat="false" ht="12.75" hidden="false" customHeight="false" outlineLevel="0" collapsed="false">
      <c r="C3" s="53" t="s">
        <v>118</v>
      </c>
      <c r="E3" s="53" t="s">
        <v>119</v>
      </c>
      <c r="G3" s="53" t="s">
        <v>120</v>
      </c>
      <c r="I3" s="70" t="s">
        <v>121</v>
      </c>
      <c r="K3" s="70" t="s">
        <v>109</v>
      </c>
    </row>
    <row r="4" customFormat="false" ht="12.75" hidden="false" customHeight="true" outlineLevel="0" collapsed="false">
      <c r="C4" s="82" t="s">
        <v>122</v>
      </c>
      <c r="D4" s="83" t="s">
        <v>123</v>
      </c>
      <c r="E4" s="82" t="s">
        <v>124</v>
      </c>
      <c r="F4" s="83" t="s">
        <v>123</v>
      </c>
      <c r="G4" s="82" t="s">
        <v>124</v>
      </c>
      <c r="H4" s="83" t="s">
        <v>125</v>
      </c>
      <c r="I4" s="84" t="s">
        <v>124</v>
      </c>
      <c r="J4" s="85" t="s">
        <v>125</v>
      </c>
      <c r="K4" s="84" t="s">
        <v>126</v>
      </c>
    </row>
    <row r="5" customFormat="false" ht="12.75" hidden="false" customHeight="false" outlineLevel="0" collapsed="false">
      <c r="C5" s="53" t="s">
        <v>127</v>
      </c>
      <c r="K5" s="70" t="s">
        <v>128</v>
      </c>
    </row>
    <row r="6" customFormat="false" ht="12.75" hidden="false" customHeight="false" outlineLevel="0" collapsed="false">
      <c r="C6" s="53" t="s">
        <v>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2001-05-25T11:43:12Z</dcterms:created>
  <dc:creator>John Shultz</dc:creator>
  <dc:description/>
  <dc:language>en-US</dc:language>
  <cp:lastModifiedBy>Tamara Johnson</cp:lastModifiedBy>
  <cp:lastPrinted>2001-08-07T16:54:12Z</cp:lastPrinted>
  <cp:revision>0</cp:revision>
  <dc:subject/>
  <dc:title/>
</cp:coreProperties>
</file>