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.13a" sheetId="1" state="visible" r:id="rId3"/>
    <sheet name="8.15" sheetId="2" state="visible" r:id="rId4"/>
    <sheet name="8.19" sheetId="3" state="visible" r:id="rId5"/>
  </sheets>
  <definedNames>
    <definedName function="false" hidden="false" localSheetId="0" name="_xlnm.Print_Area" vbProcedure="false">'8.13a'!$A$1:$F$47</definedName>
    <definedName function="false" hidden="false" localSheetId="1" name="_xlnm.Print_Area" vbProcedure="false">'8.15'!$A$1:$I$26</definedName>
    <definedName function="false" hidden="false" localSheetId="2" name="_xlnm.Print_Area" vbProcedure="false">'8.19'!$A$1:$L$36</definedName>
    <definedName function="false" hidden="false" localSheetId="0" name="solver_adj" vbProcedure="false">'8.13a'!$E$11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'8.13a'!$E$11</definedName>
    <definedName function="false" hidden="false" localSheetId="0" name="solver_lhs2" vbProcedure="false">'8.13a'!$E$11</definedName>
    <definedName function="false" hidden="false" localSheetId="0" name="solver_lhs3" vbProcedure="false">'8.13a'!$E$11</definedName>
    <definedName function="false" hidden="false" localSheetId="0" name="solver_lin" vbProcedure="false">0</definedName>
    <definedName function="false" hidden="false" localSheetId="0" name="solver_num" vbProcedure="false">3</definedName>
    <definedName function="false" hidden="false" localSheetId="0" name="solver_nwt" vbProcedure="false">1</definedName>
    <definedName function="false" hidden="false" localSheetId="0" name="solver_opt" vbProcedure="false">'8.13a'!$E$16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el2" vbProcedure="false">3</definedName>
    <definedName function="false" hidden="false" localSheetId="0" name="solver_rel3" vbProcedure="false">1</definedName>
    <definedName function="false" hidden="false" localSheetId="0" name="solver_rhs1" vbProcedure="false">1</definedName>
    <definedName function="false" hidden="false" localSheetId="0" name="solver_rhs2" vbProcedure="false">'8.13a'!$E$5</definedName>
    <definedName function="false" hidden="false" localSheetId="0" name="solver_rhs3" vbProcedure="false">'8.13a'!$E$6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  <definedName function="false" hidden="false" localSheetId="1" name="solver_adj" vbProcedure="false">'8.15'!$D$12:$E$12</definedName>
    <definedName function="false" hidden="false" localSheetId="1" name="solver_lhs1" vbProcedure="false">'8.15'!$D$12:$E$12</definedName>
    <definedName function="false" hidden="false" localSheetId="1" name="solver_lhs2" vbProcedure="false">'8.15'!$F$19:$F$21</definedName>
    <definedName function="false" hidden="false" localSheetId="1" name="solver_lhs3" vbProcedure="false">'8.15'!$D$12:$E$12</definedName>
    <definedName function="false" hidden="false" localSheetId="1" name="solver_lhs4" vbProcedure="false">'8.15'!$D$12:$E$12</definedName>
    <definedName function="false" hidden="false" localSheetId="1" name="solver_lin" vbProcedure="false">0</definedName>
    <definedName function="false" hidden="false" localSheetId="1" name="solver_num" vbProcedure="false">4</definedName>
    <definedName function="false" hidden="false" localSheetId="1" name="solver_opt" vbProcedure="false">'8.15'!$F$16</definedName>
    <definedName function="false" hidden="false" localSheetId="1" name="solver_rel1" vbProcedure="false">3</definedName>
    <definedName function="false" hidden="false" localSheetId="1" name="solver_rel2" vbProcedure="false">1</definedName>
    <definedName function="false" hidden="false" localSheetId="1" name="solver_rel3" vbProcedure="false">3</definedName>
    <definedName function="false" hidden="false" localSheetId="1" name="solver_rel4" vbProcedure="false">1</definedName>
    <definedName function="false" hidden="false" localSheetId="1" name="solver_rhs1" vbProcedure="false">0</definedName>
    <definedName function="false" hidden="false" localSheetId="1" name="solver_rhs2" vbProcedure="false">'8.15'!$H$19:$H$21</definedName>
    <definedName function="false" hidden="false" localSheetId="1" name="solver_rhs3" vbProcedure="false">1000</definedName>
    <definedName function="false" hidden="false" localSheetId="1" name="solver_rhs4" vbProcedure="false">1500</definedName>
    <definedName function="false" hidden="false" localSheetId="1" name="solver_tmp" vbProcedure="false">1500</definedName>
    <definedName function="false" hidden="false" localSheetId="1" name="solver_typ" vbProcedure="false">1</definedName>
    <definedName function="false" hidden="false" localSheetId="1" name="solver_val" vbProcedure="false">0</definedName>
    <definedName function="false" hidden="false" localSheetId="2" name="solver_adj" vbProcedure="false">'8.19'!$D$17:$E$17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'8.19'!$F$18:$F$21</definedName>
    <definedName function="false" hidden="false" localSheetId="2" name="solver_lhs2" vbProcedure="false">'8.19'!$D$17:$E$17</definedName>
    <definedName function="false" hidden="false" localSheetId="2" name="solver_lin" vbProcedure="false">0</definedName>
    <definedName function="false" hidden="false" localSheetId="2" name="solver_num" vbProcedure="false">2</definedName>
    <definedName function="false" hidden="false" localSheetId="2" name="solver_nwt" vbProcedure="false">2</definedName>
    <definedName function="false" hidden="false" localSheetId="2" name="solver_opt" vbProcedure="false">'8.19'!$F$23</definedName>
    <definedName function="false" hidden="false" localSheetId="2" name="solver_pre" vbProcedure="false">0.000001</definedName>
    <definedName function="false" hidden="false" localSheetId="2" name="solver_rel1" vbProcedure="false">1</definedName>
    <definedName function="false" hidden="false" localSheetId="2" name="solver_rel2" vbProcedure="false">3</definedName>
    <definedName function="false" hidden="false" localSheetId="2" name="solver_rhs1" vbProcedure="false">'8.19'!$G$18:$G$21</definedName>
    <definedName function="false" hidden="false" localSheetId="2" name="solver_rhs2" vbProcedure="false">0</definedName>
    <definedName function="false" hidden="false" localSheetId="2" name="solver_scl" vbProcedure="false">1</definedName>
    <definedName function="false" hidden="false" localSheetId="2" name="solver_sho" vbProcedure="false">0</definedName>
    <definedName function="false" hidden="false" localSheetId="2" name="solver_tim" vbProcedure="false">100</definedName>
    <definedName function="false" hidden="false" localSheetId="2" name="solver_tmp" vbProcedure="false">0</definedName>
    <definedName function="false" hidden="false" localSheetId="2" name="solver_tol" vbProcedure="false">0.05</definedName>
    <definedName function="false" hidden="false" localSheetId="2" name="solver_typ" vbProcedure="false">2</definedName>
    <definedName function="false" hidden="false" localSheetId="2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<sst xmlns="http://schemas.openxmlformats.org/spreadsheetml/2006/main" count="166" uniqueCount="87">
  <si>
    <t xml:space="preserve">Sidbury, Dennis</t>
  </si>
  <si>
    <t xml:space="preserve">8.13(a)</t>
  </si>
  <si>
    <t xml:space="preserve">E204-2</t>
  </si>
  <si>
    <t xml:space="preserve">Objective:  Determine most EOQ and total (minimum) cost.</t>
  </si>
  <si>
    <t xml:space="preserve">Problem Set #3</t>
  </si>
  <si>
    <t xml:space="preserve">Annual demand</t>
  </si>
  <si>
    <t xml:space="preserve">given</t>
  </si>
  <si>
    <t xml:space="preserve">Ch. 8, #8.13(a) only, 8.15 (a)-(d) only, 8.19</t>
  </si>
  <si>
    <t xml:space="preserve">Minimum order</t>
  </si>
  <si>
    <t xml:space="preserve">Constraint</t>
  </si>
  <si>
    <t xml:space="preserve">(2 of 3)</t>
  </si>
  <si>
    <t xml:space="preserve">Maximum order</t>
  </si>
  <si>
    <t xml:space="preserve">Date Due:  4/13/00</t>
  </si>
  <si>
    <t xml:space="preserve">Cost per Unit</t>
  </si>
  <si>
    <t xml:space="preserve">Cost per Order</t>
  </si>
  <si>
    <t xml:space="preserve">Holding Cost</t>
  </si>
  <si>
    <t xml:space="preserve">Order Quantity</t>
  </si>
  <si>
    <t xml:space="preserve">&lt;====Changing Cell #1</t>
  </si>
  <si>
    <t xml:space="preserve">Purchasing Cost</t>
  </si>
  <si>
    <t xml:space="preserve">Cost x demand</t>
  </si>
  <si>
    <t xml:space="preserve">Cost of Ordering</t>
  </si>
  <si>
    <t xml:space="preserve">Demand/Order Quantity*Cost per Order</t>
  </si>
  <si>
    <t xml:space="preserve">Inventory Cost</t>
  </si>
  <si>
    <t xml:space="preserve">Avg. Inv. * Cost per unit * Holding Cost</t>
  </si>
  <si>
    <t xml:space="preserve">Total Cost</t>
  </si>
  <si>
    <t xml:space="preserve">&lt;====Target Cell #1</t>
  </si>
  <si>
    <t xml:space="preserve">&lt;====Changing Cell #2</t>
  </si>
  <si>
    <t xml:space="preserve">&lt;====Target Cell #2</t>
  </si>
  <si>
    <t xml:space="preserve">&lt;====Changing Cell #3</t>
  </si>
  <si>
    <t xml:space="preserve">&lt;====Target Cell #3 - this is the optimal solution</t>
  </si>
  <si>
    <t xml:space="preserve">(i.e. cost is the lowest of all three scenarios)</t>
  </si>
  <si>
    <t xml:space="preserve">$1,000-$1,500</t>
  </si>
  <si>
    <t xml:space="preserve">Aqua-demand=300-0.175xprice</t>
  </si>
  <si>
    <t xml:space="preserve">Objective:  Maximixe profit (i.e. determine max. price) and, in turn, determine </t>
  </si>
  <si>
    <t xml:space="preserve">Hydro-demand=325-0.15xprice</t>
  </si>
  <si>
    <t xml:space="preserve">optimal product mix.</t>
  </si>
  <si>
    <t xml:space="preserve">Aqua cost/unit = </t>
  </si>
  <si>
    <t xml:space="preserve">1 pump</t>
  </si>
  <si>
    <t xml:space="preserve">9hrslabor</t>
  </si>
  <si>
    <t xml:space="preserve">12ft tubing</t>
  </si>
  <si>
    <t xml:space="preserve">Hydro cost/unit=</t>
  </si>
  <si>
    <t xml:space="preserve">6 hrs labor</t>
  </si>
  <si>
    <t xml:space="preserve">16 ft tubing</t>
  </si>
  <si>
    <t xml:space="preserve">(a)-(c)</t>
  </si>
  <si>
    <t xml:space="preserve">Aqua Spas</t>
  </si>
  <si>
    <t xml:space="preserve">Hyrdro-Luxes</t>
  </si>
  <si>
    <t xml:space="preserve">Total</t>
  </si>
  <si>
    <t xml:space="preserve">Price</t>
  </si>
  <si>
    <t xml:space="preserve">&lt;===Changing cells outlined</t>
  </si>
  <si>
    <t xml:space="preserve">Demand</t>
  </si>
  <si>
    <t xml:space="preserve">per regression</t>
  </si>
  <si>
    <t xml:space="preserve">Cost</t>
  </si>
  <si>
    <t xml:space="preserve">Unit Profit</t>
  </si>
  <si>
    <t xml:space="preserve">Unit Profit x Demand====&gt;</t>
  </si>
  <si>
    <t xml:space="preserve">Profit</t>
  </si>
  <si>
    <t xml:space="preserve">&lt;====Target Cell</t>
  </si>
  <si>
    <t xml:space="preserve">s.t.</t>
  </si>
  <si>
    <t xml:space="preserve">Used</t>
  </si>
  <si>
    <t xml:space="preserve">Available</t>
  </si>
  <si>
    <t xml:space="preserve">Pumps</t>
  </si>
  <si>
    <t xml:space="preserve">&lt;=</t>
  </si>
  <si>
    <t xml:space="preserve">Labor</t>
  </si>
  <si>
    <t xml:space="preserve">Tubing</t>
  </si>
  <si>
    <t xml:space="preserve">$1,000&lt;=Price&lt;=$1,500</t>
  </si>
  <si>
    <t xml:space="preserve">(d)  None of the resource constraints are binding at the optimal solution.</t>
  </si>
  <si>
    <t xml:space="preserve">Objective:  Minimize annual shipping miles</t>
  </si>
  <si>
    <t xml:space="preserve">Carpet Mill Locations</t>
  </si>
  <si>
    <t xml:space="preserve"> X         Coordinate</t>
  </si>
  <si>
    <t xml:space="preserve"> Y         Coordinate</t>
  </si>
  <si>
    <t xml:space="preserve">Tower</t>
  </si>
  <si>
    <t xml:space="preserve">Distance to plant</t>
  </si>
  <si>
    <t xml:space="preserve">Maximum Alllowed</t>
  </si>
  <si>
    <t xml:space="preserve"># of deliveries</t>
  </si>
  <si>
    <t xml:space="preserve">Changing cells are outlined in bold</t>
  </si>
  <si>
    <t xml:space="preserve">Dalton</t>
  </si>
  <si>
    <t xml:space="preserve">Rome</t>
  </si>
  <si>
    <t xml:space="preserve">Canton</t>
  </si>
  <si>
    <t xml:space="preserve">Kennesaw</t>
  </si>
  <si>
    <t xml:space="preserve">&lt;====Target cell to minimize</t>
  </si>
  <si>
    <t xml:space="preserve"># of shipping miles</t>
  </si>
  <si>
    <t xml:space="preserve">Need to be within 50 miles of each location.</t>
  </si>
  <si>
    <t xml:space="preserve">(d)</t>
  </si>
  <si>
    <t xml:space="preserve">Avg.</t>
  </si>
  <si>
    <t xml:space="preserve">&lt;====Target cell (minimize)</t>
  </si>
  <si>
    <t xml:space="preserve">(e)</t>
  </si>
  <si>
    <t xml:space="preserve">Max.</t>
  </si>
  <si>
    <t xml:space="preserve">&lt;====Target cell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</si>
</sst>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%"/>
    <numFmt numFmtId="170" formatCode="0"/>
    <numFmt numFmtId="171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b val="true"/>
      <u val="single"/>
      <sz val="16"/>
      <name val="Arial"/>
      <family val="2"/>
    </font>
    <font>
      <sz val="12"/>
      <name val="Times New Roman"/>
      <family val="1"/>
    </font>
    <font>
      <b val="true"/>
      <i val="true"/>
      <sz val="12"/>
      <name val="Arial"/>
      <family val="2"/>
    </font>
    <font>
      <b val="true"/>
      <i val="true"/>
      <sz val="14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11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11" fillId="0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41"/>
    <col collapsed="false" customWidth="true" hidden="false" outlineLevel="0" max="6" min="6" style="0" width="21.56"/>
    <col collapsed="false" customWidth="true" hidden="false" outlineLevel="0" max="14" min="8" style="0" width="2.7"/>
    <col collapsed="false" customWidth="true" hidden="false" outlineLevel="0" max="15" min="15" style="0" width="13.41"/>
    <col collapsed="false" customWidth="true" hidden="false" outlineLevel="0" max="16" min="16" style="0" width="1.85"/>
  </cols>
  <sheetData>
    <row r="1" customFormat="false" ht="18.75" hidden="false" customHeight="false" outlineLevel="0" collapsed="false">
      <c r="O1" s="1" t="s">
        <v>0</v>
      </c>
    </row>
    <row r="2" customFormat="false" ht="20.25" hidden="false" customHeight="false" outlineLevel="0" collapsed="false">
      <c r="A2" s="2" t="s">
        <v>1</v>
      </c>
      <c r="O2" s="1" t="s">
        <v>2</v>
      </c>
    </row>
    <row r="3" customFormat="false" ht="90.75" hidden="false" customHeight="false" outlineLevel="0" collapsed="false">
      <c r="A3" s="3" t="s">
        <v>3</v>
      </c>
      <c r="O3" s="1" t="s">
        <v>4</v>
      </c>
    </row>
    <row r="4" customFormat="false" ht="15.75" hidden="false" customHeight="false" outlineLevel="0" collapsed="false">
      <c r="C4" s="4" t="s">
        <v>5</v>
      </c>
      <c r="D4" s="5"/>
      <c r="E4" s="6" t="n">
        <v>1500</v>
      </c>
      <c r="F4" s="0" t="s">
        <v>6</v>
      </c>
      <c r="O4" s="7" t="s">
        <v>7</v>
      </c>
    </row>
    <row r="5" customFormat="false" ht="15.75" hidden="false" customHeight="false" outlineLevel="0" collapsed="false">
      <c r="C5" s="8" t="s">
        <v>8</v>
      </c>
      <c r="D5" s="9"/>
      <c r="E5" s="10" t="n">
        <v>1</v>
      </c>
      <c r="F5" s="0" t="s">
        <v>9</v>
      </c>
      <c r="O5" s="7" t="s">
        <v>10</v>
      </c>
    </row>
    <row r="6" customFormat="false" ht="15.75" hidden="false" customHeight="false" outlineLevel="0" collapsed="false">
      <c r="C6" s="8" t="s">
        <v>11</v>
      </c>
      <c r="D6" s="9"/>
      <c r="E6" s="10" t="n">
        <v>499</v>
      </c>
      <c r="F6" s="0" t="s">
        <v>9</v>
      </c>
      <c r="O6" s="7" t="s">
        <v>12</v>
      </c>
    </row>
    <row r="7" customFormat="false" ht="12.75" hidden="false" customHeight="false" outlineLevel="0" collapsed="false">
      <c r="C7" s="8" t="s">
        <v>13</v>
      </c>
      <c r="D7" s="9"/>
      <c r="E7" s="11" t="n">
        <v>35</v>
      </c>
      <c r="F7" s="0" t="s">
        <v>6</v>
      </c>
    </row>
    <row r="8" customFormat="false" ht="12.75" hidden="false" customHeight="false" outlineLevel="0" collapsed="false">
      <c r="C8" s="8" t="s">
        <v>14</v>
      </c>
      <c r="D8" s="9"/>
      <c r="E8" s="11" t="n">
        <v>20</v>
      </c>
      <c r="F8" s="0" t="s">
        <v>6</v>
      </c>
    </row>
    <row r="9" customFormat="false" ht="12.75" hidden="false" customHeight="false" outlineLevel="0" collapsed="false">
      <c r="C9" s="8" t="s">
        <v>15</v>
      </c>
      <c r="D9" s="9"/>
      <c r="E9" s="12" t="n">
        <v>0.2</v>
      </c>
      <c r="F9" s="0" t="s">
        <v>6</v>
      </c>
    </row>
    <row r="10" customFormat="false" ht="12.75" hidden="false" customHeight="false" outlineLevel="0" collapsed="false">
      <c r="C10" s="8"/>
      <c r="D10" s="9"/>
      <c r="E10" s="13"/>
    </row>
    <row r="11" customFormat="false" ht="12.75" hidden="false" customHeight="false" outlineLevel="0" collapsed="false">
      <c r="C11" s="8" t="s">
        <v>16</v>
      </c>
      <c r="D11" s="9"/>
      <c r="E11" s="14" t="n">
        <v>92.5825995411471</v>
      </c>
      <c r="F11" s="0" t="s">
        <v>17</v>
      </c>
    </row>
    <row r="12" customFormat="false" ht="12.75" hidden="false" customHeight="false" outlineLevel="0" collapsed="false">
      <c r="C12" s="8"/>
      <c r="D12" s="9"/>
      <c r="E12" s="13"/>
    </row>
    <row r="13" customFormat="false" ht="12.75" hidden="false" customHeight="false" outlineLevel="0" collapsed="false">
      <c r="C13" s="8" t="s">
        <v>18</v>
      </c>
      <c r="D13" s="9"/>
      <c r="E13" s="11" t="n">
        <f aca="false">E7*E4</f>
        <v>52500</v>
      </c>
      <c r="F13" s="0" t="s">
        <v>19</v>
      </c>
    </row>
    <row r="14" customFormat="false" ht="12.75" hidden="false" customHeight="false" outlineLevel="0" collapsed="false">
      <c r="C14" s="8" t="s">
        <v>20</v>
      </c>
      <c r="D14" s="9"/>
      <c r="E14" s="11" t="n">
        <f aca="false">E4/E11*E8</f>
        <v>324.034971459911</v>
      </c>
      <c r="F14" s="0" t="s">
        <v>21</v>
      </c>
    </row>
    <row r="15" customFormat="false" ht="12.75" hidden="false" customHeight="false" outlineLevel="0" collapsed="false">
      <c r="C15" s="8" t="s">
        <v>22</v>
      </c>
      <c r="D15" s="9"/>
      <c r="E15" s="11" t="n">
        <f aca="false">E11/2*E7*E9</f>
        <v>324.039098394015</v>
      </c>
      <c r="F15" s="0" t="s">
        <v>23</v>
      </c>
    </row>
    <row r="16" customFormat="false" ht="15" hidden="false" customHeight="false" outlineLevel="0" collapsed="false">
      <c r="C16" s="8" t="s">
        <v>24</v>
      </c>
      <c r="D16" s="9"/>
      <c r="E16" s="15" t="n">
        <f aca="false">SUM(E13:E15)</f>
        <v>53148.0740698539</v>
      </c>
      <c r="F16" s="0" t="s">
        <v>25</v>
      </c>
    </row>
    <row r="17" customFormat="false" ht="12.75" hidden="false" customHeight="false" outlineLevel="0" collapsed="false">
      <c r="C17" s="16"/>
      <c r="D17" s="17"/>
      <c r="E17" s="18"/>
    </row>
    <row r="19" customFormat="false" ht="12.75" hidden="false" customHeight="false" outlineLevel="0" collapsed="false">
      <c r="C19" s="4" t="s">
        <v>5</v>
      </c>
      <c r="D19" s="5"/>
      <c r="E19" s="6" t="n">
        <v>1500</v>
      </c>
      <c r="F19" s="0" t="s">
        <v>6</v>
      </c>
      <c r="H19" s="9"/>
    </row>
    <row r="20" customFormat="false" ht="12.75" hidden="false" customHeight="false" outlineLevel="0" collapsed="false">
      <c r="C20" s="8" t="s">
        <v>8</v>
      </c>
      <c r="D20" s="9"/>
      <c r="E20" s="10" t="n">
        <v>500</v>
      </c>
      <c r="F20" s="0" t="s">
        <v>9</v>
      </c>
      <c r="H20" s="9"/>
    </row>
    <row r="21" customFormat="false" ht="12.75" hidden="false" customHeight="false" outlineLevel="0" collapsed="false">
      <c r="C21" s="8" t="s">
        <v>11</v>
      </c>
      <c r="D21" s="9"/>
      <c r="E21" s="10" t="n">
        <v>999</v>
      </c>
      <c r="F21" s="0" t="s">
        <v>9</v>
      </c>
      <c r="H21" s="9"/>
    </row>
    <row r="22" customFormat="false" ht="12.75" hidden="false" customHeight="false" outlineLevel="0" collapsed="false">
      <c r="C22" s="8" t="s">
        <v>13</v>
      </c>
      <c r="D22" s="9"/>
      <c r="E22" s="11" t="n">
        <v>33</v>
      </c>
      <c r="F22" s="0" t="s">
        <v>6</v>
      </c>
    </row>
    <row r="23" customFormat="false" ht="12.75" hidden="false" customHeight="false" outlineLevel="0" collapsed="false">
      <c r="C23" s="8" t="s">
        <v>14</v>
      </c>
      <c r="D23" s="9"/>
      <c r="E23" s="11" t="n">
        <v>20</v>
      </c>
      <c r="F23" s="0" t="s">
        <v>6</v>
      </c>
    </row>
    <row r="24" customFormat="false" ht="12.75" hidden="false" customHeight="false" outlineLevel="0" collapsed="false">
      <c r="C24" s="8" t="s">
        <v>15</v>
      </c>
      <c r="D24" s="9"/>
      <c r="E24" s="12" t="n">
        <v>0.2</v>
      </c>
      <c r="F24" s="0" t="s">
        <v>6</v>
      </c>
    </row>
    <row r="25" customFormat="false" ht="12.75" hidden="false" customHeight="false" outlineLevel="0" collapsed="false">
      <c r="C25" s="8"/>
      <c r="D25" s="9"/>
      <c r="E25" s="13"/>
    </row>
    <row r="26" customFormat="false" ht="12.75" hidden="false" customHeight="false" outlineLevel="0" collapsed="false">
      <c r="C26" s="8" t="s">
        <v>16</v>
      </c>
      <c r="D26" s="9"/>
      <c r="E26" s="13" t="n">
        <v>500</v>
      </c>
      <c r="F26" s="0" t="s">
        <v>26</v>
      </c>
    </row>
    <row r="27" customFormat="false" ht="12.75" hidden="false" customHeight="false" outlineLevel="0" collapsed="false">
      <c r="C27" s="8"/>
      <c r="D27" s="9"/>
      <c r="E27" s="13"/>
    </row>
    <row r="28" customFormat="false" ht="12.75" hidden="false" customHeight="false" outlineLevel="0" collapsed="false">
      <c r="C28" s="8" t="s">
        <v>18</v>
      </c>
      <c r="D28" s="9"/>
      <c r="E28" s="11" t="n">
        <f aca="false">E22*E19</f>
        <v>49500</v>
      </c>
      <c r="F28" s="0" t="s">
        <v>19</v>
      </c>
    </row>
    <row r="29" customFormat="false" ht="12.75" hidden="false" customHeight="false" outlineLevel="0" collapsed="false">
      <c r="C29" s="8" t="s">
        <v>20</v>
      </c>
      <c r="D29" s="9"/>
      <c r="E29" s="11" t="n">
        <f aca="false">E19/E26*E23</f>
        <v>60</v>
      </c>
      <c r="F29" s="0" t="s">
        <v>21</v>
      </c>
    </row>
    <row r="30" customFormat="false" ht="12.75" hidden="false" customHeight="false" outlineLevel="0" collapsed="false">
      <c r="C30" s="8" t="s">
        <v>22</v>
      </c>
      <c r="D30" s="9"/>
      <c r="E30" s="11" t="n">
        <f aca="false">E26/2*E22*E24</f>
        <v>1650</v>
      </c>
      <c r="F30" s="0" t="s">
        <v>23</v>
      </c>
    </row>
    <row r="31" customFormat="false" ht="15" hidden="false" customHeight="false" outlineLevel="0" collapsed="false">
      <c r="C31" s="8" t="s">
        <v>24</v>
      </c>
      <c r="D31" s="9"/>
      <c r="E31" s="15" t="n">
        <f aca="false">SUM(E28:E30)</f>
        <v>51210</v>
      </c>
      <c r="F31" s="0" t="s">
        <v>27</v>
      </c>
    </row>
    <row r="32" customFormat="false" ht="12.75" hidden="false" customHeight="false" outlineLevel="0" collapsed="false">
      <c r="C32" s="16"/>
      <c r="D32" s="17"/>
      <c r="E32" s="18"/>
    </row>
    <row r="34" customFormat="false" ht="12.75" hidden="false" customHeight="false" outlineLevel="0" collapsed="false">
      <c r="C34" s="4" t="s">
        <v>5</v>
      </c>
      <c r="D34" s="5"/>
      <c r="E34" s="6" t="n">
        <v>1500</v>
      </c>
      <c r="F34" s="0" t="s">
        <v>6</v>
      </c>
    </row>
    <row r="35" customFormat="false" ht="12.75" hidden="false" customHeight="false" outlineLevel="0" collapsed="false">
      <c r="C35" s="8" t="s">
        <v>8</v>
      </c>
      <c r="D35" s="9"/>
      <c r="E35" s="10" t="n">
        <v>1000</v>
      </c>
      <c r="F35" s="0" t="s">
        <v>9</v>
      </c>
    </row>
    <row r="36" customFormat="false" ht="12.75" hidden="false" customHeight="false" outlineLevel="0" collapsed="false">
      <c r="C36" s="8" t="s">
        <v>11</v>
      </c>
      <c r="D36" s="9"/>
      <c r="E36" s="10" t="n">
        <f aca="false">E34</f>
        <v>1500</v>
      </c>
      <c r="F36" s="0" t="s">
        <v>9</v>
      </c>
    </row>
    <row r="37" customFormat="false" ht="12.75" hidden="false" customHeight="false" outlineLevel="0" collapsed="false">
      <c r="C37" s="8" t="s">
        <v>13</v>
      </c>
      <c r="D37" s="9"/>
      <c r="E37" s="11" t="n">
        <v>31</v>
      </c>
      <c r="F37" s="0" t="s">
        <v>6</v>
      </c>
    </row>
    <row r="38" customFormat="false" ht="12.75" hidden="false" customHeight="false" outlineLevel="0" collapsed="false">
      <c r="C38" s="8" t="s">
        <v>14</v>
      </c>
      <c r="D38" s="9"/>
      <c r="E38" s="11" t="n">
        <v>20</v>
      </c>
      <c r="F38" s="0" t="s">
        <v>6</v>
      </c>
    </row>
    <row r="39" customFormat="false" ht="12.75" hidden="false" customHeight="false" outlineLevel="0" collapsed="false">
      <c r="C39" s="8" t="s">
        <v>15</v>
      </c>
      <c r="D39" s="9"/>
      <c r="E39" s="12" t="n">
        <v>0.2</v>
      </c>
      <c r="F39" s="0" t="s">
        <v>6</v>
      </c>
    </row>
    <row r="40" customFormat="false" ht="12.75" hidden="false" customHeight="false" outlineLevel="0" collapsed="false">
      <c r="C40" s="8"/>
      <c r="D40" s="9"/>
      <c r="E40" s="13"/>
    </row>
    <row r="41" customFormat="false" ht="12.75" hidden="false" customHeight="false" outlineLevel="0" collapsed="false">
      <c r="C41" s="8" t="s">
        <v>16</v>
      </c>
      <c r="D41" s="9"/>
      <c r="E41" s="13" t="n">
        <v>1000</v>
      </c>
      <c r="F41" s="0" t="s">
        <v>28</v>
      </c>
    </row>
    <row r="42" customFormat="false" ht="12.75" hidden="false" customHeight="false" outlineLevel="0" collapsed="false">
      <c r="C42" s="8"/>
      <c r="D42" s="9"/>
      <c r="E42" s="13"/>
    </row>
    <row r="43" customFormat="false" ht="12.75" hidden="false" customHeight="false" outlineLevel="0" collapsed="false">
      <c r="C43" s="8" t="s">
        <v>18</v>
      </c>
      <c r="D43" s="9"/>
      <c r="E43" s="11" t="n">
        <f aca="false">E37*E34</f>
        <v>46500</v>
      </c>
      <c r="F43" s="0" t="s">
        <v>19</v>
      </c>
    </row>
    <row r="44" customFormat="false" ht="12.75" hidden="false" customHeight="false" outlineLevel="0" collapsed="false">
      <c r="C44" s="8" t="s">
        <v>20</v>
      </c>
      <c r="D44" s="9"/>
      <c r="E44" s="11" t="n">
        <f aca="false">E34/E41*E38</f>
        <v>30</v>
      </c>
      <c r="F44" s="0" t="s">
        <v>21</v>
      </c>
    </row>
    <row r="45" customFormat="false" ht="12.75" hidden="false" customHeight="false" outlineLevel="0" collapsed="false">
      <c r="C45" s="8" t="s">
        <v>22</v>
      </c>
      <c r="D45" s="9"/>
      <c r="E45" s="11" t="n">
        <f aca="false">E41/2*E37*E39</f>
        <v>3100</v>
      </c>
      <c r="F45" s="0" t="s">
        <v>23</v>
      </c>
    </row>
    <row r="46" customFormat="false" ht="18.75" hidden="false" customHeight="false" outlineLevel="0" collapsed="false">
      <c r="C46" s="8" t="s">
        <v>24</v>
      </c>
      <c r="D46" s="9"/>
      <c r="E46" s="19" t="n">
        <f aca="false">SUM(E43:E45)</f>
        <v>49630</v>
      </c>
      <c r="F46" s="20" t="s">
        <v>29</v>
      </c>
    </row>
    <row r="47" customFormat="false" ht="12.75" hidden="false" customHeight="false" outlineLevel="0" collapsed="false">
      <c r="C47" s="16"/>
      <c r="D47" s="17"/>
      <c r="E47" s="21"/>
      <c r="F47" s="22" t="s">
        <v>30</v>
      </c>
    </row>
  </sheetData>
  <printOptions headings="tru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13.14"/>
    <col collapsed="false" customWidth="true" hidden="false" outlineLevel="0" max="3" min="3" style="0" width="10.56"/>
    <col collapsed="false" customWidth="true" hidden="false" outlineLevel="0" max="4" min="4" style="0" width="32.56"/>
    <col collapsed="false" customWidth="true" hidden="false" outlineLevel="0" max="5" min="5" style="0" width="12.85"/>
    <col collapsed="false" customWidth="true" hidden="false" outlineLevel="0" max="6" min="6" style="0" width="17.7"/>
    <col collapsed="false" customWidth="true" hidden="false" outlineLevel="0" max="7" min="7" style="0" width="7.85"/>
    <col collapsed="false" customWidth="true" hidden="false" outlineLevel="0" max="8" min="8" style="0" width="6.56"/>
  </cols>
  <sheetData>
    <row r="1" customFormat="false" ht="20.25" hidden="false" customHeight="false" outlineLevel="0" collapsed="false">
      <c r="A1" s="2" t="n">
        <v>8.15</v>
      </c>
    </row>
    <row r="3" customFormat="false" ht="12.75" hidden="false" customHeight="false" outlineLevel="0" collapsed="false">
      <c r="A3" s="0" t="s">
        <v>31</v>
      </c>
    </row>
    <row r="4" customFormat="false" ht="12.75" hidden="false" customHeight="false" outlineLevel="0" collapsed="false">
      <c r="A4" s="0" t="s">
        <v>32</v>
      </c>
      <c r="D4" s="0" t="s">
        <v>33</v>
      </c>
    </row>
    <row r="5" customFormat="false" ht="12.75" hidden="false" customHeight="false" outlineLevel="0" collapsed="false">
      <c r="A5" s="0" t="s">
        <v>34</v>
      </c>
      <c r="D5" s="0" t="s">
        <v>35</v>
      </c>
    </row>
    <row r="6" customFormat="false" ht="12.75" hidden="false" customHeight="false" outlineLevel="0" collapsed="false">
      <c r="A6" s="0" t="s">
        <v>36</v>
      </c>
      <c r="C6" s="0" t="n">
        <v>850</v>
      </c>
      <c r="D6" s="0" t="s">
        <v>37</v>
      </c>
      <c r="E6" s="0" t="s">
        <v>38</v>
      </c>
      <c r="F6" s="0" t="s">
        <v>39</v>
      </c>
    </row>
    <row r="7" customFormat="false" ht="12.75" hidden="false" customHeight="false" outlineLevel="0" collapsed="false">
      <c r="A7" s="0" t="s">
        <v>40</v>
      </c>
      <c r="C7" s="0" t="n">
        <v>700</v>
      </c>
      <c r="D7" s="0" t="s">
        <v>37</v>
      </c>
      <c r="E7" s="0" t="s">
        <v>41</v>
      </c>
      <c r="F7" s="0" t="s">
        <v>42</v>
      </c>
    </row>
    <row r="8" customFormat="false" ht="12.75" hidden="false" customHeight="false" outlineLevel="0" collapsed="false">
      <c r="D8" s="0" t="n">
        <v>200</v>
      </c>
      <c r="E8" s="0" t="n">
        <v>1566</v>
      </c>
      <c r="F8" s="0" t="n">
        <v>2800</v>
      </c>
    </row>
    <row r="10" customFormat="false" ht="12.75" hidden="false" customHeight="false" outlineLevel="0" collapsed="false">
      <c r="B10" s="0" t="s">
        <v>43</v>
      </c>
      <c r="D10" s="23" t="s">
        <v>44</v>
      </c>
      <c r="E10" s="23" t="s">
        <v>45</v>
      </c>
      <c r="F10" s="23" t="s">
        <v>46</v>
      </c>
    </row>
    <row r="11" customFormat="false" ht="6.75" hidden="false" customHeight="true" outlineLevel="0" collapsed="false">
      <c r="D11" s="23"/>
      <c r="E11" s="23"/>
      <c r="F11" s="23"/>
    </row>
    <row r="12" customFormat="false" ht="14.25" hidden="false" customHeight="false" outlineLevel="0" collapsed="false">
      <c r="C12" s="0" t="s">
        <v>47</v>
      </c>
      <c r="D12" s="24" t="n">
        <v>1282.14276016143</v>
      </c>
      <c r="E12" s="25" t="n">
        <v>1433.33317360125</v>
      </c>
      <c r="F12" s="0" t="s">
        <v>48</v>
      </c>
    </row>
    <row r="13" customFormat="false" ht="13.5" hidden="false" customHeight="false" outlineLevel="0" collapsed="false">
      <c r="C13" s="0" t="s">
        <v>49</v>
      </c>
      <c r="D13" s="26" t="n">
        <f aca="false">300-0.175*D12</f>
        <v>75.6250169717493</v>
      </c>
      <c r="E13" s="26" t="n">
        <f aca="false">325-0.15*E12</f>
        <v>110.000023959813</v>
      </c>
      <c r="F13" s="0" t="s">
        <v>50</v>
      </c>
    </row>
    <row r="14" customFormat="false" ht="12.75" hidden="false" customHeight="false" outlineLevel="0" collapsed="false">
      <c r="C14" s="0" t="s">
        <v>51</v>
      </c>
      <c r="D14" s="27" t="n">
        <v>850</v>
      </c>
      <c r="E14" s="27" t="n">
        <v>700</v>
      </c>
      <c r="F14" s="0" t="s">
        <v>6</v>
      </c>
    </row>
    <row r="15" customFormat="false" ht="12.75" hidden="false" customHeight="false" outlineLevel="0" collapsed="false">
      <c r="C15" s="0" t="s">
        <v>52</v>
      </c>
      <c r="D15" s="27" t="n">
        <f aca="false">D12-D14</f>
        <v>432.142760161433</v>
      </c>
      <c r="E15" s="27" t="n">
        <f aca="false">E12-E14</f>
        <v>733.333173601245</v>
      </c>
    </row>
    <row r="16" customFormat="false" ht="15" hidden="false" customHeight="false" outlineLevel="0" collapsed="false">
      <c r="B16" s="28" t="s">
        <v>53</v>
      </c>
      <c r="C16" s="0" t="s">
        <v>54</v>
      </c>
      <c r="D16" s="27" t="n">
        <f aca="false">D15*D13</f>
        <v>32680.8035714269</v>
      </c>
      <c r="E16" s="27" t="n">
        <f aca="false">E15*E13</f>
        <v>80666.6666666628</v>
      </c>
      <c r="F16" s="29" t="n">
        <f aca="false">D16+E16</f>
        <v>113347.47023809</v>
      </c>
      <c r="G16" s="0" t="s">
        <v>55</v>
      </c>
    </row>
    <row r="18" customFormat="false" ht="12.75" hidden="false" customHeight="false" outlineLevel="0" collapsed="false">
      <c r="B18" s="28" t="s">
        <v>56</v>
      </c>
      <c r="F18" s="30" t="s">
        <v>57</v>
      </c>
      <c r="H18" s="0" t="s">
        <v>58</v>
      </c>
    </row>
    <row r="19" customFormat="false" ht="12.75" hidden="false" customHeight="false" outlineLevel="0" collapsed="false">
      <c r="C19" s="0" t="s">
        <v>59</v>
      </c>
      <c r="D19" s="0" t="n">
        <v>1</v>
      </c>
      <c r="E19" s="0" t="n">
        <v>1</v>
      </c>
      <c r="F19" s="26" t="n">
        <f aca="false">SUMPRODUCT(D19:E19,$D$13:$E$13)</f>
        <v>185.625040931563</v>
      </c>
      <c r="G19" s="30" t="s">
        <v>60</v>
      </c>
      <c r="H19" s="26" t="n">
        <v>200</v>
      </c>
    </row>
    <row r="20" customFormat="false" ht="12.75" hidden="false" customHeight="false" outlineLevel="0" collapsed="false">
      <c r="C20" s="0" t="s">
        <v>61</v>
      </c>
      <c r="D20" s="0" t="n">
        <v>9</v>
      </c>
      <c r="E20" s="0" t="n">
        <v>6</v>
      </c>
      <c r="F20" s="26" t="n">
        <f aca="false">SUMPRODUCT(D20:E20,$D$13:$E$13)</f>
        <v>1340.62529650462</v>
      </c>
      <c r="G20" s="30" t="s">
        <v>60</v>
      </c>
      <c r="H20" s="26" t="n">
        <v>1566</v>
      </c>
    </row>
    <row r="21" customFormat="false" ht="12.75" hidden="false" customHeight="false" outlineLevel="0" collapsed="false">
      <c r="C21" s="0" t="s">
        <v>62</v>
      </c>
      <c r="D21" s="0" t="n">
        <v>12</v>
      </c>
      <c r="E21" s="0" t="n">
        <v>16</v>
      </c>
      <c r="F21" s="26" t="n">
        <f aca="false">SUMPRODUCT(D21:E21,$D$13:$E$13)</f>
        <v>2667.500587018</v>
      </c>
      <c r="G21" s="30" t="s">
        <v>60</v>
      </c>
      <c r="H21" s="26" t="n">
        <v>2800</v>
      </c>
    </row>
    <row r="23" customFormat="false" ht="12.75" hidden="false" customHeight="false" outlineLevel="0" collapsed="false">
      <c r="C23" s="0" t="s">
        <v>63</v>
      </c>
    </row>
    <row r="26" customFormat="false" ht="12.75" hidden="false" customHeight="false" outlineLevel="0" collapsed="false">
      <c r="B26" s="31" t="s">
        <v>64</v>
      </c>
    </row>
    <row r="27" customFormat="false" ht="12.75" hidden="false" customHeight="false" outlineLevel="0" collapsed="false">
      <c r="B27" s="31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6.7"/>
    <col collapsed="false" customWidth="true" hidden="false" outlineLevel="0" max="3" min="3" style="0" width="18.56"/>
    <col collapsed="false" customWidth="true" hidden="false" outlineLevel="0" max="4" min="4" style="0" width="10.13"/>
    <col collapsed="false" customWidth="true" hidden="false" outlineLevel="0" max="5" min="5" style="0" width="9.56"/>
    <col collapsed="false" customWidth="true" hidden="false" outlineLevel="0" max="6" min="6" style="0" width="16.84"/>
    <col collapsed="false" customWidth="true" hidden="false" outlineLevel="0" max="7" min="7" style="0" width="12.85"/>
    <col collapsed="false" customWidth="true" hidden="false" outlineLevel="0" max="8" min="8" style="0" width="8.99"/>
    <col collapsed="false" customWidth="true" hidden="false" outlineLevel="0" max="9" min="9" style="0" width="14.7"/>
  </cols>
  <sheetData>
    <row r="1" customFormat="false" ht="20.25" hidden="false" customHeight="false" outlineLevel="0" collapsed="false">
      <c r="A1" s="2" t="n">
        <v>8.19</v>
      </c>
    </row>
    <row r="2" customFormat="false" ht="12.75" hidden="false" customHeight="false" outlineLevel="0" collapsed="false">
      <c r="B2" s="0" t="s">
        <v>43</v>
      </c>
      <c r="C2" s="0" t="s">
        <v>65</v>
      </c>
    </row>
    <row r="3" customFormat="false" ht="39" hidden="false" customHeight="false" outlineLevel="0" collapsed="false">
      <c r="C3" s="32" t="s">
        <v>66</v>
      </c>
      <c r="D3" s="33" t="s">
        <v>67</v>
      </c>
      <c r="E3" s="33" t="s">
        <v>68</v>
      </c>
      <c r="F3" s="5"/>
      <c r="G3" s="5"/>
      <c r="H3" s="34"/>
    </row>
    <row r="4" customFormat="false" ht="27" hidden="false" customHeight="false" outlineLevel="0" collapsed="false">
      <c r="C4" s="35" t="s">
        <v>69</v>
      </c>
      <c r="D4" s="36" t="n">
        <v>12.4115627800728</v>
      </c>
      <c r="E4" s="37" t="n">
        <v>29.6996238114211</v>
      </c>
      <c r="F4" s="38" t="s">
        <v>70</v>
      </c>
      <c r="G4" s="38" t="s">
        <v>71</v>
      </c>
      <c r="H4" s="39" t="s">
        <v>72</v>
      </c>
      <c r="I4" s="0" t="s">
        <v>73</v>
      </c>
    </row>
    <row r="5" customFormat="false" ht="13.5" hidden="false" customHeight="false" outlineLevel="0" collapsed="false">
      <c r="C5" s="8" t="s">
        <v>74</v>
      </c>
      <c r="D5" s="9" t="n">
        <v>9</v>
      </c>
      <c r="E5" s="9" t="n">
        <v>43</v>
      </c>
      <c r="F5" s="40" t="n">
        <f aca="false">SQRT((D5-$D$4)^2+(E5-$E$4)^2)</f>
        <v>13.7309419691475</v>
      </c>
      <c r="G5" s="9" t="n">
        <v>50</v>
      </c>
      <c r="H5" s="13" t="n">
        <v>130</v>
      </c>
    </row>
    <row r="6" customFormat="false" ht="12.75" hidden="false" customHeight="false" outlineLevel="0" collapsed="false">
      <c r="C6" s="8" t="s">
        <v>75</v>
      </c>
      <c r="D6" s="9" t="n">
        <v>2</v>
      </c>
      <c r="E6" s="9" t="n">
        <v>28</v>
      </c>
      <c r="F6" s="40" t="n">
        <f aca="false">SQRT((D6-$D$4)^2+(E6-$E$4)^2)</f>
        <v>10.5493772623671</v>
      </c>
      <c r="G6" s="9" t="n">
        <v>50</v>
      </c>
      <c r="H6" s="13" t="n">
        <v>75</v>
      </c>
    </row>
    <row r="7" customFormat="false" ht="12.75" hidden="false" customHeight="false" outlineLevel="0" collapsed="false">
      <c r="C7" s="8" t="s">
        <v>76</v>
      </c>
      <c r="D7" s="9" t="n">
        <v>51</v>
      </c>
      <c r="E7" s="9" t="n">
        <v>36</v>
      </c>
      <c r="F7" s="40" t="n">
        <f aca="false">SQRT((D7-$D$4)^2+(E7-$E$4)^2)</f>
        <v>39.0993890897783</v>
      </c>
      <c r="G7" s="9" t="n">
        <v>50</v>
      </c>
      <c r="H7" s="13" t="n">
        <v>90</v>
      </c>
    </row>
    <row r="8" customFormat="false" ht="12.75" hidden="false" customHeight="false" outlineLevel="0" collapsed="false">
      <c r="C8" s="16" t="s">
        <v>77</v>
      </c>
      <c r="D8" s="17" t="n">
        <v>19</v>
      </c>
      <c r="E8" s="17" t="n">
        <v>4</v>
      </c>
      <c r="F8" s="41" t="n">
        <f aca="false">SQRT((D8-$D$4)^2+(E8-$E$4)^2)</f>
        <v>26.5307023851515</v>
      </c>
      <c r="G8" s="17" t="n">
        <v>50</v>
      </c>
      <c r="H8" s="18" t="n">
        <v>80</v>
      </c>
    </row>
    <row r="9" customFormat="false" ht="12.75" hidden="false" customHeight="false" outlineLevel="0" collapsed="false">
      <c r="C9" s="9"/>
      <c r="D9" s="9"/>
      <c r="E9" s="9" t="s">
        <v>46</v>
      </c>
      <c r="F9" s="42" t="n">
        <f aca="false">SUM(F5:F8)</f>
        <v>89.9104107064443</v>
      </c>
      <c r="G9" s="9" t="s">
        <v>78</v>
      </c>
      <c r="H9" s="9"/>
    </row>
    <row r="10" customFormat="false" ht="12.75" hidden="false" customHeight="false" outlineLevel="0" collapsed="false">
      <c r="C10" s="9"/>
      <c r="D10" s="9"/>
      <c r="E10" s="43" t="s">
        <v>79</v>
      </c>
      <c r="F10" s="42" t="n">
        <f aca="false">SUMPRODUCT(F5:F8,H5:H8)</f>
        <v>8217.62695955887</v>
      </c>
      <c r="G10" s="9"/>
      <c r="H10" s="9"/>
    </row>
    <row r="12" customFormat="false" ht="12.75" hidden="false" customHeight="false" outlineLevel="0" collapsed="false">
      <c r="C12" s="0" t="s">
        <v>56</v>
      </c>
    </row>
    <row r="13" customFormat="false" ht="12.75" hidden="false" customHeight="false" outlineLevel="0" collapsed="false">
      <c r="C13" s="0" t="s">
        <v>80</v>
      </c>
    </row>
    <row r="15" customFormat="false" ht="12.75" hidden="false" customHeight="false" outlineLevel="0" collapsed="false">
      <c r="B15" s="0" t="s">
        <v>81</v>
      </c>
    </row>
    <row r="16" customFormat="false" ht="39" hidden="false" customHeight="false" outlineLevel="0" collapsed="false">
      <c r="C16" s="32" t="s">
        <v>66</v>
      </c>
      <c r="D16" s="33" t="s">
        <v>67</v>
      </c>
      <c r="E16" s="33" t="s">
        <v>68</v>
      </c>
      <c r="F16" s="5"/>
      <c r="G16" s="5"/>
      <c r="H16" s="34"/>
    </row>
    <row r="17" customFormat="false" ht="27" hidden="false" customHeight="false" outlineLevel="0" collapsed="false">
      <c r="C17" s="35" t="s">
        <v>69</v>
      </c>
      <c r="D17" s="36" t="n">
        <v>12.4115627800728</v>
      </c>
      <c r="E17" s="37" t="n">
        <v>29.6996238114211</v>
      </c>
      <c r="F17" s="38" t="s">
        <v>70</v>
      </c>
      <c r="G17" s="38" t="s">
        <v>71</v>
      </c>
      <c r="H17" s="39" t="s">
        <v>72</v>
      </c>
      <c r="I17" s="0" t="s">
        <v>73</v>
      </c>
    </row>
    <row r="18" customFormat="false" ht="13.5" hidden="false" customHeight="false" outlineLevel="0" collapsed="false">
      <c r="C18" s="8" t="s">
        <v>74</v>
      </c>
      <c r="D18" s="9" t="n">
        <v>9</v>
      </c>
      <c r="E18" s="9" t="n">
        <v>43</v>
      </c>
      <c r="F18" s="40" t="n">
        <f aca="false">SQRT((D18-$D$17)^2+(E18-$E$17)^2)</f>
        <v>13.7309419691475</v>
      </c>
      <c r="G18" s="9" t="n">
        <v>50</v>
      </c>
      <c r="H18" s="13" t="n">
        <v>130</v>
      </c>
    </row>
    <row r="19" customFormat="false" ht="12.75" hidden="false" customHeight="false" outlineLevel="0" collapsed="false">
      <c r="C19" s="8" t="s">
        <v>75</v>
      </c>
      <c r="D19" s="9" t="n">
        <v>2</v>
      </c>
      <c r="E19" s="9" t="n">
        <v>28</v>
      </c>
      <c r="F19" s="40" t="n">
        <f aca="false">SQRT((D19-$D$17)^2+(E19-$E$17)^2)</f>
        <v>10.5493772623671</v>
      </c>
      <c r="G19" s="9" t="n">
        <v>50</v>
      </c>
      <c r="H19" s="13" t="n">
        <v>75</v>
      </c>
    </row>
    <row r="20" customFormat="false" ht="12.75" hidden="false" customHeight="false" outlineLevel="0" collapsed="false">
      <c r="C20" s="8" t="s">
        <v>76</v>
      </c>
      <c r="D20" s="9" t="n">
        <v>51</v>
      </c>
      <c r="E20" s="9" t="n">
        <v>36</v>
      </c>
      <c r="F20" s="40" t="n">
        <f aca="false">SQRT((D20-$D$17)^2+(E20-$E$17)^2)</f>
        <v>39.0993890897783</v>
      </c>
      <c r="G20" s="9" t="n">
        <v>50</v>
      </c>
      <c r="H20" s="13" t="n">
        <v>90</v>
      </c>
    </row>
    <row r="21" customFormat="false" ht="12.75" hidden="false" customHeight="false" outlineLevel="0" collapsed="false">
      <c r="C21" s="16" t="s">
        <v>77</v>
      </c>
      <c r="D21" s="17" t="n">
        <v>19</v>
      </c>
      <c r="E21" s="17" t="n">
        <v>4</v>
      </c>
      <c r="F21" s="41" t="n">
        <f aca="false">SQRT((D21-$D$17)^2+(E21-$E$17)^2)</f>
        <v>26.5307023851515</v>
      </c>
      <c r="G21" s="17" t="n">
        <v>50</v>
      </c>
      <c r="H21" s="18" t="n">
        <v>80</v>
      </c>
    </row>
    <row r="22" customFormat="false" ht="12.75" hidden="false" customHeight="false" outlineLevel="0" collapsed="false">
      <c r="E22" s="28" t="s">
        <v>46</v>
      </c>
      <c r="F22" s="44" t="n">
        <f aca="false">SUM(F18:F21)</f>
        <v>89.9104107064443</v>
      </c>
    </row>
    <row r="23" customFormat="false" ht="12.75" hidden="false" customHeight="false" outlineLevel="0" collapsed="false">
      <c r="E23" s="28" t="s">
        <v>82</v>
      </c>
      <c r="F23" s="45" t="n">
        <f aca="false">AVERAGE(F18:F21)</f>
        <v>22.4776026766111</v>
      </c>
      <c r="G23" s="0" t="s">
        <v>83</v>
      </c>
    </row>
    <row r="24" customFormat="false" ht="12.75" hidden="false" customHeight="false" outlineLevel="0" collapsed="false">
      <c r="E24" s="28" t="s">
        <v>79</v>
      </c>
      <c r="F24" s="42" t="n">
        <f aca="false">SUMPRODUCT(F18:F21,H18:H21)</f>
        <v>8217.62695955887</v>
      </c>
    </row>
    <row r="26" customFormat="false" ht="12.75" hidden="false" customHeight="false" outlineLevel="0" collapsed="false">
      <c r="B26" s="0" t="s">
        <v>84</v>
      </c>
    </row>
    <row r="27" customFormat="false" ht="39" hidden="false" customHeight="false" outlineLevel="0" collapsed="false">
      <c r="C27" s="32" t="s">
        <v>66</v>
      </c>
      <c r="D27" s="33" t="s">
        <v>67</v>
      </c>
      <c r="E27" s="33" t="s">
        <v>68</v>
      </c>
      <c r="F27" s="5"/>
      <c r="G27" s="5"/>
      <c r="H27" s="34"/>
    </row>
    <row r="28" customFormat="false" ht="27" hidden="false" customHeight="false" outlineLevel="0" collapsed="false">
      <c r="C28" s="35" t="s">
        <v>69</v>
      </c>
      <c r="D28" s="36" t="n">
        <v>27.2101525994755</v>
      </c>
      <c r="E28" s="37" t="n">
        <v>27.650312416174</v>
      </c>
      <c r="F28" s="38" t="s">
        <v>70</v>
      </c>
      <c r="G28" s="38" t="s">
        <v>71</v>
      </c>
      <c r="H28" s="39" t="s">
        <v>72</v>
      </c>
      <c r="I28" s="0" t="s">
        <v>73</v>
      </c>
    </row>
    <row r="29" customFormat="false" ht="13.5" hidden="false" customHeight="false" outlineLevel="0" collapsed="false">
      <c r="C29" s="8" t="s">
        <v>74</v>
      </c>
      <c r="D29" s="9" t="n">
        <v>9</v>
      </c>
      <c r="E29" s="9" t="n">
        <v>43</v>
      </c>
      <c r="F29" s="40" t="n">
        <f aca="false">SQRT((D29-$D$28)^2+(E29-$E$28)^2)</f>
        <v>23.8164348007263</v>
      </c>
      <c r="G29" s="9" t="n">
        <v>50</v>
      </c>
      <c r="H29" s="13" t="n">
        <v>130</v>
      </c>
    </row>
    <row r="30" customFormat="false" ht="12.75" hidden="false" customHeight="false" outlineLevel="0" collapsed="false">
      <c r="C30" s="8" t="s">
        <v>75</v>
      </c>
      <c r="D30" s="9" t="n">
        <v>2</v>
      </c>
      <c r="E30" s="9" t="n">
        <v>28</v>
      </c>
      <c r="F30" s="40" t="n">
        <f aca="false">SQRT((D30-$D$28)^2+(E30-$E$28)^2)</f>
        <v>25.2125777241266</v>
      </c>
      <c r="G30" s="9" t="n">
        <v>50</v>
      </c>
      <c r="H30" s="13" t="n">
        <v>75</v>
      </c>
    </row>
    <row r="31" customFormat="false" ht="12.75" hidden="false" customHeight="false" outlineLevel="0" collapsed="false">
      <c r="C31" s="8" t="s">
        <v>76</v>
      </c>
      <c r="D31" s="9" t="n">
        <v>51</v>
      </c>
      <c r="E31" s="9" t="n">
        <v>36</v>
      </c>
      <c r="F31" s="40" t="n">
        <f aca="false">SQRT((D31-$D$28)^2+(E31-$E$28)^2)</f>
        <v>25.2125786481221</v>
      </c>
      <c r="G31" s="9" t="n">
        <v>50</v>
      </c>
      <c r="H31" s="13" t="n">
        <v>90</v>
      </c>
    </row>
    <row r="32" customFormat="false" ht="12.75" hidden="false" customHeight="false" outlineLevel="0" collapsed="false">
      <c r="C32" s="16" t="s">
        <v>77</v>
      </c>
      <c r="D32" s="17" t="n">
        <v>19</v>
      </c>
      <c r="E32" s="17" t="n">
        <v>4</v>
      </c>
      <c r="F32" s="41" t="n">
        <f aca="false">SQRT((D32-$D$28)^2+(E32-$E$28)^2)</f>
        <v>25.0348533666428</v>
      </c>
      <c r="G32" s="17" t="n">
        <v>50</v>
      </c>
      <c r="H32" s="18" t="n">
        <v>80</v>
      </c>
    </row>
    <row r="33" customFormat="false" ht="12.75" hidden="false" customHeight="false" outlineLevel="0" collapsed="false">
      <c r="E33" s="28" t="s">
        <v>46</v>
      </c>
      <c r="F33" s="44" t="n">
        <f aca="false">SUM(F29:F32)</f>
        <v>99.2764445396178</v>
      </c>
    </row>
    <row r="34" customFormat="false" ht="12.75" hidden="false" customHeight="false" outlineLevel="0" collapsed="false">
      <c r="E34" s="28" t="s">
        <v>85</v>
      </c>
      <c r="F34" s="45" t="n">
        <f aca="false">MAX(F29:F32)</f>
        <v>25.2125786481221</v>
      </c>
      <c r="G34" s="0" t="s">
        <v>86</v>
      </c>
    </row>
    <row r="35" customFormat="false" ht="12.75" hidden="false" customHeight="false" outlineLevel="0" collapsed="false">
      <c r="E35" s="28" t="s">
        <v>79</v>
      </c>
      <c r="F35" s="42" t="n">
        <f aca="false">SUMPRODUCT(F29:F32,H29:H32)</f>
        <v>9259.00020106633</v>
      </c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2000-04-08T16:45:06Z</dcterms:created>
  <dc:creator>Pru</dc:creator>
  <dc:description/>
  <dc:language>en-US</dc:language>
  <cp:lastModifiedBy>PMCC User</cp:lastModifiedBy>
  <cp:lastPrinted>2000-04-10T19:51:07Z</cp:lastPrinted>
  <cp:revision>0</cp:revision>
  <dc:subject/>
  <dc:title/>
</cp:coreProperties>
</file>