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OSTION" sheetId="1" state="visible" r:id="rId3"/>
    <sheet name="HH_SWAP" sheetId="2" state="visible" r:id="rId4"/>
    <sheet name="HSC_SWAP" sheetId="3" state="visible" r:id="rId5"/>
    <sheet name="JUN_SWAP" sheetId="4" state="visible" r:id="rId6"/>
    <sheet name="JUL_SWAP" sheetId="5" state="visible" r:id="rId7"/>
    <sheet name="AUG_SWAP" sheetId="6" state="visible" r:id="rId8"/>
    <sheet name="SEP_SWAP" sheetId="7" state="visible" r:id="rId9"/>
    <sheet name="M-V_SWAP" sheetId="8" state="visible" r:id="rId10"/>
    <sheet name="X-H_SWAP" sheetId="9" state="visible" r:id="rId11"/>
    <sheet name="OCT_nym" sheetId="10" state="visible" r:id="rId12"/>
    <sheet name="JAN3_nym" sheetId="11" state="visible" r:id="rId13"/>
    <sheet name="FOM" sheetId="12" state="visible" r:id="rId14"/>
    <sheet name="PRIORday" sheetId="13" state="visible" r:id="rId15"/>
    <sheet name="YTD" sheetId="14" state="visible" r:id="rId16"/>
    <sheet name="MAY_SWAP (2)" sheetId="15" state="visible" r:id="rId17"/>
    <sheet name="scale" sheetId="16" state="visible" r:id="rId1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<sst xmlns="http://schemas.openxmlformats.org/spreadsheetml/2006/main" count="262" uniqueCount="60">
  <si>
    <t xml:space="preserve">MTM</t>
  </si>
  <si>
    <t xml:space="preserve">POSTION</t>
  </si>
  <si>
    <t xml:space="preserve">ROLL OFF</t>
  </si>
  <si>
    <t xml:space="preserve">NEW DEAL</t>
  </si>
  <si>
    <t xml:space="preserve">NET</t>
  </si>
  <si>
    <t xml:space="preserve">ROLLOFF VALUE</t>
  </si>
  <si>
    <t xml:space="preserve">change</t>
  </si>
  <si>
    <t xml:space="preserve">PRIOR POSTION</t>
  </si>
  <si>
    <t xml:space="preserve">CHANGE</t>
  </si>
  <si>
    <t xml:space="preserve">JUN </t>
  </si>
  <si>
    <t xml:space="preserve">JUL</t>
  </si>
  <si>
    <t xml:space="preserve">AUG</t>
  </si>
  <si>
    <t xml:space="preserve">Sep</t>
  </si>
  <si>
    <t xml:space="preserve">M-V</t>
  </si>
  <si>
    <t xml:space="preserve">X-H</t>
  </si>
  <si>
    <t xml:space="preserve">CAL3</t>
  </si>
  <si>
    <t xml:space="preserve">HH_SWAP</t>
  </si>
  <si>
    <t xml:space="preserve">HSC_SWAP</t>
  </si>
  <si>
    <t xml:space="preserve">TOTAL</t>
  </si>
  <si>
    <t xml:space="preserve">Oct</t>
  </si>
  <si>
    <t xml:space="preserve">Jan</t>
  </si>
  <si>
    <t xml:space="preserve">``</t>
  </si>
  <si>
    <t xml:space="preserve">NUMBER OF DAYS</t>
  </si>
  <si>
    <t xml:space="preserve">PRIOR</t>
  </si>
  <si>
    <t xml:space="preserve">,30</t>
  </si>
  <si>
    <t xml:space="preserve">SELL</t>
  </si>
  <si>
    <t xml:space="preserve">BUY</t>
  </si>
  <si>
    <t xml:space="preserve">BEGINNING</t>
  </si>
  <si>
    <t xml:space="preserve">ROLLOFF VAULE</t>
  </si>
  <si>
    <t xml:space="preserve">NEW DEALS</t>
  </si>
  <si>
    <t xml:space="preserve">TOTAL  P&amp;L</t>
  </si>
  <si>
    <t xml:space="preserve">NET POSTION</t>
  </si>
  <si>
    <t xml:space="preserve">3 DAY ROLL</t>
  </si>
  <si>
    <t xml:space="preserve">ROLL VALUE</t>
  </si>
  <si>
    <t xml:space="preserve">&lt;- Current MTM</t>
  </si>
  <si>
    <t xml:space="preserve">&lt;- Realized PL</t>
  </si>
  <si>
    <t xml:space="preserve">&lt;- MTM PL w/o Real PL</t>
  </si>
  <si>
    <t xml:space="preserve">&lt;- MTM PL with Real PL</t>
  </si>
  <si>
    <t xml:space="preserve">&lt;- Total Pl</t>
  </si>
  <si>
    <t xml:space="preserve">Position</t>
  </si>
  <si>
    <t xml:space="preserve">2000/d nov-dec texas enregy transfer</t>
  </si>
  <si>
    <t xml:space="preserve">katy index</t>
  </si>
  <si>
    <t xml:space="preserve">katy_ fixed</t>
  </si>
  <si>
    <t xml:space="preserve">HSC index</t>
  </si>
  <si>
    <t xml:space="preserve">HH_fix</t>
  </si>
  <si>
    <t xml:space="preserve">hsc_fix</t>
  </si>
  <si>
    <t xml:space="preserve">jul futs</t>
  </si>
  <si>
    <t xml:space="preserve">aug futs</t>
  </si>
  <si>
    <t xml:space="preserve">sep fut</t>
  </si>
  <si>
    <t xml:space="preserve">n-v</t>
  </si>
  <si>
    <t xml:space="preserve">x-h</t>
  </si>
  <si>
    <t xml:space="preserve">hsc basis</t>
  </si>
  <si>
    <t xml:space="preserve">MAY</t>
  </si>
  <si>
    <t xml:space="preserve">K-V</t>
  </si>
  <si>
    <t xml:space="preserve">Daily</t>
  </si>
  <si>
    <t xml:space="preserve">Cumulative</t>
  </si>
  <si>
    <t xml:space="preserve">end of day var</t>
  </si>
  <si>
    <t xml:space="preserve">position</t>
  </si>
  <si>
    <t xml:space="preserve">vol</t>
  </si>
  <si>
    <t xml:space="preserve">the trend days are in relation to the PH, PL. 30 min above the PH or 30 min below the PL changes, confirms the short term trend. The daily av at 3717 is what i think the market needs to close below today to suggest a top is in and to look for a downmove next week. a close between 3720-3780 today is neutral/up bias.  a close above 3780 indicates up next week to make new highs. back to the trend day rules: I take a 5 min bar chart. and i look for 6 consecutive closes above the PH or below the PL(30 min) If that happens then i get a trend day status. If only get 4 bars outside the PH,PL and closes back within the predicted ranges then i start the counting over again</t>
  </si>
</sst>
</file>

<file path=xl/styles.xml><?xml version="1.0" encoding="utf-8"?>
<styleSheet xmlns="http://schemas.openxmlformats.org/spreadsheetml/2006/main">
  <numFmts count="24">
    <numFmt numFmtId="164" formatCode="General"/>
    <numFmt numFmtId="165" formatCode="[$-409]#,##0.00_);[RED]\(#,##0.00\)"/>
    <numFmt numFmtId="166" formatCode="[$-409]#,##0_);[RED]\(#,##0\)"/>
    <numFmt numFmtId="167" formatCode="0.000"/>
    <numFmt numFmtId="168" formatCode="[$-409]m/d/yyyy"/>
    <numFmt numFmtId="169" formatCode="0.0000"/>
    <numFmt numFmtId="170" formatCode="0.00"/>
    <numFmt numFmtId="171" formatCode="\$#,##0_);[RED]&quot;($&quot;#,##0\)"/>
    <numFmt numFmtId="172" formatCode="_(* #,##0.00_);_(* \(#,##0.00\);_(* \-??_);_(@_)"/>
    <numFmt numFmtId="173" formatCode="[$-409]d\-mmm"/>
    <numFmt numFmtId="174" formatCode="\$#,##0.00_);[RED]&quot;($&quot;#,##0.00\)"/>
    <numFmt numFmtId="175" formatCode="[$-409]mmm\-yy"/>
    <numFmt numFmtId="176" formatCode="_(* #,##0.0_);_(* \(#,##0.0\);_(* \-??_);_(@_)"/>
    <numFmt numFmtId="177" formatCode="_(\$* #,##0.00_);_(\$* \(#,##0.00\);_(\$* \-??_);_(@_)"/>
    <numFmt numFmtId="178" formatCode="#,##0.00"/>
    <numFmt numFmtId="179" formatCode="_(\$* #,##0_);_(\$* \(#,##0\);_(\$* \-??_);_(@_)"/>
    <numFmt numFmtId="180" formatCode="0.00_);[RED]\(0.00\)"/>
    <numFmt numFmtId="181" formatCode="[$-409]m/d/yyyy\ h:mm"/>
    <numFmt numFmtId="182" formatCode="d\-mmm\-yyyy"/>
    <numFmt numFmtId="183" formatCode="0"/>
    <numFmt numFmtId="184" formatCode="mm/dd/yy"/>
    <numFmt numFmtId="185" formatCode="_(* #,##0_);_(* \(#,##0\);_(* \-??_);_(@_)"/>
    <numFmt numFmtId="186" formatCode="0.0"/>
    <numFmt numFmtId="187" formatCode="#,##0.000_);[RED]\(#,##0.000\)"/>
  </numFmts>
  <fonts count="14">
    <font>
      <sz val="10"/>
      <name val="Arial"/>
      <family val="0"/>
    </font>
    <font>
      <sz val="10"/>
      <name val="Arial"/>
      <family val="0"/>
    </font>
    <font>
      <sz val="10"/>
      <name val="Arial"/>
      <family val="0"/>
    </font>
    <font>
      <sz val="10"/>
      <name val="Arial"/>
      <family val="0"/>
    </font>
    <font>
      <sz val="8"/>
      <name val="Arial"/>
      <family val="2"/>
    </font>
    <font>
      <b val="true"/>
      <sz val="10"/>
      <name val="Arial"/>
      <family val="2"/>
    </font>
    <font>
      <sz val="10"/>
      <name val="Arial"/>
      <family val="2"/>
    </font>
    <font>
      <b val="true"/>
      <sz val="10"/>
      <color rgb="FF00FFFF"/>
      <name val="Arial"/>
      <family val="2"/>
    </font>
    <font>
      <sz val="10"/>
      <color rgb="FF000000"/>
      <name val="Arial"/>
      <family val="2"/>
    </font>
    <font>
      <sz val="10"/>
      <color rgb="FFC0C0C0"/>
      <name val="Arial"/>
      <family val="2"/>
    </font>
    <font>
      <b val="true"/>
      <sz val="8"/>
      <name val="Arial"/>
      <family val="2"/>
    </font>
    <font>
      <b val="true"/>
      <sz val="10"/>
      <color rgb="FFFF0000"/>
      <name val="Arial"/>
      <family val="2"/>
    </font>
    <font>
      <b val="true"/>
      <sz val="8"/>
      <color rgb="FF000000"/>
      <name val="Arial"/>
      <family val="2"/>
    </font>
    <font>
      <b val="true"/>
      <sz val="12"/>
      <color rgb="FFFF0000"/>
      <name val="Arial"/>
      <family val="2"/>
    </font>
  </fonts>
  <fills count="11">
    <fill>
      <patternFill patternType="none"/>
    </fill>
    <fill>
      <patternFill patternType="gray125"/>
    </fill>
    <fill>
      <patternFill patternType="solid">
        <fgColor rgb="FF00FFFF"/>
        <bgColor rgb="FF00FFFF"/>
      </patternFill>
    </fill>
    <fill>
      <patternFill patternType="solid">
        <fgColor rgb="FFFFFF99"/>
        <bgColor rgb="FFFFFFCC"/>
      </patternFill>
    </fill>
    <fill>
      <patternFill patternType="solid">
        <fgColor rgb="FFC0C0C0"/>
        <bgColor rgb="FFCCCCFF"/>
      </patternFill>
    </fill>
    <fill>
      <patternFill patternType="solid">
        <fgColor rgb="FF00CCFF"/>
        <bgColor rgb="FF33CCCC"/>
      </patternFill>
    </fill>
    <fill>
      <patternFill patternType="solid">
        <fgColor rgb="FFCCFFCC"/>
        <bgColor rgb="FFCCFFFF"/>
      </patternFill>
    </fill>
    <fill>
      <patternFill patternType="solid">
        <fgColor rgb="FFFFCC99"/>
        <bgColor rgb="FFC0C0C0"/>
      </patternFill>
    </fill>
    <fill>
      <patternFill patternType="solid">
        <fgColor rgb="FF00FF00"/>
        <bgColor rgb="FF33CCCC"/>
      </patternFill>
    </fill>
    <fill>
      <patternFill patternType="solid">
        <fgColor rgb="FF99CCFF"/>
        <bgColor rgb="FFCCCCFF"/>
      </patternFill>
    </fill>
    <fill>
      <patternFill patternType="solid">
        <fgColor rgb="FFFFFF00"/>
        <bgColor rgb="FFFFFF00"/>
      </patternFill>
    </fill>
  </fills>
  <borders count="2">
    <border diagonalUp="false" diagonalDown="false">
      <left/>
      <right/>
      <top/>
      <bottom/>
      <diagonal/>
    </border>
    <border diagonalUp="false" diagonalDown="false">
      <left/>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7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0" fillId="0" borderId="0" xfId="0" applyFont="true" applyBorder="false" applyAlignment="true" applyProtection="false">
      <alignment horizontal="center" vertical="bottom" textRotation="0" wrapText="false" indent="0" shrinkToFit="true"/>
      <protection locked="true" hidden="false"/>
    </xf>
    <xf numFmtId="164" fontId="4" fillId="0" borderId="0" xfId="0" applyFont="true" applyBorder="false" applyAlignment="true" applyProtection="false">
      <alignment horizontal="general" vertical="bottom" textRotation="0" wrapText="false" indent="0" shrinkToFit="true"/>
      <protection locked="true" hidden="false"/>
    </xf>
    <xf numFmtId="164" fontId="4" fillId="0" borderId="0" xfId="0" applyFont="true" applyBorder="false" applyAlignment="true" applyProtection="false">
      <alignment horizontal="general" vertical="bottom" textRotation="0" wrapText="true" indent="0" shrinkToFit="true"/>
      <protection locked="true" hidden="false"/>
    </xf>
    <xf numFmtId="164" fontId="0" fillId="0" borderId="0" xfId="0" applyFont="true" applyBorder="false" applyAlignment="true" applyProtection="false">
      <alignment horizontal="general" vertical="bottom" textRotation="0" wrapText="true" indent="0" shrinkToFit="tru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9" fontId="0" fillId="3" borderId="0" xfId="0" applyFont="false" applyBorder="false" applyAlignment="false" applyProtection="false">
      <alignment horizontal="general" vertical="bottom" textRotation="0" wrapText="false" indent="0" shrinkToFit="false"/>
      <protection locked="true" hidden="false"/>
    </xf>
    <xf numFmtId="165" fontId="5" fillId="5" borderId="0" xfId="0" applyFont="true" applyBorder="false" applyAlignment="true" applyProtection="false">
      <alignment horizontal="center" vertical="bottom" textRotation="0" wrapText="false" indent="0" shrinkToFit="false"/>
      <protection locked="true" hidden="false"/>
    </xf>
    <xf numFmtId="171" fontId="6" fillId="6"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5" fontId="7" fillId="5" borderId="0" xfId="0" applyFont="true" applyBorder="false" applyAlignment="true" applyProtection="false">
      <alignment horizontal="center" vertical="bottom" textRotation="0" wrapText="false" indent="0" shrinkToFit="false"/>
      <protection locked="true" hidden="false"/>
    </xf>
    <xf numFmtId="165" fontId="0" fillId="7"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1" fontId="5"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71" fontId="0" fillId="8" borderId="0" xfId="0" applyFont="false" applyBorder="true" applyAlignment="true" applyProtection="false">
      <alignment horizontal="center"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73" fontId="8" fillId="0" borderId="0" xfId="0" applyFont="true" applyBorder="false" applyAlignment="true" applyProtection="false">
      <alignment horizontal="left"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75" fontId="0" fillId="4" borderId="0" xfId="0" applyFont="false" applyBorder="false" applyAlignment="false" applyProtection="false">
      <alignment horizontal="general" vertical="bottom" textRotation="0" wrapText="false" indent="0" shrinkToFit="false"/>
      <protection locked="true" hidden="false"/>
    </xf>
    <xf numFmtId="17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7" fontId="0" fillId="4" borderId="0" xfId="0" applyFont="false" applyBorder="false" applyAlignment="false" applyProtection="false">
      <alignment horizontal="general" vertical="bottom" textRotation="0" wrapText="false" indent="0" shrinkToFit="false"/>
      <protection locked="true" hidden="false"/>
    </xf>
    <xf numFmtId="169" fontId="0" fillId="4" borderId="0" xfId="0" applyFont="false" applyBorder="false" applyAlignment="false" applyProtection="false">
      <alignment horizontal="general" vertical="bottom" textRotation="0" wrapText="false" indent="0" shrinkToFit="false"/>
      <protection locked="true" hidden="false"/>
    </xf>
    <xf numFmtId="170" fontId="0" fillId="4"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general" vertical="bottom" textRotation="0" wrapText="false" indent="0" shrinkToFit="false"/>
      <protection locked="true" hidden="false"/>
    </xf>
    <xf numFmtId="177" fontId="4" fillId="0" borderId="0" xfId="17" applyFont="true" applyBorder="true" applyAlignment="true" applyProtection="true">
      <alignment horizontal="general" vertical="bottom" textRotation="0" wrapText="false" indent="0" shrinkToFit="false"/>
      <protection locked="true" hidden="false"/>
    </xf>
    <xf numFmtId="176" fontId="4" fillId="0" borderId="0" xfId="0" applyFont="true" applyBorder="false" applyAlignment="false" applyProtection="false">
      <alignment horizontal="general" vertical="bottom" textRotation="0" wrapText="false" indent="0" shrinkToFit="false"/>
      <protection locked="true" hidden="false"/>
    </xf>
    <xf numFmtId="178" fontId="4" fillId="0" borderId="0" xfId="0" applyFont="true" applyBorder="false" applyAlignment="false" applyProtection="false">
      <alignment horizontal="general" vertical="bottom" textRotation="0" wrapText="false" indent="0" shrinkToFit="false"/>
      <protection locked="true" hidden="false"/>
    </xf>
    <xf numFmtId="179" fontId="4" fillId="0" borderId="0" xfId="17" applyFont="true" applyBorder="true" applyAlignment="true" applyProtection="true">
      <alignment horizontal="general" vertical="bottom" textRotation="0" wrapText="false" indent="0" shrinkToFit="false"/>
      <protection locked="true" hidden="false"/>
    </xf>
    <xf numFmtId="176" fontId="10" fillId="9" borderId="0" xfId="15" applyFont="true" applyBorder="true" applyAlignment="true" applyProtection="true">
      <alignment horizontal="general" vertical="bottom" textRotation="0" wrapText="false" indent="0" shrinkToFit="false"/>
      <protection locked="true" hidden="false"/>
    </xf>
    <xf numFmtId="164" fontId="4" fillId="9" borderId="0" xfId="0" applyFont="true" applyBorder="false" applyAlignment="false" applyProtection="false">
      <alignment horizontal="general" vertical="bottom" textRotation="0" wrapText="false" indent="0" shrinkToFit="false"/>
      <protection locked="true" hidden="false"/>
    </xf>
    <xf numFmtId="177" fontId="4" fillId="9"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8" fontId="4" fillId="9" borderId="0" xfId="0" applyFont="true" applyBorder="false" applyAlignment="false" applyProtection="false">
      <alignment horizontal="general" vertical="bottom" textRotation="0" wrapText="false" indent="0" shrinkToFit="false"/>
      <protection locked="true" hidden="false"/>
    </xf>
    <xf numFmtId="180" fontId="4" fillId="8" borderId="0" xfId="17" applyFont="true" applyBorder="true" applyAlignment="true" applyProtection="tru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76" fontId="4"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77" fontId="4" fillId="8" borderId="0" xfId="17" applyFont="true" applyBorder="true" applyAlignment="true" applyProtection="true">
      <alignment horizontal="general" vertical="bottom" textRotation="0" wrapText="false" indent="0" shrinkToFit="false"/>
      <protection locked="true" hidden="false"/>
    </xf>
    <xf numFmtId="176" fontId="4" fillId="8" borderId="0" xfId="15" applyFont="true" applyBorder="true" applyAlignment="true" applyProtection="true">
      <alignment horizontal="general" vertical="bottom" textRotation="0" wrapText="false" indent="0" shrinkToFit="false"/>
      <protection locked="true" hidden="false"/>
    </xf>
    <xf numFmtId="178" fontId="4" fillId="8" borderId="0" xfId="17" applyFont="true" applyBorder="true" applyAlignment="true" applyProtection="true">
      <alignment horizontal="general" vertical="bottom" textRotation="0" wrapText="false" indent="0" shrinkToFit="false"/>
      <protection locked="true" hidden="false"/>
    </xf>
    <xf numFmtId="180" fontId="4" fillId="8" borderId="0" xfId="0" applyFont="true" applyBorder="false" applyAlignment="false" applyProtection="false">
      <alignment horizontal="general" vertical="bottom" textRotation="0" wrapText="false" indent="0" shrinkToFit="false"/>
      <protection locked="true" hidden="false"/>
    </xf>
    <xf numFmtId="181" fontId="4" fillId="0" borderId="0" xfId="0" applyFont="true" applyBorder="false" applyAlignment="true" applyProtection="false">
      <alignment horizontal="left" vertical="bottom" textRotation="0" wrapText="false" indent="0" shrinkToFit="false"/>
      <protection locked="true" hidden="false"/>
    </xf>
    <xf numFmtId="182" fontId="4" fillId="0" borderId="0" xfId="0" applyFont="true" applyBorder="false" applyAlignment="false" applyProtection="false">
      <alignment horizontal="general" vertical="bottom" textRotation="0" wrapText="false" indent="0" shrinkToFit="false"/>
      <protection locked="true" hidden="false"/>
    </xf>
    <xf numFmtId="183" fontId="4"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76" fontId="4"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77" fontId="4" fillId="3" borderId="0" xfId="17" applyFont="true" applyBorder="true" applyAlignment="true" applyProtection="true">
      <alignment horizontal="general" vertical="bottom" textRotation="0" wrapText="false" indent="0" shrinkToFit="false"/>
      <protection locked="true" hidden="false"/>
    </xf>
    <xf numFmtId="176" fontId="4" fillId="3" borderId="0" xfId="15" applyFont="true" applyBorder="true" applyAlignment="true" applyProtection="true">
      <alignment horizontal="general" vertical="bottom" textRotation="0" wrapText="false" indent="0" shrinkToFit="false"/>
      <protection locked="true" hidden="false"/>
    </xf>
    <xf numFmtId="178" fontId="4" fillId="3" borderId="0" xfId="17" applyFont="true" applyBorder="true" applyAlignment="true" applyProtection="true">
      <alignment horizontal="general" vertical="bottom" textRotation="0" wrapText="false" indent="0" shrinkToFit="false"/>
      <protection locked="true" hidden="false"/>
    </xf>
    <xf numFmtId="179" fontId="4" fillId="8" borderId="0" xfId="17" applyFont="true" applyBorder="true" applyAlignment="true" applyProtection="true">
      <alignment horizontal="general" vertical="bottom" textRotation="0" wrapText="false" indent="0" shrinkToFit="false"/>
      <protection locked="true" hidden="false"/>
    </xf>
    <xf numFmtId="184" fontId="4" fillId="0" borderId="0" xfId="17" applyFont="true" applyBorder="true" applyAlignment="true" applyProtection="true">
      <alignment horizontal="general" vertical="bottom" textRotation="0" wrapText="false" indent="0" shrinkToFit="false"/>
      <protection locked="true" hidden="false"/>
    </xf>
    <xf numFmtId="185" fontId="4" fillId="0" borderId="0" xfId="15" applyFont="true" applyBorder="true" applyAlignment="true" applyProtection="true">
      <alignment horizontal="general" vertical="bottom" textRotation="0" wrapText="false" indent="0" shrinkToFit="false"/>
      <protection locked="true" hidden="false"/>
    </xf>
    <xf numFmtId="172" fontId="10" fillId="8" borderId="1" xfId="15" applyFont="true" applyBorder="true" applyAlignment="true" applyProtection="true">
      <alignment horizontal="general" vertical="bottom" textRotation="0" wrapText="false" indent="0" shrinkToFit="false"/>
      <protection locked="true" hidden="false"/>
    </xf>
    <xf numFmtId="165" fontId="4" fillId="2" borderId="0" xfId="17" applyFont="true" applyBorder="true" applyAlignment="true" applyProtection="true">
      <alignment horizontal="general" vertical="bottom" textRotation="0" wrapText="false" indent="0" shrinkToFit="false"/>
      <protection locked="true" hidden="false"/>
    </xf>
    <xf numFmtId="170" fontId="4" fillId="2" borderId="0" xfId="17" applyFont="true" applyBorder="true" applyAlignment="true" applyProtection="true">
      <alignment horizontal="general" vertical="bottom" textRotation="0" wrapText="false" indent="0" shrinkToFit="false"/>
      <protection locked="true" hidden="false"/>
    </xf>
    <xf numFmtId="165" fontId="10" fillId="2" borderId="0" xfId="17" applyFont="true" applyBorder="true" applyAlignment="true" applyProtection="true">
      <alignment horizontal="general" vertical="bottom" textRotation="0" wrapText="false" indent="0" shrinkToFit="false"/>
      <protection locked="true" hidden="false"/>
    </xf>
    <xf numFmtId="165" fontId="4" fillId="0" borderId="0" xfId="17" applyFont="true" applyBorder="true" applyAlignment="true" applyProtection="true">
      <alignment horizontal="general" vertical="bottom" textRotation="0" wrapText="false" indent="0" shrinkToFit="false"/>
      <protection locked="true" hidden="false"/>
    </xf>
    <xf numFmtId="178" fontId="4" fillId="0" borderId="0" xfId="17"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7" fontId="4" fillId="3" borderId="0" xfId="0" applyFont="true" applyBorder="false" applyAlignment="false" applyProtection="fals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65" fontId="5" fillId="8" borderId="0" xfId="0" applyFont="true" applyBorder="true" applyAlignment="false" applyProtection="false">
      <alignment horizontal="general" vertical="bottom" textRotation="0" wrapText="false" indent="0" shrinkToFit="false"/>
      <protection locked="true" hidden="false"/>
    </xf>
    <xf numFmtId="179" fontId="10" fillId="0" borderId="0" xfId="17"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79" fontId="4" fillId="2" borderId="0" xfId="17" applyFont="true" applyBorder="true" applyAlignment="true" applyProtection="tru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79" fontId="10" fillId="8" borderId="0" xfId="17" applyFont="true" applyBorder="true" applyAlignment="true" applyProtection="true">
      <alignment horizontal="general" vertical="bottom"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5" fontId="11" fillId="8" borderId="0" xfId="0" applyFont="true" applyBorder="false" applyAlignment="false" applyProtection="false">
      <alignment horizontal="general" vertical="bottom" textRotation="0" wrapText="false" indent="0" shrinkToFit="false"/>
      <protection locked="true" hidden="false"/>
    </xf>
    <xf numFmtId="172" fontId="10" fillId="9" borderId="0" xfId="15" applyFont="true" applyBorder="true" applyAlignment="true" applyProtection="true">
      <alignment horizontal="general" vertical="bottom" textRotation="0" wrapText="false" indent="0" shrinkToFit="false"/>
      <protection locked="true" hidden="false"/>
    </xf>
    <xf numFmtId="165" fontId="12" fillId="10" borderId="0" xfId="17" applyFont="true" applyBorder="true" applyAlignment="true" applyProtection="true">
      <alignment horizontal="general" vertical="bottom" textRotation="0" wrapText="false" indent="0" shrinkToFit="false"/>
      <protection locked="true" hidden="false"/>
    </xf>
    <xf numFmtId="165" fontId="4" fillId="0" borderId="0" xfId="17" applyFont="true" applyBorder="true" applyAlignment="true" applyProtection="true">
      <alignment horizontal="center" vertical="bottom" textRotation="0" wrapText="false" indent="0" shrinkToFit="false"/>
      <protection locked="true" hidden="false"/>
    </xf>
    <xf numFmtId="176" fontId="13" fillId="3" borderId="0" xfId="0" applyFont="true" applyBorder="false" applyAlignment="true" applyProtection="false">
      <alignment horizontal="center" vertical="bottom" textRotation="0" wrapText="false" indent="0" shrinkToFit="false"/>
      <protection locked="true" hidden="false"/>
    </xf>
    <xf numFmtId="177"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86" fontId="4" fillId="0" borderId="0" xfId="0" applyFont="true" applyBorder="false" applyAlignment="false" applyProtection="false">
      <alignment horizontal="general" vertical="bottom" textRotation="0" wrapText="false" indent="0" shrinkToFit="false"/>
      <protection locked="true" hidden="false"/>
    </xf>
    <xf numFmtId="187"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5" fontId="0" fillId="10" borderId="0" xfId="0" applyFont="false" applyBorder="false" applyAlignment="false" applyProtection="false">
      <alignment horizontal="general" vertical="bottom" textRotation="0" wrapText="false" indent="0" shrinkToFit="false"/>
      <protection locked="true" hidden="false"/>
    </xf>
    <xf numFmtId="170" fontId="0" fillId="3" borderId="0" xfId="0" applyFont="false" applyBorder="false" applyAlignment="false" applyProtection="false">
      <alignment horizontal="general" vertical="bottom" textRotation="0" wrapText="false" indent="0" shrinkToFit="false"/>
      <protection locked="true" hidden="false"/>
    </xf>
    <xf numFmtId="172"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2" fontId="0" fillId="0" borderId="0" xfId="15" applyFont="true" applyBorder="tru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S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2" min="2" style="0" width="8.85"/>
    <col collapsed="false" customWidth="true" hidden="false" outlineLevel="0" max="3" min="3" style="0" width="18.14"/>
    <col collapsed="false" customWidth="true" hidden="false" outlineLevel="0" max="4" min="4" style="0" width="16.28"/>
    <col collapsed="false" customWidth="true" hidden="false" outlineLevel="0" max="6" min="6" style="0" width="12.99"/>
    <col collapsed="false" customWidth="true" hidden="false" outlineLevel="0" max="7" min="7" style="0" width="14.41"/>
    <col collapsed="false" customWidth="true" hidden="false" outlineLevel="0" max="8" min="8" style="0" width="13.41"/>
    <col collapsed="false" customWidth="true" hidden="false" outlineLevel="0" max="9" min="9" style="0" width="9.41"/>
    <col collapsed="false" customWidth="true" hidden="false" outlineLevel="0" max="10" min="10" style="0" width="8.56"/>
    <col collapsed="false" customWidth="true" hidden="false" outlineLevel="0" max="11" min="11" style="0" width="9.85"/>
    <col collapsed="false" customWidth="true" hidden="false" outlineLevel="0" max="12" min="12" style="0" width="10.99"/>
    <col collapsed="false" customWidth="true" hidden="false" outlineLevel="0" max="15" min="15" style="0" width="9.85"/>
  </cols>
  <sheetData>
    <row r="3" customFormat="false" ht="25.5" hidden="false" customHeight="false" outlineLevel="0" collapsed="false">
      <c r="A3" s="1"/>
      <c r="B3" s="1" t="s">
        <v>0</v>
      </c>
      <c r="C3" s="1"/>
      <c r="D3" s="2" t="s">
        <v>1</v>
      </c>
      <c r="E3" s="3" t="s">
        <v>2</v>
      </c>
      <c r="F3" s="1" t="s">
        <v>3</v>
      </c>
      <c r="G3" s="1" t="s">
        <v>0</v>
      </c>
      <c r="H3" s="1" t="s">
        <v>4</v>
      </c>
      <c r="I3" s="1"/>
      <c r="J3" s="4" t="s">
        <v>5</v>
      </c>
      <c r="K3" s="1"/>
      <c r="L3" s="1" t="s">
        <v>6</v>
      </c>
      <c r="M3" s="5" t="s">
        <v>7</v>
      </c>
      <c r="N3" s="1" t="s">
        <v>8</v>
      </c>
      <c r="O3" s="1"/>
    </row>
    <row r="4" customFormat="false" ht="12.75" hidden="false" customHeight="false" outlineLevel="0" collapsed="false">
      <c r="B4" s="0" t="n">
        <v>3.49</v>
      </c>
      <c r="C4" s="0" t="s">
        <v>9</v>
      </c>
      <c r="D4" s="6" t="n">
        <f aca="false">JUN_SWAP!J11</f>
        <v>29</v>
      </c>
      <c r="F4" s="7" t="n">
        <f aca="false">JUN_SWAP!J4</f>
        <v>69550</v>
      </c>
      <c r="G4" s="7" t="n">
        <f aca="false">JUN_SWAP!J2</f>
        <v>-105840</v>
      </c>
      <c r="H4" s="7" t="n">
        <f aca="false">F4+G4</f>
        <v>-36289.9999999997</v>
      </c>
      <c r="K4" s="0" t="n">
        <v>3.591</v>
      </c>
      <c r="L4" s="8" t="n">
        <f aca="false">B4-K4</f>
        <v>-0.101</v>
      </c>
      <c r="M4" s="6" t="n">
        <v>-46.5</v>
      </c>
      <c r="N4" s="9" t="n">
        <f aca="false">D4-M4</f>
        <v>75.5</v>
      </c>
      <c r="O4" s="10" t="n">
        <v>37043</v>
      </c>
    </row>
    <row r="5" customFormat="false" ht="12.75" hidden="false" customHeight="false" outlineLevel="0" collapsed="false">
      <c r="B5" s="11" t="n">
        <f aca="false">B4+0.08</f>
        <v>3.57</v>
      </c>
      <c r="C5" s="0" t="s">
        <v>10</v>
      </c>
      <c r="D5" s="6" t="n">
        <f aca="false">JUL_SWAP!J11</f>
        <v>-107.5</v>
      </c>
      <c r="F5" s="7" t="n">
        <f aca="false">JUL_SWAP!J4</f>
        <v>0</v>
      </c>
      <c r="G5" s="7" t="n">
        <f aca="false">JUL_SWAP!J2</f>
        <v>119325</v>
      </c>
      <c r="H5" s="7" t="n">
        <f aca="false">F5+G5</f>
        <v>119325</v>
      </c>
      <c r="K5" s="0" t="n">
        <v>3.615</v>
      </c>
      <c r="L5" s="8" t="n">
        <f aca="false">B5-K5</f>
        <v>-0.0449999999999999</v>
      </c>
      <c r="M5" s="6" t="n">
        <v>-9.3</v>
      </c>
      <c r="N5" s="9" t="n">
        <f aca="false">D5-M5</f>
        <v>-98.2</v>
      </c>
      <c r="O5" s="10" t="n">
        <v>37044</v>
      </c>
    </row>
    <row r="6" customFormat="false" ht="12.75" hidden="false" customHeight="false" outlineLevel="0" collapsed="false">
      <c r="B6" s="11" t="n">
        <f aca="false">B5+0.053</f>
        <v>3.623</v>
      </c>
      <c r="C6" s="0" t="s">
        <v>11</v>
      </c>
      <c r="D6" s="6" t="n">
        <f aca="false">AUG_SWAP!J11</f>
        <v>0</v>
      </c>
      <c r="F6" s="7" t="n">
        <f aca="false">AUG_SWAP!J4</f>
        <v>0</v>
      </c>
      <c r="G6" s="7" t="n">
        <f aca="false">AUG_SWAP!J2</f>
        <v>-0</v>
      </c>
      <c r="H6" s="7" t="n">
        <f aca="false">F6+G6</f>
        <v>0</v>
      </c>
      <c r="K6" s="0" t="n">
        <v>3.645</v>
      </c>
      <c r="L6" s="8" t="n">
        <f aca="false">B6-K6</f>
        <v>-0.0219999999999998</v>
      </c>
      <c r="M6" s="6" t="n">
        <v>-3.1</v>
      </c>
      <c r="N6" s="9" t="n">
        <f aca="false">D6-M6</f>
        <v>3.1</v>
      </c>
      <c r="O6" s="10" t="n">
        <v>37045</v>
      </c>
    </row>
    <row r="7" customFormat="false" ht="12.75" hidden="false" customHeight="false" outlineLevel="0" collapsed="false">
      <c r="B7" s="11" t="n">
        <f aca="false">B6+0.03</f>
        <v>3.653</v>
      </c>
      <c r="C7" s="0" t="s">
        <v>12</v>
      </c>
      <c r="D7" s="6" t="n">
        <f aca="false">SEP_SWAP!J11</f>
        <v>0</v>
      </c>
      <c r="F7" s="7" t="n">
        <f aca="false">SEP_SWAP!J4</f>
        <v>0</v>
      </c>
      <c r="G7" s="7" t="n">
        <f aca="false">SEP_SWAP!J2</f>
        <v>-0</v>
      </c>
      <c r="H7" s="7" t="n">
        <f aca="false">F7+G7</f>
        <v>0</v>
      </c>
      <c r="K7" s="0" t="n">
        <v>3.675</v>
      </c>
      <c r="L7" s="8" t="n">
        <f aca="false">B7-K7</f>
        <v>-0.0219999999999998</v>
      </c>
      <c r="M7" s="6" t="n">
        <v>0</v>
      </c>
      <c r="N7" s="9" t="n">
        <f aca="false">D7-M7</f>
        <v>0</v>
      </c>
      <c r="O7" s="10" t="n">
        <v>37046</v>
      </c>
    </row>
    <row r="8" customFormat="false" ht="12.75" hidden="false" customHeight="false" outlineLevel="0" collapsed="false">
      <c r="B8" s="12" t="n">
        <f aca="false">B4+0.115</f>
        <v>3.605</v>
      </c>
      <c r="C8" s="0" t="s">
        <v>13</v>
      </c>
      <c r="D8" s="6" t="n">
        <f aca="false">'M-V_SWAP'!J11</f>
        <v>38.2</v>
      </c>
      <c r="F8" s="7" t="n">
        <f aca="false">'M-V_SWAP'!J4</f>
        <v>0</v>
      </c>
      <c r="G8" s="7" t="n">
        <f aca="false">'M-V_SWAP'!J2</f>
        <v>-40109.9999999998</v>
      </c>
      <c r="H8" s="7" t="n">
        <f aca="false">F8+G8</f>
        <v>-40109.9999999998</v>
      </c>
      <c r="K8" s="0" t="n">
        <v>3.6416</v>
      </c>
      <c r="L8" s="8" t="n">
        <f aca="false">B8-K8</f>
        <v>-0.0366</v>
      </c>
      <c r="M8" s="6" t="n">
        <v>0</v>
      </c>
      <c r="N8" s="9" t="n">
        <f aca="false">D8-M8</f>
        <v>38.2</v>
      </c>
      <c r="O8" s="10" t="n">
        <v>37047</v>
      </c>
    </row>
    <row r="9" customFormat="false" ht="12.75" hidden="false" customHeight="false" outlineLevel="0" collapsed="false">
      <c r="B9" s="12" t="n">
        <f aca="false">B8+0.524</f>
        <v>4.129</v>
      </c>
      <c r="C9" s="0" t="s">
        <v>14</v>
      </c>
      <c r="D9" s="6" t="n">
        <f aca="false">'X-H_SWAP'!J11</f>
        <v>0</v>
      </c>
      <c r="F9" s="7" t="n">
        <f aca="false">'M-V_SWAP'!J5</f>
        <v>0</v>
      </c>
      <c r="G9" s="7" t="n">
        <f aca="false">'X-H_SWAP'!J6</f>
        <v>0</v>
      </c>
      <c r="H9" s="7" t="n">
        <f aca="false">F9+G9</f>
        <v>0</v>
      </c>
      <c r="K9" s="0" t="n">
        <v>4.0026</v>
      </c>
      <c r="L9" s="8" t="n">
        <f aca="false">B9-K9</f>
        <v>0.1264</v>
      </c>
      <c r="M9" s="6" t="n">
        <v>1</v>
      </c>
      <c r="N9" s="9" t="n">
        <f aca="false">D9-M9</f>
        <v>-1</v>
      </c>
      <c r="O9" s="10"/>
    </row>
    <row r="10" customFormat="false" ht="12.75" hidden="false" customHeight="false" outlineLevel="0" collapsed="false">
      <c r="B10" s="13" t="n">
        <f aca="false">B8+0.23</f>
        <v>3.835</v>
      </c>
      <c r="C10" s="0" t="s">
        <v>15</v>
      </c>
      <c r="D10" s="6" t="n">
        <f aca="false">'M-V_SWAP'!J13</f>
        <v>0</v>
      </c>
      <c r="F10" s="7"/>
      <c r="G10" s="7"/>
      <c r="H10" s="7" t="n">
        <f aca="false">F10+G10</f>
        <v>0</v>
      </c>
      <c r="K10" s="0" t="n">
        <v>3.8716</v>
      </c>
      <c r="L10" s="8" t="n">
        <f aca="false">B10-K10</f>
        <v>-0.0366</v>
      </c>
      <c r="M10" s="6" t="n">
        <v>2</v>
      </c>
      <c r="N10" s="9" t="n">
        <f aca="false">D10-M10</f>
        <v>-2</v>
      </c>
      <c r="O10" s="10"/>
    </row>
    <row r="11" customFormat="false" ht="12.75" hidden="false" customHeight="false" outlineLevel="0" collapsed="false">
      <c r="B11" s="12" t="n">
        <f aca="false">B4-0.095</f>
        <v>3.395</v>
      </c>
      <c r="C11" s="0" t="s">
        <v>16</v>
      </c>
      <c r="D11" s="6" t="n">
        <f aca="false">HH_SWAP!J9</f>
        <v>20</v>
      </c>
      <c r="E11" s="14" t="n">
        <f aca="false">HH_SWAP!J10</f>
        <v>1.81818181818182</v>
      </c>
      <c r="F11" s="7" t="n">
        <f aca="false">HH_SWAP!J4</f>
        <v>899.999999999999</v>
      </c>
      <c r="G11" s="7" t="n">
        <f aca="false">HH_SWAP!J2+HH_SWAP!J3</f>
        <v>-23100</v>
      </c>
      <c r="H11" s="7" t="n">
        <f aca="false">F11+G11</f>
        <v>-22200</v>
      </c>
      <c r="I11" s="0" t="n">
        <v>3.5</v>
      </c>
      <c r="J11" s="15" t="n">
        <v>3.735</v>
      </c>
      <c r="K11" s="0" t="n">
        <v>3.591</v>
      </c>
      <c r="L11" s="8" t="n">
        <f aca="false">B11-K11</f>
        <v>-0.196</v>
      </c>
      <c r="M11" s="6" t="n">
        <v>-69.7</v>
      </c>
      <c r="N11" s="9" t="n">
        <f aca="false">D11-M11</f>
        <v>89.7</v>
      </c>
      <c r="O11" s="10" t="n">
        <v>37048</v>
      </c>
    </row>
    <row r="12" customFormat="false" ht="12.75" hidden="false" customHeight="false" outlineLevel="0" collapsed="false">
      <c r="B12" s="16" t="n">
        <f aca="false">B11-0.02</f>
        <v>3.375</v>
      </c>
      <c r="C12" s="0" t="s">
        <v>17</v>
      </c>
      <c r="D12" s="6" t="n">
        <f aca="false">HSC_SWAP!J9</f>
        <v>0</v>
      </c>
      <c r="E12" s="14" t="n">
        <f aca="false">HSC_SWAP!J10</f>
        <v>0</v>
      </c>
      <c r="F12" s="7" t="n">
        <f aca="false">HSC_SWAP!J4</f>
        <v>0</v>
      </c>
      <c r="G12" s="7" t="n">
        <f aca="false">HSC_SWAP!J2+HSC_SWAP!J3</f>
        <v>0</v>
      </c>
      <c r="H12" s="7" t="n">
        <f aca="false">F12+G12</f>
        <v>0</v>
      </c>
      <c r="J12" s="15" t="n">
        <v>3.709</v>
      </c>
      <c r="K12" s="0" t="n">
        <v>3.571</v>
      </c>
      <c r="L12" s="8" t="n">
        <f aca="false">B12-K12</f>
        <v>-0.196</v>
      </c>
      <c r="M12" s="6" t="n">
        <v>0</v>
      </c>
      <c r="N12" s="9" t="n">
        <f aca="false">D12-M12</f>
        <v>0</v>
      </c>
      <c r="O12" s="10" t="n">
        <v>37049</v>
      </c>
    </row>
    <row r="13" customFormat="false" ht="12.75" hidden="false" customHeight="false" outlineLevel="0" collapsed="false">
      <c r="C13" s="0" t="s">
        <v>18</v>
      </c>
      <c r="D13" s="17" t="n">
        <f aca="false">SUM(D4:D12)</f>
        <v>-20.3</v>
      </c>
      <c r="E13" s="14" t="n">
        <f aca="false">SUM(E11:E12)</f>
        <v>1.81818181818182</v>
      </c>
      <c r="F13" s="18" t="n">
        <f aca="false">SUM(F4:F12)</f>
        <v>70450</v>
      </c>
      <c r="G13" s="18" t="n">
        <f aca="false">SUM(G4:G12)</f>
        <v>-49724.9999999997</v>
      </c>
      <c r="H13" s="19"/>
      <c r="M13" s="20" t="n">
        <v>-54.2</v>
      </c>
      <c r="N13" s="21" t="n">
        <f aca="false">D13-M13</f>
        <v>33.9</v>
      </c>
      <c r="O13" s="10" t="n">
        <v>37054</v>
      </c>
    </row>
    <row r="14" customFormat="false" ht="12.75" hidden="false" customHeight="false" outlineLevel="0" collapsed="false">
      <c r="B14" s="22" t="n">
        <f aca="false">B4+0.198</f>
        <v>3.688</v>
      </c>
      <c r="C14" s="22" t="s">
        <v>19</v>
      </c>
      <c r="D14" s="23" t="n">
        <f aca="false">OCT_nym!J11</f>
        <v>0</v>
      </c>
      <c r="F14" s="24" t="n">
        <f aca="false">OCT_nym!J6</f>
        <v>-26559.9999999998</v>
      </c>
      <c r="G14" s="25"/>
      <c r="H14" s="26"/>
      <c r="M14" s="0" t="n">
        <v>0</v>
      </c>
      <c r="N14" s="21" t="n">
        <f aca="false">D14-M14</f>
        <v>0</v>
      </c>
      <c r="O14" s="10" t="n">
        <v>37055</v>
      </c>
      <c r="Q14" s="0" t="n">
        <v>30</v>
      </c>
      <c r="R14" s="0" t="n">
        <v>3.62</v>
      </c>
      <c r="S14" s="0" t="n">
        <f aca="false">Q14*R14</f>
        <v>108.6</v>
      </c>
    </row>
    <row r="15" customFormat="false" ht="12.75" hidden="false" customHeight="false" outlineLevel="0" collapsed="false">
      <c r="B15" s="22"/>
      <c r="C15" s="22"/>
      <c r="D15" s="27"/>
      <c r="F15" s="19"/>
      <c r="G15" s="28" t="n">
        <f aca="false">F13+G13+F14+F16</f>
        <v>92165.0000000003</v>
      </c>
      <c r="H15" s="28"/>
      <c r="J15" s="0" t="n">
        <v>3.447</v>
      </c>
      <c r="M15" s="0" t="n">
        <v>0</v>
      </c>
      <c r="N15" s="21" t="n">
        <f aca="false">D15-M15</f>
        <v>0</v>
      </c>
      <c r="O15" s="10" t="n">
        <v>37056</v>
      </c>
      <c r="Q15" s="0" t="n">
        <v>20</v>
      </c>
      <c r="R15" s="0" t="n">
        <v>3.695</v>
      </c>
      <c r="S15" s="0" t="n">
        <f aca="false">Q15*R15</f>
        <v>73.9</v>
      </c>
    </row>
    <row r="16" customFormat="false" ht="12.75" hidden="false" customHeight="false" outlineLevel="0" collapsed="false">
      <c r="B16" s="29" t="n">
        <f aca="false">B14+0.58</f>
        <v>4.268</v>
      </c>
      <c r="C16" s="30" t="s">
        <v>20</v>
      </c>
      <c r="D16" s="27" t="n">
        <f aca="false">JAN3_nym!J11</f>
        <v>-100</v>
      </c>
      <c r="F16" s="24" t="n">
        <f aca="false">JAN3_nym!J6</f>
        <v>97999.9999999999</v>
      </c>
      <c r="G16" s="31"/>
      <c r="H16" s="24"/>
      <c r="J16" s="0" t="n">
        <v>3.51</v>
      </c>
      <c r="M16" s="0" t="n">
        <v>0</v>
      </c>
      <c r="O16" s="10" t="n">
        <v>37057</v>
      </c>
      <c r="Q16" s="0" t="n">
        <f aca="false">SUM(Q14:Q15)</f>
        <v>50</v>
      </c>
      <c r="S16" s="0" t="n">
        <f aca="false">SUM(S14:S15)</f>
        <v>182.5</v>
      </c>
    </row>
    <row r="17" customFormat="false" ht="12.75" hidden="false" customHeight="false" outlineLevel="0" collapsed="false">
      <c r="J17" s="0" t="n">
        <v>3.475</v>
      </c>
      <c r="K17" s="0" t="s">
        <v>21</v>
      </c>
      <c r="O17" s="10" t="n">
        <v>37058</v>
      </c>
      <c r="R17" s="0" t="n">
        <f aca="false">S16/Q16</f>
        <v>3.65</v>
      </c>
    </row>
    <row r="18" customFormat="false" ht="12.75" hidden="false" customHeight="false" outlineLevel="0" collapsed="false">
      <c r="C18" s="32" t="s">
        <v>18</v>
      </c>
      <c r="D18" s="33" t="n">
        <f aca="false">SUM(D13:D16)</f>
        <v>-120.3</v>
      </c>
      <c r="J18" s="0" t="n">
        <v>3.39</v>
      </c>
      <c r="M18" s="9" t="n">
        <v>75.65</v>
      </c>
      <c r="N18" s="9" t="n">
        <f aca="false">SUM(N13:N15)</f>
        <v>33.9</v>
      </c>
      <c r="O18" s="10" t="n">
        <v>37059</v>
      </c>
      <c r="P18" s="0" t="n">
        <v>25000</v>
      </c>
    </row>
    <row r="19" customFormat="false" ht="12.75" hidden="false" customHeight="false" outlineLevel="0" collapsed="false">
      <c r="J19" s="0" t="n">
        <v>3.39</v>
      </c>
      <c r="O19" s="10" t="n">
        <v>37060</v>
      </c>
      <c r="P19" s="0" t="n">
        <v>25000</v>
      </c>
    </row>
    <row r="20" customFormat="false" ht="12.75" hidden="false" customHeight="false" outlineLevel="0" collapsed="false">
      <c r="C20" s="0" t="s">
        <v>22</v>
      </c>
      <c r="E20" s="0" t="n">
        <v>11</v>
      </c>
      <c r="F20" s="0" t="n">
        <v>1</v>
      </c>
      <c r="G20" s="15" t="n">
        <f aca="false">F20*E20</f>
        <v>11</v>
      </c>
      <c r="J20" s="0" t="n">
        <v>3.475</v>
      </c>
      <c r="L20" s="0" t="n">
        <f aca="false">29+14.5</f>
        <v>43.5</v>
      </c>
      <c r="O20" s="10" t="n">
        <v>37061</v>
      </c>
      <c r="P20" s="0" t="n">
        <v>25000</v>
      </c>
    </row>
    <row r="21" customFormat="false" ht="12.75" hidden="false" customHeight="false" outlineLevel="0" collapsed="false">
      <c r="O21" s="10" t="n">
        <v>37062</v>
      </c>
      <c r="P21" s="0" t="n">
        <v>25000</v>
      </c>
    </row>
    <row r="22" customFormat="false" ht="12.75" hidden="false" customHeight="false" outlineLevel="0" collapsed="false">
      <c r="I22" s="0" t="s">
        <v>23</v>
      </c>
      <c r="O22" s="10" t="n">
        <v>37063</v>
      </c>
      <c r="P22" s="0" t="n">
        <v>25000</v>
      </c>
    </row>
    <row r="23" customFormat="false" ht="12.75" hidden="false" customHeight="false" outlineLevel="0" collapsed="false">
      <c r="C23" s="34"/>
      <c r="D23" s="15"/>
      <c r="I23" s="0" t="n">
        <v>3.397</v>
      </c>
      <c r="J23" s="0" t="n">
        <f aca="false">D23-I23</f>
        <v>-3.397</v>
      </c>
      <c r="O23" s="10" t="n">
        <v>37064</v>
      </c>
      <c r="P23" s="0" t="n">
        <v>25000</v>
      </c>
    </row>
    <row r="24" customFormat="false" ht="12.75" hidden="false" customHeight="false" outlineLevel="0" collapsed="false">
      <c r="A24" s="0" t="n">
        <v>1</v>
      </c>
      <c r="B24" s="0" t="n">
        <v>3.446</v>
      </c>
      <c r="C24" s="35"/>
      <c r="E24" s="36"/>
      <c r="H24" s="0" t="n">
        <v>2.552</v>
      </c>
      <c r="I24" s="0" t="n">
        <v>2.369</v>
      </c>
      <c r="J24" s="0" t="n">
        <f aca="false">D24-I24</f>
        <v>-2.369</v>
      </c>
      <c r="O24" s="10" t="n">
        <v>37065</v>
      </c>
      <c r="P24" s="0" t="n">
        <v>25000</v>
      </c>
    </row>
    <row r="25" customFormat="false" ht="12.75" hidden="false" customHeight="false" outlineLevel="0" collapsed="false">
      <c r="A25" s="0" t="n">
        <v>2</v>
      </c>
      <c r="B25" s="0" t="n">
        <v>3.397</v>
      </c>
      <c r="C25" s="35" t="n">
        <v>37408</v>
      </c>
      <c r="D25" s="0" t="n">
        <v>3.49</v>
      </c>
      <c r="E25" s="36" t="n">
        <f aca="false">D25-D24</f>
        <v>3.49</v>
      </c>
      <c r="H25" s="0" t="n">
        <v>2.902</v>
      </c>
      <c r="I25" s="0" t="n">
        <v>2.753</v>
      </c>
      <c r="J25" s="0" t="n">
        <f aca="false">D25-I25</f>
        <v>0.737</v>
      </c>
      <c r="L25" s="0" t="n">
        <f aca="false">31*7000</f>
        <v>217000</v>
      </c>
      <c r="O25" s="10" t="n">
        <v>37066</v>
      </c>
      <c r="P25" s="0" t="n">
        <v>25000</v>
      </c>
    </row>
    <row r="26" customFormat="false" ht="12.75" hidden="false" customHeight="false" outlineLevel="0" collapsed="false">
      <c r="A26" s="0" t="n">
        <v>3</v>
      </c>
      <c r="B26" s="0" t="n">
        <v>3.422</v>
      </c>
      <c r="C26" s="35" t="n">
        <v>37438</v>
      </c>
      <c r="D26" s="0" t="n">
        <v>3.57</v>
      </c>
      <c r="E26" s="36" t="n">
        <f aca="false">D26-D25</f>
        <v>0.0799999999999996</v>
      </c>
      <c r="F26" s="37" t="n">
        <f aca="false">AVERAGE(D25:D29)</f>
        <v>3.6048</v>
      </c>
      <c r="G26" s="8" t="n">
        <f aca="false">F26-D25</f>
        <v>0.1148</v>
      </c>
      <c r="H26" s="0" t="n">
        <v>3.252</v>
      </c>
      <c r="I26" s="0" t="n">
        <v>3.125</v>
      </c>
      <c r="J26" s="0" t="n">
        <f aca="false">D26-I26</f>
        <v>0.445</v>
      </c>
      <c r="O26" s="10" t="n">
        <v>37067</v>
      </c>
      <c r="P26" s="0" t="n">
        <v>25000</v>
      </c>
    </row>
    <row r="27" customFormat="false" ht="12.75" hidden="false" customHeight="false" outlineLevel="0" collapsed="false">
      <c r="B27" s="0" t="n">
        <f aca="false">AVERAGE(B24:B26)</f>
        <v>3.42166666666667</v>
      </c>
      <c r="C27" s="35" t="n">
        <v>37469</v>
      </c>
      <c r="D27" s="0" t="n">
        <v>3.623</v>
      </c>
      <c r="E27" s="36" t="n">
        <f aca="false">D27-D26</f>
        <v>0.0530000000000004</v>
      </c>
      <c r="H27" s="0" t="n">
        <v>3.422</v>
      </c>
      <c r="I27" s="0" t="n">
        <v>3.303</v>
      </c>
      <c r="J27" s="0" t="n">
        <f aca="false">D27-I27</f>
        <v>0.32</v>
      </c>
      <c r="M27" s="0" t="n">
        <f aca="false">3500*30</f>
        <v>105000</v>
      </c>
      <c r="O27" s="10" t="n">
        <v>37068</v>
      </c>
      <c r="P27" s="0" t="n">
        <v>25000</v>
      </c>
    </row>
    <row r="28" customFormat="false" ht="12.75" hidden="false" customHeight="false" outlineLevel="0" collapsed="false">
      <c r="C28" s="35" t="n">
        <v>37500</v>
      </c>
      <c r="D28" s="0" t="n">
        <v>3.653</v>
      </c>
      <c r="E28" s="36" t="n">
        <f aca="false">D28-D27</f>
        <v>0.0299999999999998</v>
      </c>
      <c r="H28" s="0" t="n">
        <v>3.394</v>
      </c>
      <c r="I28" s="0" t="n">
        <v>3.28</v>
      </c>
      <c r="J28" s="0" t="n">
        <f aca="false">D28-I28</f>
        <v>0.373</v>
      </c>
      <c r="O28" s="10" t="n">
        <v>37069</v>
      </c>
      <c r="P28" s="0" t="n">
        <v>25000</v>
      </c>
    </row>
    <row r="29" customFormat="false" ht="12.75" hidden="false" customHeight="false" outlineLevel="0" collapsed="false">
      <c r="C29" s="35" t="n">
        <v>37530</v>
      </c>
      <c r="D29" s="0" t="n">
        <v>3.688</v>
      </c>
      <c r="E29" s="36" t="n">
        <f aca="false">D29-D28</f>
        <v>0.0350000000000001</v>
      </c>
      <c r="H29" s="0" t="n">
        <v>3.325</v>
      </c>
      <c r="I29" s="0" t="n">
        <v>3.215</v>
      </c>
      <c r="J29" s="0" t="n">
        <f aca="false">D29-I29</f>
        <v>0.473</v>
      </c>
      <c r="O29" s="10" t="n">
        <v>37070</v>
      </c>
      <c r="P29" s="0" t="n">
        <v>25000</v>
      </c>
    </row>
    <row r="30" customFormat="false" ht="12.75" hidden="false" customHeight="false" outlineLevel="0" collapsed="false">
      <c r="C30" s="35" t="n">
        <v>37561</v>
      </c>
      <c r="D30" s="0" t="n">
        <v>3.948</v>
      </c>
      <c r="E30" s="36" t="n">
        <f aca="false">D30-D29</f>
        <v>0.26</v>
      </c>
      <c r="F30" s="15" t="n">
        <f aca="false">AVERAGE(D30:D34)</f>
        <v>4.129</v>
      </c>
      <c r="G30" s="8" t="n">
        <f aca="false">F30-F26</f>
        <v>0.5242</v>
      </c>
      <c r="H30" s="0" t="n">
        <v>3.232</v>
      </c>
      <c r="I30" s="0" t="n">
        <v>3.125</v>
      </c>
      <c r="J30" s="0" t="n">
        <f aca="false">D30-I30</f>
        <v>0.823</v>
      </c>
      <c r="L30" s="0" t="n">
        <f aca="false">2*61</f>
        <v>122</v>
      </c>
      <c r="O30" s="10" t="n">
        <v>37071</v>
      </c>
      <c r="P30" s="0" t="n">
        <v>25000</v>
      </c>
    </row>
    <row r="31" customFormat="false" ht="12.75" hidden="false" customHeight="false" outlineLevel="0" collapsed="false">
      <c r="C31" s="35" t="n">
        <v>37591</v>
      </c>
      <c r="D31" s="0" t="n">
        <v>4.173</v>
      </c>
      <c r="E31" s="36" t="n">
        <f aca="false">D31-D30</f>
        <v>0.225</v>
      </c>
      <c r="H31" s="0" t="n">
        <v>3.252</v>
      </c>
      <c r="I31" s="0" t="n">
        <v>3.15</v>
      </c>
      <c r="J31" s="0" t="n">
        <f aca="false">D31-I31</f>
        <v>1.023</v>
      </c>
      <c r="O31" s="10" t="n">
        <v>37072</v>
      </c>
      <c r="P31" s="0" t="n">
        <v>25000</v>
      </c>
    </row>
    <row r="32" customFormat="false" ht="12.75" hidden="false" customHeight="false" outlineLevel="0" collapsed="false">
      <c r="C32" s="35" t="n">
        <v>37622</v>
      </c>
      <c r="D32" s="0" t="n">
        <v>4.268</v>
      </c>
      <c r="E32" s="36" t="n">
        <f aca="false">D32-D31</f>
        <v>0.0949999999999998</v>
      </c>
      <c r="H32" s="0" t="n">
        <v>3.285</v>
      </c>
      <c r="I32" s="0" t="n">
        <v>3.185</v>
      </c>
      <c r="J32" s="0" t="n">
        <f aca="false">D32-I32</f>
        <v>1.083</v>
      </c>
      <c r="L32" s="0" t="s">
        <v>24</v>
      </c>
      <c r="P32" s="0" t="n">
        <v>25000</v>
      </c>
    </row>
    <row r="33" customFormat="false" ht="12.75" hidden="false" customHeight="false" outlineLevel="0" collapsed="false">
      <c r="C33" s="35" t="n">
        <v>37653</v>
      </c>
      <c r="D33" s="0" t="n">
        <v>4.198</v>
      </c>
      <c r="E33" s="36" t="n">
        <f aca="false">D33-D32</f>
        <v>-0.0699999999999994</v>
      </c>
      <c r="H33" s="0" t="n">
        <v>3.325</v>
      </c>
      <c r="I33" s="0" t="n">
        <v>3.225</v>
      </c>
      <c r="J33" s="0" t="n">
        <f aca="false">D33-I33</f>
        <v>0.973</v>
      </c>
    </row>
    <row r="34" customFormat="false" ht="12.75" hidden="false" customHeight="false" outlineLevel="0" collapsed="false">
      <c r="C34" s="35" t="n">
        <v>37681</v>
      </c>
      <c r="D34" s="0" t="n">
        <v>4.058</v>
      </c>
      <c r="E34" s="36" t="n">
        <f aca="false">D34-D33</f>
        <v>-0.140000000000001</v>
      </c>
      <c r="H34" s="0" t="n">
        <v>3.362</v>
      </c>
      <c r="I34" s="0" t="n">
        <v>3.262</v>
      </c>
      <c r="J34" s="0" t="n">
        <f aca="false">D34-I34</f>
        <v>0.796</v>
      </c>
    </row>
    <row r="35" customFormat="false" ht="12.75" hidden="false" customHeight="false" outlineLevel="0" collapsed="false">
      <c r="C35" s="35" t="n">
        <v>37712</v>
      </c>
      <c r="D35" s="0" t="n">
        <v>3.853</v>
      </c>
      <c r="E35" s="36" t="n">
        <f aca="false">D35-D34</f>
        <v>-0.205</v>
      </c>
      <c r="H35" s="0" t="n">
        <v>3.36</v>
      </c>
      <c r="I35" s="0" t="n">
        <v>3.26</v>
      </c>
      <c r="J35" s="0" t="n">
        <f aca="false">D35-I35</f>
        <v>0.593</v>
      </c>
    </row>
    <row r="36" customFormat="false" ht="12.75" hidden="false" customHeight="false" outlineLevel="0" collapsed="false">
      <c r="C36" s="35" t="n">
        <v>37742</v>
      </c>
      <c r="D36" s="0" t="n">
        <v>3.823</v>
      </c>
      <c r="E36" s="36" t="n">
        <f aca="false">D36-D35</f>
        <v>-0.0300000000000003</v>
      </c>
      <c r="F36" s="38" t="n">
        <f aca="false">AVERAGE(D30:D36)</f>
        <v>4.04585714285714</v>
      </c>
      <c r="G36" s="8" t="n">
        <f aca="false">F36-F30</f>
        <v>-0.0831428571428567</v>
      </c>
      <c r="H36" s="0" t="n">
        <v>3.372</v>
      </c>
      <c r="I36" s="0" t="n">
        <v>3.272</v>
      </c>
      <c r="J36" s="0" t="n">
        <f aca="false">D36-I36</f>
        <v>0.551</v>
      </c>
    </row>
    <row r="37" customFormat="false" ht="12.75" hidden="false" customHeight="false" outlineLevel="0" collapsed="false">
      <c r="C37" s="35" t="n">
        <v>37773</v>
      </c>
      <c r="D37" s="0" t="n">
        <v>3.845</v>
      </c>
      <c r="E37" s="36" t="n">
        <f aca="false">D37-D36</f>
        <v>0.0220000000000002</v>
      </c>
      <c r="H37" s="0" t="n">
        <v>3.532</v>
      </c>
      <c r="I37" s="0" t="n">
        <v>3.432</v>
      </c>
      <c r="J37" s="0" t="n">
        <f aca="false">D37-I37</f>
        <v>0.413</v>
      </c>
    </row>
    <row r="38" customFormat="false" ht="12.75" hidden="false" customHeight="false" outlineLevel="0" collapsed="false">
      <c r="C38" s="35" t="n">
        <v>37803</v>
      </c>
      <c r="D38" s="0" t="n">
        <v>3.76</v>
      </c>
      <c r="E38" s="36" t="n">
        <f aca="false">D38-D37</f>
        <v>-0.0850000000000004</v>
      </c>
      <c r="F38" s="39" t="n">
        <f aca="false">AVERAGE(D27:D38)</f>
        <v>3.9075</v>
      </c>
      <c r="G38" s="14" t="n">
        <f aca="false">F38-F30</f>
        <v>-0.221499999999999</v>
      </c>
      <c r="H38" s="0" t="n">
        <v>3.695</v>
      </c>
      <c r="I38" s="0" t="n">
        <v>3.595</v>
      </c>
      <c r="J38" s="0" t="n">
        <f aca="false">D38-I38</f>
        <v>0.165</v>
      </c>
    </row>
    <row r="39" customFormat="false" ht="12.75" hidden="false" customHeight="false" outlineLevel="0" collapsed="false">
      <c r="C39" s="35"/>
    </row>
    <row r="40" customFormat="false" ht="12.75" hidden="false" customHeight="false" outlineLevel="0" collapsed="false">
      <c r="C40" s="35"/>
    </row>
    <row r="41" customFormat="false" ht="12.75" hidden="false" customHeight="false" outlineLevel="0" collapsed="false">
      <c r="C41" s="35"/>
    </row>
  </sheetData>
  <mergeCells count="1">
    <mergeCell ref="G15:H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7" activeCellId="0" sqref="C7"/>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57</v>
      </c>
      <c r="G2" s="47" t="n">
        <v>3.788</v>
      </c>
      <c r="H2" s="50"/>
      <c r="J2" s="51" t="n">
        <f aca="false">IF(F2&lt;1,(C2-C31)*(B2*10000),(C31-G2)*(F2*10000))</f>
        <v>-56999.9999999998</v>
      </c>
      <c r="L2" s="52" t="s">
        <v>0</v>
      </c>
    </row>
    <row r="3" customFormat="false" ht="11.25" hidden="false" customHeight="false" outlineLevel="0" collapsed="false">
      <c r="A3" s="40" t="n">
        <f aca="false">POSTION!$E$20</f>
        <v>11</v>
      </c>
      <c r="B3" s="53"/>
      <c r="C3" s="54"/>
      <c r="D3" s="55" t="n">
        <f aca="false">B3*C3*10000</f>
        <v>0</v>
      </c>
      <c r="E3" s="54"/>
      <c r="F3" s="56"/>
      <c r="G3" s="54"/>
      <c r="H3" s="57" t="n">
        <f aca="false">F3*G3*10000</f>
        <v>0</v>
      </c>
      <c r="J3" s="58" t="e">
        <f aca="false">IF(F2&lt;1,(J10*10000)*(C2-C30),(J10*10000)*(C30-G2))</f>
        <v>#REF!</v>
      </c>
      <c r="L3" s="59" t="s">
        <v>28</v>
      </c>
    </row>
    <row r="4" customFormat="false" ht="11.25" hidden="false" customHeight="false" outlineLevel="0" collapsed="false">
      <c r="B4" s="63" t="n">
        <v>25</v>
      </c>
      <c r="C4" s="64" t="n">
        <v>3.75</v>
      </c>
      <c r="D4" s="65" t="n">
        <f aca="false">B4*C4*10000</f>
        <v>937500</v>
      </c>
      <c r="E4" s="49"/>
      <c r="F4" s="66"/>
      <c r="G4" s="64"/>
      <c r="H4" s="67" t="n">
        <f aca="false">F4*G4*10000</f>
        <v>0</v>
      </c>
      <c r="J4" s="68" t="n">
        <f aca="false">F37</f>
        <v>30440</v>
      </c>
      <c r="K4" s="69"/>
      <c r="L4" s="49" t="s">
        <v>29</v>
      </c>
    </row>
    <row r="5" customFormat="false" ht="11.25" hidden="false" customHeight="false" outlineLevel="0" collapsed="false">
      <c r="B5" s="63" t="n">
        <v>15</v>
      </c>
      <c r="C5" s="64" t="n">
        <v>3.74</v>
      </c>
      <c r="D5" s="65" t="n">
        <f aca="false">B5*C5*10000</f>
        <v>561000</v>
      </c>
      <c r="E5" s="49"/>
      <c r="F5" s="66"/>
      <c r="G5" s="64"/>
      <c r="H5" s="67" t="n">
        <f aca="false">F5*G5*10000</f>
        <v>0</v>
      </c>
      <c r="J5" s="69"/>
      <c r="K5" s="70"/>
      <c r="L5" s="49"/>
    </row>
    <row r="6" customFormat="false" ht="12" hidden="false" customHeight="false" outlineLevel="0" collapsed="false">
      <c r="B6" s="63" t="n">
        <v>17</v>
      </c>
      <c r="C6" s="64" t="n">
        <v>3.73</v>
      </c>
      <c r="D6" s="65" t="n">
        <f aca="false">B6*C6*10000</f>
        <v>634100</v>
      </c>
      <c r="E6" s="49"/>
      <c r="F6" s="66"/>
      <c r="G6" s="64"/>
      <c r="H6" s="67" t="n">
        <f aca="false">F6*G6*10000</f>
        <v>0</v>
      </c>
      <c r="J6" s="71" t="n">
        <f aca="false">J2+J4</f>
        <v>-26559.9999999998</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IF($F$2&lt;1,(-1*$J$9/$A$3),$J$9/$A$3)</f>
        <v>0</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0</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f aca="false">2000*31</f>
        <v>62000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57</v>
      </c>
      <c r="C27" s="78" t="n">
        <f aca="false">IF(B27=0,0,D27/B27/10000)</f>
        <v>3.74140350877193</v>
      </c>
      <c r="D27" s="65" t="n">
        <f aca="false">SUM(D2:D26)</f>
        <v>2132600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-57</v>
      </c>
      <c r="G29" s="40" t="n">
        <f aca="false">IF(F29&lt;0,C27,G27)</f>
        <v>3.74140350877193</v>
      </c>
      <c r="H29" s="44" t="n">
        <f aca="false">IF(F29&lt;0,(G29-C31)*ABS(F29)*10000,-1*(G29-C31)*ABS(F29)*10000)</f>
        <v>30440</v>
      </c>
      <c r="K29" s="77"/>
      <c r="L29" s="77"/>
      <c r="M29" s="49"/>
      <c r="N29" s="49"/>
    </row>
    <row r="30" customFormat="false" ht="11.25" hidden="false" customHeight="false" outlineLevel="0" collapsed="false">
      <c r="C30" s="40" t="e">
        <f aca="false">#REF!</f>
        <v>#REF!</v>
      </c>
      <c r="D30" s="42" t="s">
        <v>33</v>
      </c>
      <c r="F30" s="79" t="n">
        <f aca="false">-B27+F27</f>
        <v>-57</v>
      </c>
      <c r="G30" s="40" t="n">
        <f aca="false">IF(F30&lt;0,(C27+(J26/(ABS(F30)*10000))),IF(F30=0,0,(G27-(J26/(ABS(F30)*10000)))))</f>
        <v>3.74140350877193</v>
      </c>
      <c r="H30" s="44" t="n">
        <f aca="false">IF(F30&lt;0,(G30-C31)*ABS(F30)*10000,IF(F30=0,0,-1*(G30-C31)*ABS(F30)*10000))</f>
        <v>30440</v>
      </c>
      <c r="K30" s="77"/>
      <c r="L30" s="77"/>
      <c r="M30" s="49"/>
      <c r="N30" s="49"/>
    </row>
    <row r="31" customFormat="false" ht="11.25" hidden="false" customHeight="false" outlineLevel="0" collapsed="false">
      <c r="C31" s="40" t="n">
        <f aca="false">POSTION!B14</f>
        <v>3.688</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30440</v>
      </c>
      <c r="G34" s="84"/>
      <c r="H34" s="84" t="s">
        <v>36</v>
      </c>
    </row>
    <row r="35" customFormat="false" ht="11.25" hidden="false" customHeight="false" outlineLevel="0" collapsed="false">
      <c r="A35" s="52"/>
      <c r="F35" s="68" t="n">
        <f aca="false">$H$30</f>
        <v>30440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30440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C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t="n">
        <v>100</v>
      </c>
      <c r="C2" s="47" t="n">
        <v>4.366</v>
      </c>
      <c r="D2" s="48"/>
      <c r="E2" s="49"/>
      <c r="F2" s="46"/>
      <c r="G2" s="47"/>
      <c r="H2" s="50"/>
      <c r="J2" s="51" t="n">
        <f aca="false">IF(F2&lt;1,(C2-C31)*(B2*10000),(C31-G2)*(F2*10000))</f>
        <v>97999.9999999999</v>
      </c>
      <c r="L2" s="52" t="s">
        <v>0</v>
      </c>
    </row>
    <row r="3" customFormat="false" ht="11.25" hidden="false" customHeight="false" outlineLevel="0" collapsed="false">
      <c r="A3" s="40" t="n">
        <f aca="false">POSTION!$E$20</f>
        <v>11</v>
      </c>
      <c r="B3" s="53"/>
      <c r="C3" s="54"/>
      <c r="D3" s="55" t="n">
        <f aca="false">B3*C3*10000</f>
        <v>0</v>
      </c>
      <c r="E3" s="54"/>
      <c r="F3" s="56"/>
      <c r="G3" s="54"/>
      <c r="H3" s="57" t="n">
        <f aca="false">F3*G3*10000</f>
        <v>0</v>
      </c>
      <c r="J3" s="58" t="e">
        <f aca="false">IF(F2&lt;1,(J10*10000)*(C2-C30),(J10*10000)*(C30-G2))</f>
        <v>#REF!</v>
      </c>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97999.9999999999</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-100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IF($F$2&lt;1,(-1*$J$9/$A$3),$J$9/$A$3)</f>
        <v>9.09090909090909</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-100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27.2727272727273</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L20" s="40" t="n">
        <v>15.5</v>
      </c>
      <c r="M20" s="40" t="n">
        <v>3.445</v>
      </c>
      <c r="N20" s="40" t="n">
        <f aca="false">L20*M20</f>
        <v>53.3975</v>
      </c>
    </row>
    <row r="21" customFormat="false" ht="11.25" hidden="false" customHeight="false" outlineLevel="0" collapsed="false">
      <c r="B21" s="66"/>
      <c r="C21" s="64"/>
      <c r="D21" s="65" t="n">
        <f aca="false">B21*C21*10000</f>
        <v>0</v>
      </c>
      <c r="E21" s="49"/>
      <c r="F21" s="66"/>
      <c r="G21" s="64"/>
      <c r="H21" s="67" t="n">
        <f aca="false">F21*G21*10000</f>
        <v>0</v>
      </c>
      <c r="J21" s="75"/>
      <c r="L21" s="40" t="n">
        <v>22.5</v>
      </c>
      <c r="M21" s="40" t="n">
        <v>3.385</v>
      </c>
      <c r="N21" s="40" t="n">
        <f aca="false">L21*M21</f>
        <v>76.1625</v>
      </c>
    </row>
    <row r="22" customFormat="false" ht="11.25" hidden="false" customHeight="false" outlineLevel="0" collapsed="false">
      <c r="B22" s="66"/>
      <c r="C22" s="64"/>
      <c r="D22" s="65" t="n">
        <f aca="false">B22*C22*10000</f>
        <v>0</v>
      </c>
      <c r="E22" s="49"/>
      <c r="F22" s="66"/>
      <c r="G22" s="64"/>
      <c r="H22" s="67" t="n">
        <f aca="false">F22*G22*10000</f>
        <v>0</v>
      </c>
      <c r="J22" s="75"/>
      <c r="L22" s="40" t="n">
        <v>46.5</v>
      </c>
      <c r="M22" s="40" t="n">
        <v>3.35</v>
      </c>
      <c r="N22" s="40" t="n">
        <f aca="false">L22*M22</f>
        <v>155.775</v>
      </c>
    </row>
    <row r="23" customFormat="false" ht="11.25" hidden="false" customHeight="false" outlineLevel="0" collapsed="false">
      <c r="B23" s="66"/>
      <c r="C23" s="64"/>
      <c r="D23" s="65" t="n">
        <f aca="false">B23*C23*10000</f>
        <v>0</v>
      </c>
      <c r="E23" s="49"/>
      <c r="F23" s="66"/>
      <c r="G23" s="64"/>
      <c r="H23" s="67" t="n">
        <f aca="false">F23*G23*10000</f>
        <v>0</v>
      </c>
      <c r="J23" s="75"/>
      <c r="L23" s="40" t="n">
        <f aca="false">SUM(L20:L22)</f>
        <v>84.5</v>
      </c>
      <c r="N23" s="40" t="n">
        <f aca="false">SUM(N20:N22)</f>
        <v>285.335</v>
      </c>
    </row>
    <row r="24" customFormat="false" ht="11.25" hidden="false" customHeight="false" outlineLevel="0" collapsed="false">
      <c r="B24" s="66"/>
      <c r="C24" s="64"/>
      <c r="D24" s="65" t="n">
        <f aca="false">B24*C24*10000</f>
        <v>0</v>
      </c>
      <c r="E24" s="49"/>
      <c r="F24" s="66"/>
      <c r="G24" s="64"/>
      <c r="H24" s="67" t="n">
        <f aca="false">F24*G24*10000</f>
        <v>0</v>
      </c>
      <c r="J24" s="75"/>
      <c r="M24" s="40" t="n">
        <f aca="false">N23/L23</f>
        <v>3.37674556213018</v>
      </c>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C30" s="40" t="e">
        <f aca="false">#REF!</f>
        <v>#REF!</v>
      </c>
      <c r="D30" s="42" t="s">
        <v>33</v>
      </c>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95" t="n">
        <f aca="false">POSTION!B16</f>
        <v>4.268</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6" activeCellId="0" sqref="J16"/>
    </sheetView>
  </sheetViews>
  <sheetFormatPr defaultColWidth="7.9921875" defaultRowHeight="12.75" customHeight="true" zeroHeight="false" outlineLevelRow="0" outlineLevelCol="0"/>
  <cols>
    <col collapsed="false" customWidth="true" hidden="false" outlineLevel="0" max="4" min="1" style="0" width="10.71"/>
    <col collapsed="false" customWidth="true" hidden="false" outlineLevel="0" max="5" min="5" style="0" width="9.06"/>
    <col collapsed="false" customWidth="true" hidden="false" outlineLevel="0" max="10" min="6" style="0" width="10.71"/>
  </cols>
  <sheetData>
    <row r="1" customFormat="false" ht="12.75" hidden="false" customHeight="false" outlineLevel="0" collapsed="false">
      <c r="A1" s="96" t="s">
        <v>41</v>
      </c>
      <c r="B1" s="96" t="s">
        <v>42</v>
      </c>
      <c r="C1" s="96" t="s">
        <v>43</v>
      </c>
      <c r="D1" s="96" t="s">
        <v>44</v>
      </c>
      <c r="E1" s="96" t="s">
        <v>45</v>
      </c>
      <c r="F1" s="96" t="s">
        <v>46</v>
      </c>
      <c r="G1" s="96" t="s">
        <v>47</v>
      </c>
      <c r="H1" s="96" t="s">
        <v>48</v>
      </c>
      <c r="I1" s="96" t="s">
        <v>49</v>
      </c>
      <c r="J1" s="96" t="s">
        <v>50</v>
      </c>
    </row>
    <row r="2" customFormat="false" ht="12.75" hidden="false" customHeight="false" outlineLevel="0" collapsed="false">
      <c r="A2" s="0" t="n">
        <v>64000</v>
      </c>
      <c r="B2" s="0" t="n">
        <f aca="false">B7</f>
        <v>0</v>
      </c>
      <c r="C2" s="0" t="n">
        <v>-20000</v>
      </c>
      <c r="D2" s="9" t="n">
        <f aca="false">(D7*10000)/31</f>
        <v>0</v>
      </c>
      <c r="F2" s="9" t="n">
        <f aca="false">POSTION!D4</f>
        <v>29</v>
      </c>
      <c r="G2" s="9" t="n">
        <f aca="false">POSTION!D5</f>
        <v>-107.5</v>
      </c>
      <c r="H2" s="9" t="n">
        <f aca="false">POSTION!D6</f>
        <v>0</v>
      </c>
      <c r="I2" s="9" t="n">
        <f aca="false">POSTION!D7</f>
        <v>0</v>
      </c>
      <c r="J2" s="9" t="n">
        <f aca="false">POSTION!D8</f>
        <v>38.2</v>
      </c>
    </row>
    <row r="3" customFormat="false" ht="12.75" hidden="false" customHeight="false" outlineLevel="0" collapsed="false">
      <c r="A3" s="0" t="n">
        <v>10000</v>
      </c>
      <c r="C3" s="0" t="n">
        <v>20000</v>
      </c>
      <c r="I3" s="0" t="n">
        <v>-7.75</v>
      </c>
    </row>
    <row r="4" customFormat="false" ht="12.75" hidden="false" customHeight="false" outlineLevel="0" collapsed="false">
      <c r="I4" s="0" t="n">
        <v>-46</v>
      </c>
    </row>
    <row r="7" customFormat="false" ht="12.75" hidden="false" customHeight="false" outlineLevel="0" collapsed="false">
      <c r="A7" s="0" t="n">
        <f aca="false">SUM(A2:A6)</f>
        <v>74000</v>
      </c>
      <c r="B7" s="0" t="n">
        <f aca="false">(B8*10000)/31</f>
        <v>0</v>
      </c>
      <c r="C7" s="0" t="n">
        <f aca="false">SUM(C2:C6)</f>
        <v>0</v>
      </c>
      <c r="D7" s="9" t="n">
        <f aca="false">'X-H_SWAP'!J11</f>
        <v>0</v>
      </c>
      <c r="E7" s="9" t="n">
        <f aca="false">JAN3_nym!J11</f>
        <v>-100</v>
      </c>
    </row>
    <row r="8" customFormat="false" ht="12.75" hidden="false" customHeight="false" outlineLevel="0" collapsed="false">
      <c r="A8" s="0" t="n">
        <f aca="false">(A7*31)/10000</f>
        <v>229.4</v>
      </c>
      <c r="B8" s="9" t="n">
        <f aca="false">OCT_nym!J11</f>
        <v>0</v>
      </c>
      <c r="C8" s="0" t="n">
        <f aca="false">(C7*31)/10000</f>
        <v>0</v>
      </c>
      <c r="D8" s="9" t="n">
        <f aca="false">D7</f>
        <v>0</v>
      </c>
      <c r="E8" s="9" t="n">
        <f aca="false">E7</f>
        <v>-100</v>
      </c>
      <c r="F8" s="9" t="n">
        <f aca="false">SUM(F2:F7)</f>
        <v>29</v>
      </c>
      <c r="G8" s="9" t="n">
        <f aca="false">SUM(G2:G7)</f>
        <v>-107.5</v>
      </c>
      <c r="H8" s="9" t="n">
        <f aca="false">SUM(H2:H7)</f>
        <v>0</v>
      </c>
      <c r="I8" s="9" t="n">
        <f aca="false">SUM(I2:I7)</f>
        <v>-53.75</v>
      </c>
      <c r="J8" s="9" t="n">
        <f aca="false">SUM(J2:J7)</f>
        <v>38.2</v>
      </c>
    </row>
    <row r="10" customFormat="false" ht="12.75" hidden="false" customHeight="false" outlineLevel="0" collapsed="false">
      <c r="B10" s="97" t="n">
        <f aca="false">SUM(A8:E8)+SUM(G8:J8)</f>
        <v>6.35000000000001</v>
      </c>
    </row>
    <row r="12" customFormat="false" ht="12.75" hidden="false" customHeight="false" outlineLevel="0" collapsed="false">
      <c r="A12" s="0" t="n">
        <v>75000</v>
      </c>
      <c r="B12" s="0" t="s">
        <v>51</v>
      </c>
    </row>
    <row r="15" customFormat="false" ht="12.75" hidden="false" customHeight="false" outlineLevel="0" collapsed="false">
      <c r="C15" s="0" t="n">
        <f aca="false">6.4*31</f>
        <v>198.4</v>
      </c>
    </row>
    <row r="16" customFormat="false" ht="12.75" hidden="false" customHeight="false" outlineLevel="0" collapsed="false">
      <c r="F16" s="0" t="n">
        <v>3.182</v>
      </c>
      <c r="G16" s="0" t="n">
        <v>3.286</v>
      </c>
    </row>
    <row r="17" customFormat="false" ht="12.75" hidden="false" customHeight="false" outlineLevel="0" collapsed="false">
      <c r="F17" s="0" t="n">
        <v>0.05</v>
      </c>
    </row>
    <row r="18" customFormat="false" ht="12.75" hidden="false" customHeight="false" outlineLevel="0" collapsed="false">
      <c r="F18" s="0" t="n">
        <f aca="false">SUM(F16:F17)</f>
        <v>3.232</v>
      </c>
      <c r="G18" s="0" t="n">
        <v>2.235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3:P4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16" activeCellId="0" sqref="I16"/>
    </sheetView>
  </sheetViews>
  <sheetFormatPr defaultColWidth="9.0546875" defaultRowHeight="12.75" customHeight="true" zeroHeight="false" outlineLevelRow="0" outlineLevelCol="0"/>
  <cols>
    <col collapsed="false" customWidth="true" hidden="false" outlineLevel="0" max="1" min="1" style="0" width="8.28"/>
    <col collapsed="false" customWidth="true" hidden="false" outlineLevel="0" max="2" min="2" style="0" width="8.85"/>
    <col collapsed="false" customWidth="true" hidden="false" outlineLevel="0" max="3" min="3" style="0" width="18.14"/>
    <col collapsed="false" customWidth="true" hidden="false" outlineLevel="0" max="4" min="4" style="0" width="16.28"/>
    <col collapsed="false" customWidth="true" hidden="false" outlineLevel="0" max="6" min="6" style="0" width="11.7"/>
    <col collapsed="false" customWidth="true" hidden="false" outlineLevel="0" max="7" min="7" style="0" width="14.41"/>
    <col collapsed="false" customWidth="true" hidden="false" outlineLevel="0" max="8" min="8" style="0" width="13.41"/>
    <col collapsed="false" customWidth="true" hidden="false" outlineLevel="0" max="9" min="9" style="0" width="9.41"/>
    <col collapsed="false" customWidth="true" hidden="false" outlineLevel="0" max="10" min="10" style="0" width="8.56"/>
    <col collapsed="false" customWidth="true" hidden="false" outlineLevel="0" max="11" min="11" style="0" width="9.85"/>
    <col collapsed="false" customWidth="true" hidden="false" outlineLevel="0" max="12" min="12" style="0" width="10.99"/>
    <col collapsed="false" customWidth="true" hidden="false" outlineLevel="0" max="15" min="15" style="0" width="9.85"/>
  </cols>
  <sheetData>
    <row r="3" customFormat="false" ht="25.5" hidden="false" customHeight="false" outlineLevel="0" collapsed="false">
      <c r="A3" s="1"/>
      <c r="B3" s="1" t="s">
        <v>0</v>
      </c>
      <c r="C3" s="1"/>
      <c r="D3" s="2" t="s">
        <v>1</v>
      </c>
      <c r="E3" s="3" t="s">
        <v>2</v>
      </c>
      <c r="F3" s="1" t="s">
        <v>3</v>
      </c>
      <c r="G3" s="1" t="s">
        <v>0</v>
      </c>
      <c r="H3" s="1" t="s">
        <v>4</v>
      </c>
      <c r="I3" s="1"/>
      <c r="J3" s="4" t="s">
        <v>5</v>
      </c>
      <c r="K3" s="1"/>
      <c r="L3" s="1" t="s">
        <v>6</v>
      </c>
      <c r="M3" s="5" t="s">
        <v>7</v>
      </c>
      <c r="N3" s="1" t="s">
        <v>8</v>
      </c>
      <c r="O3" s="1"/>
    </row>
    <row r="4" customFormat="false" ht="12.75" hidden="false" customHeight="false" outlineLevel="0" collapsed="false">
      <c r="B4" s="0" t="n">
        <v>3.319</v>
      </c>
      <c r="C4" s="0" t="s">
        <v>52</v>
      </c>
      <c r="D4" s="6" t="n">
        <v>-50.75</v>
      </c>
      <c r="F4" s="7" t="n">
        <v>56890.0000000004</v>
      </c>
      <c r="G4" s="7" t="n">
        <v>-27420</v>
      </c>
      <c r="H4" s="7" t="n">
        <v>29470.0000000004</v>
      </c>
      <c r="K4" s="0" t="n">
        <v>3.591</v>
      </c>
      <c r="L4" s="8" t="n">
        <v>-0.272</v>
      </c>
      <c r="M4" s="6" t="n">
        <v>-46.5</v>
      </c>
      <c r="N4" s="9" t="n">
        <v>-4.25</v>
      </c>
      <c r="O4" s="10" t="n">
        <v>37043</v>
      </c>
    </row>
    <row r="5" customFormat="false" ht="12.75" hidden="false" customHeight="false" outlineLevel="0" collapsed="false">
      <c r="B5" s="11" t="n">
        <v>3.372</v>
      </c>
      <c r="C5" s="0" t="s">
        <v>9</v>
      </c>
      <c r="D5" s="6" t="n">
        <v>-47</v>
      </c>
      <c r="F5" s="7" t="n">
        <v>-13450</v>
      </c>
      <c r="G5" s="7" t="n">
        <v>-24419.9999999999</v>
      </c>
      <c r="H5" s="7" t="n">
        <v>-37870</v>
      </c>
      <c r="K5" s="0" t="n">
        <v>3.615</v>
      </c>
      <c r="L5" s="8" t="n">
        <v>-0.243</v>
      </c>
      <c r="M5" s="6" t="n">
        <v>-9.3</v>
      </c>
      <c r="N5" s="9" t="n">
        <v>-37.7</v>
      </c>
      <c r="O5" s="10" t="n">
        <v>37044</v>
      </c>
    </row>
    <row r="6" customFormat="false" ht="12.75" hidden="false" customHeight="false" outlineLevel="0" collapsed="false">
      <c r="B6" s="11" t="n">
        <v>3.407</v>
      </c>
      <c r="C6" s="0" t="s">
        <v>10</v>
      </c>
      <c r="D6" s="6" t="n">
        <v>0</v>
      </c>
      <c r="F6" s="7" t="n">
        <v>0</v>
      </c>
      <c r="G6" s="7" t="n">
        <v>0</v>
      </c>
      <c r="H6" s="7" t="n">
        <v>0</v>
      </c>
      <c r="K6" s="0" t="n">
        <v>3.645</v>
      </c>
      <c r="L6" s="8" t="n">
        <v>-0.238</v>
      </c>
      <c r="M6" s="6" t="n">
        <v>-3.1</v>
      </c>
      <c r="N6" s="9" t="n">
        <v>3.1</v>
      </c>
      <c r="O6" s="10" t="n">
        <v>37045</v>
      </c>
    </row>
    <row r="7" customFormat="false" ht="12.75" hidden="false" customHeight="false" outlineLevel="0" collapsed="false">
      <c r="B7" s="11" t="n">
        <v>3.447</v>
      </c>
      <c r="C7" s="0" t="s">
        <v>11</v>
      </c>
      <c r="D7" s="6" t="n">
        <v>0</v>
      </c>
      <c r="F7" s="7" t="n">
        <v>0</v>
      </c>
      <c r="G7" s="7" t="n">
        <v>0</v>
      </c>
      <c r="H7" s="7" t="n">
        <v>0</v>
      </c>
      <c r="K7" s="0" t="n">
        <v>3.675</v>
      </c>
      <c r="L7" s="8" t="n">
        <v>-0.228</v>
      </c>
      <c r="M7" s="6" t="n">
        <v>0</v>
      </c>
      <c r="N7" s="9" t="n">
        <v>0</v>
      </c>
      <c r="O7" s="10" t="n">
        <v>37046</v>
      </c>
    </row>
    <row r="8" customFormat="false" ht="12.75" hidden="false" customHeight="false" outlineLevel="0" collapsed="false">
      <c r="B8" s="12" t="n">
        <v>3.40733</v>
      </c>
      <c r="C8" s="0" t="s">
        <v>53</v>
      </c>
      <c r="D8" s="6" t="n">
        <v>46</v>
      </c>
      <c r="F8" s="7" t="n">
        <v>0</v>
      </c>
      <c r="G8" s="7" t="n">
        <v>28303.7999999999</v>
      </c>
      <c r="H8" s="7" t="n">
        <v>28303.7999999999</v>
      </c>
      <c r="K8" s="0" t="n">
        <v>3.6416</v>
      </c>
      <c r="L8" s="8" t="n">
        <v>-0.23427</v>
      </c>
      <c r="M8" s="6" t="n">
        <v>0</v>
      </c>
      <c r="N8" s="9" t="n">
        <v>46</v>
      </c>
      <c r="O8" s="10" t="n">
        <v>37047</v>
      </c>
    </row>
    <row r="9" customFormat="false" ht="12.75" hidden="false" customHeight="false" outlineLevel="0" collapsed="false">
      <c r="B9" s="98" t="n">
        <v>3.90433</v>
      </c>
      <c r="C9" s="0" t="s">
        <v>14</v>
      </c>
      <c r="D9" s="6" t="n">
        <v>0</v>
      </c>
      <c r="F9" s="7" t="n">
        <v>0</v>
      </c>
      <c r="G9" s="7" t="n">
        <v>0</v>
      </c>
      <c r="H9" s="7" t="n">
        <v>0</v>
      </c>
      <c r="K9" s="0" t="n">
        <v>4.0026</v>
      </c>
      <c r="L9" s="8" t="n">
        <v>-0.0982700000000003</v>
      </c>
      <c r="M9" s="6" t="n">
        <v>1</v>
      </c>
      <c r="N9" s="9" t="n">
        <v>-1</v>
      </c>
      <c r="O9" s="10"/>
    </row>
    <row r="10" customFormat="false" ht="12.75" hidden="false" customHeight="false" outlineLevel="0" collapsed="false">
      <c r="B10" s="13" t="n">
        <v>3.63733</v>
      </c>
      <c r="C10" s="0" t="s">
        <v>15</v>
      </c>
      <c r="D10" s="6" t="n">
        <v>0</v>
      </c>
      <c r="F10" s="7"/>
      <c r="G10" s="7"/>
      <c r="H10" s="7" t="n">
        <v>0</v>
      </c>
      <c r="K10" s="0" t="n">
        <v>3.8716</v>
      </c>
      <c r="L10" s="8" t="n">
        <v>-0.23427</v>
      </c>
      <c r="M10" s="6" t="n">
        <v>2</v>
      </c>
      <c r="N10" s="9" t="n">
        <v>-2</v>
      </c>
      <c r="O10" s="10"/>
    </row>
    <row r="11" customFormat="false" ht="12.75" hidden="false" customHeight="false" outlineLevel="0" collapsed="false">
      <c r="B11" s="12" t="n">
        <v>3.319</v>
      </c>
      <c r="C11" s="0" t="s">
        <v>16</v>
      </c>
      <c r="D11" s="6" t="n">
        <v>0</v>
      </c>
      <c r="E11" s="14" t="n">
        <v>0</v>
      </c>
      <c r="F11" s="7" t="n">
        <v>0</v>
      </c>
      <c r="G11" s="7" t="n">
        <v>0</v>
      </c>
      <c r="H11" s="7" t="n">
        <v>0</v>
      </c>
      <c r="I11" s="0" t="n">
        <v>3.319</v>
      </c>
      <c r="J11" s="15"/>
      <c r="K11" s="0" t="n">
        <v>3.591</v>
      </c>
      <c r="L11" s="8" t="n">
        <v>-0.272</v>
      </c>
      <c r="M11" s="6" t="n">
        <v>-69.7</v>
      </c>
      <c r="N11" s="9" t="n">
        <v>69.7</v>
      </c>
      <c r="O11" s="10" t="n">
        <v>37048</v>
      </c>
    </row>
    <row r="12" customFormat="false" ht="12.75" hidden="false" customHeight="false" outlineLevel="0" collapsed="false">
      <c r="B12" s="16" t="n">
        <v>3.299</v>
      </c>
      <c r="C12" s="0" t="s">
        <v>17</v>
      </c>
      <c r="D12" s="6" t="n">
        <v>0</v>
      </c>
      <c r="E12" s="14" t="n">
        <v>0</v>
      </c>
      <c r="F12" s="7" t="n">
        <v>0</v>
      </c>
      <c r="G12" s="7" t="n">
        <v>0</v>
      </c>
      <c r="H12" s="7" t="n">
        <v>0</v>
      </c>
      <c r="I12" s="0" t="n">
        <v>3.299</v>
      </c>
      <c r="J12" s="15"/>
      <c r="K12" s="0" t="n">
        <v>3.571</v>
      </c>
      <c r="L12" s="8" t="n">
        <v>-0.272</v>
      </c>
      <c r="M12" s="6" t="n">
        <v>0</v>
      </c>
      <c r="N12" s="9" t="n">
        <v>0</v>
      </c>
      <c r="O12" s="10" t="n">
        <v>37049</v>
      </c>
    </row>
    <row r="13" customFormat="false" ht="12.75" hidden="false" customHeight="false" outlineLevel="0" collapsed="false">
      <c r="C13" s="0" t="s">
        <v>18</v>
      </c>
      <c r="D13" s="17" t="n">
        <v>-51.75</v>
      </c>
      <c r="E13" s="14" t="n">
        <v>0</v>
      </c>
      <c r="F13" s="18" t="n">
        <v>43440.0000000004</v>
      </c>
      <c r="G13" s="18" t="n">
        <v>-23536.2</v>
      </c>
      <c r="H13" s="19"/>
      <c r="M13" s="20" t="n">
        <v>-54.2</v>
      </c>
      <c r="N13" s="21" t="n">
        <v>2.45</v>
      </c>
      <c r="O13" s="10" t="n">
        <v>37054</v>
      </c>
    </row>
    <row r="14" customFormat="false" ht="12.75" hidden="false" customHeight="false" outlineLevel="0" collapsed="false">
      <c r="B14" s="22" t="n">
        <v>3.405</v>
      </c>
      <c r="C14" s="22" t="s">
        <v>19</v>
      </c>
      <c r="D14" s="23" t="n">
        <v>50</v>
      </c>
      <c r="F14" s="24" t="n">
        <v>12000</v>
      </c>
      <c r="G14" s="25"/>
      <c r="H14" s="26"/>
      <c r="M14" s="0" t="n">
        <v>0</v>
      </c>
      <c r="N14" s="21" t="n">
        <v>50</v>
      </c>
      <c r="O14" s="10" t="n">
        <v>37055</v>
      </c>
    </row>
    <row r="15" customFormat="false" ht="12.75" hidden="false" customHeight="false" outlineLevel="0" collapsed="false">
      <c r="B15" s="22"/>
      <c r="C15" s="22"/>
      <c r="D15" s="27"/>
      <c r="F15" s="19"/>
      <c r="G15" s="28" t="n">
        <v>19903.8000000004</v>
      </c>
      <c r="H15" s="28"/>
      <c r="J15" s="0" t="n">
        <v>3.447</v>
      </c>
      <c r="M15" s="0" t="n">
        <v>0</v>
      </c>
      <c r="N15" s="21" t="n">
        <v>0</v>
      </c>
      <c r="O15" s="10" t="n">
        <v>37056</v>
      </c>
    </row>
    <row r="16" customFormat="false" ht="12.75" hidden="false" customHeight="false" outlineLevel="0" collapsed="false">
      <c r="B16" s="29" t="n">
        <v>3.96</v>
      </c>
      <c r="C16" s="30" t="s">
        <v>20</v>
      </c>
      <c r="D16" s="27" t="n">
        <v>-50</v>
      </c>
      <c r="F16" s="24" t="n">
        <v>-12000</v>
      </c>
      <c r="G16" s="31" t="n">
        <v>3500</v>
      </c>
      <c r="H16" s="24"/>
      <c r="J16" s="0" t="n">
        <v>3.51</v>
      </c>
      <c r="M16" s="0" t="n">
        <v>0</v>
      </c>
      <c r="O16" s="10" t="n">
        <v>37057</v>
      </c>
    </row>
    <row r="17" customFormat="false" ht="12.75" hidden="false" customHeight="false" outlineLevel="0" collapsed="false">
      <c r="G17" s="31" t="n">
        <f aca="false">G16+G15</f>
        <v>23403.8000000004</v>
      </c>
      <c r="J17" s="0" t="n">
        <v>3.475</v>
      </c>
      <c r="K17" s="0" t="s">
        <v>21</v>
      </c>
      <c r="O17" s="10" t="n">
        <v>37058</v>
      </c>
    </row>
    <row r="18" customFormat="false" ht="12.75" hidden="false" customHeight="false" outlineLevel="0" collapsed="false">
      <c r="C18" s="32" t="s">
        <v>18</v>
      </c>
      <c r="D18" s="33" t="n">
        <v>-51.75</v>
      </c>
      <c r="J18" s="0" t="n">
        <v>3.39</v>
      </c>
      <c r="M18" s="9" t="n">
        <v>75.65</v>
      </c>
      <c r="N18" s="9" t="n">
        <v>52.45</v>
      </c>
      <c r="O18" s="10" t="n">
        <v>37059</v>
      </c>
      <c r="P18" s="0" t="n">
        <v>25000</v>
      </c>
    </row>
    <row r="19" customFormat="false" ht="12.75" hidden="false" customHeight="false" outlineLevel="0" collapsed="false">
      <c r="J19" s="0" t="n">
        <v>3.39</v>
      </c>
      <c r="O19" s="10" t="n">
        <v>37060</v>
      </c>
      <c r="P19" s="0" t="n">
        <v>25000</v>
      </c>
    </row>
    <row r="20" customFormat="false" ht="12.75" hidden="false" customHeight="false" outlineLevel="0" collapsed="false">
      <c r="C20" s="0" t="s">
        <v>22</v>
      </c>
      <c r="E20" s="0" t="n">
        <v>3</v>
      </c>
      <c r="F20" s="0" t="n">
        <v>1</v>
      </c>
      <c r="G20" s="15" t="n">
        <v>3</v>
      </c>
      <c r="J20" s="0" t="n">
        <v>3.475</v>
      </c>
      <c r="L20" s="0" t="n">
        <v>43.5</v>
      </c>
      <c r="O20" s="10" t="n">
        <v>37061</v>
      </c>
      <c r="P20" s="0" t="n">
        <v>25000</v>
      </c>
    </row>
    <row r="21" customFormat="false" ht="12.75" hidden="false" customHeight="false" outlineLevel="0" collapsed="false">
      <c r="O21" s="10" t="n">
        <v>37062</v>
      </c>
      <c r="P21" s="0" t="n">
        <v>25000</v>
      </c>
    </row>
    <row r="22" customFormat="false" ht="12.75" hidden="false" customHeight="false" outlineLevel="0" collapsed="false">
      <c r="I22" s="0" t="s">
        <v>23</v>
      </c>
      <c r="O22" s="10" t="n">
        <v>37063</v>
      </c>
      <c r="P22" s="0" t="n">
        <v>25000</v>
      </c>
    </row>
    <row r="23" customFormat="false" ht="12.75" hidden="false" customHeight="false" outlineLevel="0" collapsed="false">
      <c r="C23" s="34"/>
      <c r="D23" s="15"/>
      <c r="I23" s="0" t="n">
        <v>3.397</v>
      </c>
      <c r="J23" s="0" t="n">
        <v>-3.397</v>
      </c>
      <c r="O23" s="10" t="n">
        <v>37064</v>
      </c>
      <c r="P23" s="0" t="n">
        <v>25000</v>
      </c>
    </row>
    <row r="24" customFormat="false" ht="12.75" hidden="false" customHeight="false" outlineLevel="0" collapsed="false">
      <c r="A24" s="0" t="n">
        <v>1</v>
      </c>
      <c r="B24" s="0" t="n">
        <v>3.446</v>
      </c>
      <c r="C24" s="35" t="n">
        <v>37377</v>
      </c>
      <c r="D24" s="0" t="n">
        <v>3.319</v>
      </c>
      <c r="E24" s="36"/>
      <c r="H24" s="0" t="n">
        <v>2.552</v>
      </c>
      <c r="I24" s="0" t="n">
        <v>2.369</v>
      </c>
      <c r="J24" s="0" t="n">
        <v>0.95</v>
      </c>
      <c r="O24" s="10" t="n">
        <v>37065</v>
      </c>
      <c r="P24" s="0" t="n">
        <v>25000</v>
      </c>
    </row>
    <row r="25" customFormat="false" ht="12.75" hidden="false" customHeight="false" outlineLevel="0" collapsed="false">
      <c r="A25" s="0" t="n">
        <v>2</v>
      </c>
      <c r="B25" s="0" t="n">
        <v>3.397</v>
      </c>
      <c r="C25" s="35" t="n">
        <v>37408</v>
      </c>
      <c r="D25" s="0" t="n">
        <v>3.372</v>
      </c>
      <c r="E25" s="36" t="n">
        <v>0.0529999999999999</v>
      </c>
      <c r="H25" s="0" t="n">
        <v>2.902</v>
      </c>
      <c r="I25" s="0" t="n">
        <v>2.753</v>
      </c>
      <c r="J25" s="0" t="n">
        <v>0.619</v>
      </c>
      <c r="L25" s="0" t="n">
        <v>217000</v>
      </c>
      <c r="O25" s="10" t="n">
        <v>37066</v>
      </c>
      <c r="P25" s="0" t="n">
        <v>25000</v>
      </c>
    </row>
    <row r="26" customFormat="false" ht="12.75" hidden="false" customHeight="false" outlineLevel="0" collapsed="false">
      <c r="A26" s="0" t="n">
        <v>3</v>
      </c>
      <c r="B26" s="0" t="n">
        <v>3.422</v>
      </c>
      <c r="C26" s="35" t="n">
        <v>37438</v>
      </c>
      <c r="D26" s="0" t="n">
        <v>3.407</v>
      </c>
      <c r="E26" s="36" t="n">
        <v>0.0350000000000001</v>
      </c>
      <c r="F26" s="37" t="n">
        <v>3.40733333333333</v>
      </c>
      <c r="G26" s="0" t="n">
        <v>0.0883333333333325</v>
      </c>
      <c r="H26" s="0" t="n">
        <v>3.252</v>
      </c>
      <c r="I26" s="0" t="n">
        <v>3.125</v>
      </c>
      <c r="J26" s="0" t="n">
        <v>0.282</v>
      </c>
      <c r="O26" s="10" t="n">
        <v>37067</v>
      </c>
      <c r="P26" s="0" t="n">
        <v>25000</v>
      </c>
    </row>
    <row r="27" customFormat="false" ht="12.75" hidden="false" customHeight="false" outlineLevel="0" collapsed="false">
      <c r="B27" s="0" t="n">
        <v>3.42166666666667</v>
      </c>
      <c r="C27" s="35" t="n">
        <v>37469</v>
      </c>
      <c r="D27" s="0" t="n">
        <v>3.447</v>
      </c>
      <c r="E27" s="36" t="n">
        <v>0.04</v>
      </c>
      <c r="H27" s="0" t="n">
        <v>3.422</v>
      </c>
      <c r="I27" s="0" t="n">
        <v>3.303</v>
      </c>
      <c r="J27" s="0" t="n">
        <v>0.144</v>
      </c>
      <c r="M27" s="0" t="n">
        <v>105000</v>
      </c>
      <c r="O27" s="10" t="n">
        <v>37068</v>
      </c>
      <c r="P27" s="0" t="n">
        <v>25000</v>
      </c>
    </row>
    <row r="28" customFormat="false" ht="12.75" hidden="false" customHeight="false" outlineLevel="0" collapsed="false">
      <c r="C28" s="35" t="n">
        <v>37500</v>
      </c>
      <c r="D28" s="0" t="n">
        <v>3.447</v>
      </c>
      <c r="E28" s="36" t="n">
        <v>0</v>
      </c>
      <c r="H28" s="0" t="n">
        <v>3.394</v>
      </c>
      <c r="I28" s="0" t="n">
        <v>3.28</v>
      </c>
      <c r="J28" s="0" t="n">
        <v>0.167</v>
      </c>
      <c r="O28" s="10" t="n">
        <v>37069</v>
      </c>
      <c r="P28" s="0" t="n">
        <v>25000</v>
      </c>
    </row>
    <row r="29" customFormat="false" ht="12.75" hidden="false" customHeight="false" outlineLevel="0" collapsed="false">
      <c r="C29" s="35" t="n">
        <v>37530</v>
      </c>
      <c r="D29" s="0" t="n">
        <v>3.452</v>
      </c>
      <c r="E29" s="36" t="n">
        <v>0.00499999999999989</v>
      </c>
      <c r="H29" s="0" t="n">
        <v>3.325</v>
      </c>
      <c r="I29" s="0" t="n">
        <v>3.215</v>
      </c>
      <c r="J29" s="0" t="n">
        <v>0.237</v>
      </c>
      <c r="O29" s="10" t="n">
        <v>37070</v>
      </c>
      <c r="P29" s="0" t="n">
        <v>25000</v>
      </c>
    </row>
    <row r="30" customFormat="false" ht="12.75" hidden="false" customHeight="false" outlineLevel="0" collapsed="false">
      <c r="C30" s="35" t="n">
        <v>37561</v>
      </c>
      <c r="D30" s="0" t="n">
        <v>3.707</v>
      </c>
      <c r="E30" s="36" t="n">
        <v>0.255</v>
      </c>
      <c r="F30" s="15" t="n">
        <v>3.869</v>
      </c>
      <c r="G30" s="8" t="n">
        <v>0.461666666666667</v>
      </c>
      <c r="H30" s="0" t="n">
        <v>3.232</v>
      </c>
      <c r="I30" s="0" t="n">
        <v>3.125</v>
      </c>
      <c r="J30" s="0" t="n">
        <v>0.582</v>
      </c>
      <c r="L30" s="0" t="n">
        <v>122</v>
      </c>
      <c r="O30" s="10" t="n">
        <v>37071</v>
      </c>
      <c r="P30" s="0" t="n">
        <v>25000</v>
      </c>
    </row>
    <row r="31" customFormat="false" ht="12.75" hidden="false" customHeight="false" outlineLevel="0" collapsed="false">
      <c r="C31" s="35" t="n">
        <v>37591</v>
      </c>
      <c r="D31" s="0" t="n">
        <v>3.93</v>
      </c>
      <c r="E31" s="36" t="n">
        <v>0.223</v>
      </c>
      <c r="H31" s="0" t="n">
        <v>3.252</v>
      </c>
      <c r="I31" s="0" t="n">
        <v>3.15</v>
      </c>
      <c r="J31" s="0" t="n">
        <v>0.78</v>
      </c>
      <c r="O31" s="10" t="n">
        <v>37072</v>
      </c>
      <c r="P31" s="0" t="n">
        <v>25000</v>
      </c>
    </row>
    <row r="32" customFormat="false" ht="12.75" hidden="false" customHeight="false" outlineLevel="0" collapsed="false">
      <c r="C32" s="35" t="n">
        <v>37622</v>
      </c>
      <c r="D32" s="0" t="n">
        <v>4.014</v>
      </c>
      <c r="E32" s="36" t="n">
        <v>0.0840000000000001</v>
      </c>
      <c r="H32" s="0" t="n">
        <v>3.285</v>
      </c>
      <c r="I32" s="0" t="n">
        <v>3.185</v>
      </c>
      <c r="J32" s="0" t="n">
        <v>0.829</v>
      </c>
      <c r="L32" s="0" t="s">
        <v>24</v>
      </c>
      <c r="P32" s="0" t="n">
        <v>25000</v>
      </c>
    </row>
    <row r="33" customFormat="false" ht="12.75" hidden="false" customHeight="false" outlineLevel="0" collapsed="false">
      <c r="C33" s="35" t="n">
        <v>37653</v>
      </c>
      <c r="D33" s="0" t="n">
        <v>3.927</v>
      </c>
      <c r="E33" s="36" t="n">
        <v>-0.0870000000000002</v>
      </c>
      <c r="H33" s="0" t="n">
        <v>3.325</v>
      </c>
      <c r="I33" s="0" t="n">
        <v>3.225</v>
      </c>
      <c r="J33" s="0" t="n">
        <v>0.702</v>
      </c>
    </row>
    <row r="34" customFormat="false" ht="12.75" hidden="false" customHeight="false" outlineLevel="0" collapsed="false">
      <c r="C34" s="35" t="n">
        <v>37681</v>
      </c>
      <c r="D34" s="0" t="n">
        <v>3.767</v>
      </c>
      <c r="E34" s="36" t="n">
        <v>-0.16</v>
      </c>
      <c r="H34" s="0" t="n">
        <v>3.362</v>
      </c>
      <c r="I34" s="0" t="n">
        <v>3.262</v>
      </c>
      <c r="J34" s="0" t="n">
        <v>0.505</v>
      </c>
    </row>
    <row r="35" customFormat="false" ht="12.75" hidden="false" customHeight="false" outlineLevel="0" collapsed="false">
      <c r="C35" s="35" t="n">
        <v>37712</v>
      </c>
      <c r="D35" s="0" t="n">
        <v>3.554</v>
      </c>
      <c r="E35" s="36" t="n">
        <v>-0.213</v>
      </c>
      <c r="H35" s="0" t="n">
        <v>3.36</v>
      </c>
      <c r="I35" s="0" t="n">
        <v>3.26</v>
      </c>
      <c r="J35" s="0" t="n">
        <v>0.294</v>
      </c>
    </row>
    <row r="36" customFormat="false" ht="12.75" hidden="false" customHeight="false" outlineLevel="0" collapsed="false">
      <c r="C36" s="35" t="n">
        <v>37742</v>
      </c>
      <c r="D36" s="0" t="n">
        <v>3.537</v>
      </c>
      <c r="E36" s="36" t="n">
        <v>-0.0169999999999999</v>
      </c>
      <c r="F36" s="38" t="n">
        <v>3.77657142857143</v>
      </c>
      <c r="G36" s="8" t="n">
        <v>-0.0924285714285715</v>
      </c>
      <c r="H36" s="0" t="n">
        <v>3.372</v>
      </c>
      <c r="I36" s="0" t="n">
        <v>3.272</v>
      </c>
      <c r="J36" s="0" t="n">
        <v>0.265</v>
      </c>
    </row>
    <row r="37" customFormat="false" ht="12.75" hidden="false" customHeight="false" outlineLevel="0" collapsed="false">
      <c r="C37" s="35" t="n">
        <v>37773</v>
      </c>
      <c r="D37" s="0" t="n">
        <v>3.567</v>
      </c>
      <c r="E37" s="36" t="n">
        <v>0.0300000000000003</v>
      </c>
      <c r="H37" s="0" t="n">
        <v>3.532</v>
      </c>
      <c r="I37" s="0" t="n">
        <v>3.432</v>
      </c>
      <c r="J37" s="0" t="n">
        <v>0.135</v>
      </c>
    </row>
    <row r="38" customFormat="false" ht="12.75" hidden="false" customHeight="false" outlineLevel="0" collapsed="false">
      <c r="C38" s="35" t="n">
        <v>37803</v>
      </c>
      <c r="D38" s="0" t="n">
        <v>3.587</v>
      </c>
      <c r="E38" s="36" t="n">
        <v>0.02</v>
      </c>
      <c r="F38" s="39" t="n">
        <v>3.66133333333333</v>
      </c>
      <c r="G38" s="14" t="n">
        <v>-0.207666666666666</v>
      </c>
      <c r="H38" s="0" t="n">
        <v>3.695</v>
      </c>
      <c r="I38" s="0" t="n">
        <v>3.595</v>
      </c>
      <c r="J38" s="0" t="n">
        <v>-0.00800000000000001</v>
      </c>
    </row>
    <row r="39" customFormat="false" ht="12.75" hidden="false" customHeight="false" outlineLevel="0" collapsed="false">
      <c r="C39" s="35"/>
    </row>
    <row r="40" customFormat="false" ht="12.75" hidden="false" customHeight="false" outlineLevel="0" collapsed="false">
      <c r="C40" s="35"/>
    </row>
    <row r="41" customFormat="false" ht="12.75" hidden="false" customHeight="false" outlineLevel="0" collapsed="false">
      <c r="C41" s="35"/>
    </row>
  </sheetData>
  <mergeCells count="1">
    <mergeCell ref="G15:H1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1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4" activePane="bottomLeft" state="frozen"/>
      <selection pane="topLeft" activeCell="A1" activeCellId="0" sqref="A1"/>
      <selection pane="bottomLeft" activeCell="D31" activeCellId="0" sqref="D31"/>
    </sheetView>
  </sheetViews>
  <sheetFormatPr defaultColWidth="9.0546875" defaultRowHeight="12.75" customHeight="true" zeroHeight="false" outlineLevelRow="0" outlineLevelCol="0"/>
  <cols>
    <col collapsed="false" customWidth="true" hidden="false" outlineLevel="0" max="2" min="2" style="99" width="11.85"/>
    <col collapsed="false" customWidth="true" hidden="false" outlineLevel="0" max="3" min="3" style="99" width="9.14"/>
    <col collapsed="false" customWidth="true" hidden="false" outlineLevel="0" max="4" min="4" style="99" width="11.28"/>
    <col collapsed="false" customWidth="true" hidden="false" outlineLevel="0" max="9" min="9" style="0" width="10.85"/>
    <col collapsed="false" customWidth="true" hidden="false" outlineLevel="0" max="11" min="11" style="0" width="11.28"/>
  </cols>
  <sheetData>
    <row r="1" customFormat="false" ht="25.5" hidden="false" customHeight="false" outlineLevel="0" collapsed="false">
      <c r="A1" s="100"/>
      <c r="B1" s="101" t="s">
        <v>54</v>
      </c>
      <c r="C1" s="101"/>
      <c r="D1" s="101" t="s">
        <v>55</v>
      </c>
      <c r="E1" s="100" t="s">
        <v>56</v>
      </c>
      <c r="F1" s="101" t="s">
        <v>57</v>
      </c>
      <c r="G1" s="101" t="s">
        <v>58</v>
      </c>
      <c r="H1" s="100"/>
      <c r="I1" s="100"/>
      <c r="J1" s="100"/>
      <c r="K1" s="100"/>
    </row>
    <row r="2" customFormat="false" ht="12.75" hidden="false" customHeight="false" outlineLevel="0" collapsed="false">
      <c r="A2" s="10" t="n">
        <v>37347</v>
      </c>
      <c r="I2" s="0" t="n">
        <v>95</v>
      </c>
      <c r="K2" s="0" t="n">
        <v>0.8</v>
      </c>
    </row>
    <row r="3" customFormat="false" ht="12.75" hidden="false" customHeight="false" outlineLevel="0" collapsed="false">
      <c r="A3" s="10" t="n">
        <v>37348</v>
      </c>
      <c r="H3" s="0" t="n">
        <v>1.645</v>
      </c>
      <c r="I3" s="0" t="n">
        <f aca="false">I2*10000</f>
        <v>950000</v>
      </c>
      <c r="J3" s="0" t="n">
        <v>3.43</v>
      </c>
      <c r="K3" s="0" t="n">
        <f aca="false">K2/16</f>
        <v>0.05</v>
      </c>
    </row>
    <row r="4" customFormat="false" ht="12.75" hidden="false" customHeight="false" outlineLevel="0" collapsed="false">
      <c r="A4" s="10" t="n">
        <v>37349</v>
      </c>
      <c r="K4" s="99" t="n">
        <f aca="false">K3*J3*H3*I3</f>
        <v>268011.625</v>
      </c>
    </row>
    <row r="5" customFormat="false" ht="12.75" hidden="false" customHeight="false" outlineLevel="0" collapsed="false">
      <c r="A5" s="10" t="n">
        <v>37350</v>
      </c>
    </row>
    <row r="6" customFormat="false" ht="12.75" hidden="false" customHeight="false" outlineLevel="0" collapsed="false">
      <c r="A6" s="10" t="n">
        <v>37351</v>
      </c>
    </row>
    <row r="7" customFormat="false" ht="12.75" hidden="false" customHeight="false" outlineLevel="0" collapsed="false">
      <c r="A7" s="10" t="n">
        <v>37352</v>
      </c>
      <c r="D7" s="99" t="n">
        <v>158287</v>
      </c>
    </row>
    <row r="8" customFormat="false" ht="12.75" hidden="false" customHeight="false" outlineLevel="0" collapsed="false">
      <c r="A8" s="10" t="n">
        <v>37353</v>
      </c>
      <c r="B8" s="99" t="n">
        <v>107600</v>
      </c>
      <c r="D8" s="99" t="n">
        <f aca="false">B8+D7</f>
        <v>265887</v>
      </c>
    </row>
    <row r="9" customFormat="false" ht="12.75" hidden="false" customHeight="false" outlineLevel="0" collapsed="false">
      <c r="A9" s="10" t="n">
        <v>37354</v>
      </c>
      <c r="B9" s="99" t="n">
        <v>-17632</v>
      </c>
      <c r="D9" s="99" t="n">
        <f aca="false">B9+D8</f>
        <v>248255</v>
      </c>
    </row>
    <row r="10" customFormat="false" ht="12.75" hidden="false" customHeight="false" outlineLevel="0" collapsed="false">
      <c r="A10" s="10" t="n">
        <v>37355</v>
      </c>
      <c r="B10" s="99" t="n">
        <v>-10524.9999999994</v>
      </c>
      <c r="D10" s="99" t="n">
        <f aca="false">B10+D9</f>
        <v>237730.000000001</v>
      </c>
      <c r="E10" s="0" t="n">
        <v>95919</v>
      </c>
      <c r="F10" s="99" t="n">
        <v>40</v>
      </c>
      <c r="G10" s="99"/>
    </row>
    <row r="11" customFormat="false" ht="12.75" hidden="false" customHeight="false" outlineLevel="0" collapsed="false">
      <c r="A11" s="10" t="n">
        <v>37356</v>
      </c>
      <c r="B11" s="99" t="n">
        <v>52700</v>
      </c>
      <c r="D11" s="99" t="n">
        <f aca="false">B11+D10</f>
        <v>290430.000000001</v>
      </c>
      <c r="E11" s="0" t="n">
        <v>184293</v>
      </c>
      <c r="F11" s="99" t="n">
        <v>-0.78</v>
      </c>
      <c r="G11" s="99"/>
    </row>
    <row r="12" customFormat="false" ht="12.75" hidden="false" customHeight="false" outlineLevel="0" collapsed="false">
      <c r="A12" s="10" t="n">
        <v>37357</v>
      </c>
      <c r="B12" s="99" t="n">
        <v>-60127</v>
      </c>
      <c r="D12" s="99" t="n">
        <f aca="false">B12+D11</f>
        <v>230303.000000001</v>
      </c>
      <c r="E12" s="0" t="n">
        <v>204056</v>
      </c>
      <c r="F12" s="99" t="n">
        <v>81.5</v>
      </c>
      <c r="G12" s="99"/>
    </row>
    <row r="13" customFormat="false" ht="12.75" hidden="false" customHeight="false" outlineLevel="0" collapsed="false">
      <c r="A13" s="10" t="n">
        <v>37358</v>
      </c>
      <c r="B13" s="99" t="n">
        <v>67923</v>
      </c>
      <c r="D13" s="99" t="n">
        <v>302000</v>
      </c>
      <c r="E13" s="0" t="n">
        <v>166502</v>
      </c>
      <c r="F13" s="99" t="n">
        <v>-66.5</v>
      </c>
      <c r="G13" s="99"/>
    </row>
    <row r="14" customFormat="false" ht="12.75" hidden="false" customHeight="false" outlineLevel="0" collapsed="false">
      <c r="A14" s="10" t="n">
        <v>37359</v>
      </c>
      <c r="B14" s="99" t="n">
        <v>-36202</v>
      </c>
      <c r="D14" s="99" t="n">
        <f aca="false">B14+D13</f>
        <v>265798</v>
      </c>
      <c r="E14" s="0" t="n">
        <v>114610</v>
      </c>
      <c r="F14" s="99" t="n">
        <v>50</v>
      </c>
      <c r="G14" s="99"/>
    </row>
    <row r="15" customFormat="false" ht="12.75" hidden="false" customHeight="false" outlineLevel="0" collapsed="false">
      <c r="A15" s="10" t="n">
        <v>37368</v>
      </c>
      <c r="B15" s="99" t="n">
        <v>37976</v>
      </c>
      <c r="D15" s="99" t="n">
        <f aca="false">B15+D14</f>
        <v>303774</v>
      </c>
    </row>
    <row r="16" customFormat="false" ht="12.75" hidden="false" customHeight="false" outlineLevel="0" collapsed="false">
      <c r="A16" s="10" t="n">
        <v>37369</v>
      </c>
      <c r="B16" s="99" t="n">
        <v>-40198</v>
      </c>
      <c r="D16" s="99" t="n">
        <f aca="false">B16+D15</f>
        <v>263576</v>
      </c>
      <c r="E16" s="0" t="n">
        <v>225694</v>
      </c>
      <c r="F16" s="99" t="n">
        <v>-80</v>
      </c>
      <c r="G16" s="99"/>
    </row>
    <row r="17" customFormat="false" ht="12.75" hidden="false" customHeight="false" outlineLevel="0" collapsed="false">
      <c r="A17" s="10" t="n">
        <v>37370</v>
      </c>
      <c r="B17" s="99" t="n">
        <v>101545</v>
      </c>
      <c r="D17" s="99" t="n">
        <f aca="false">B17+D16</f>
        <v>365121</v>
      </c>
      <c r="I17" s="24"/>
    </row>
    <row r="18" customFormat="false" ht="12.75" hidden="false" customHeight="false" outlineLevel="0" collapsed="false">
      <c r="A18" s="10" t="n">
        <v>37371</v>
      </c>
      <c r="B18" s="99" t="n">
        <v>113813</v>
      </c>
      <c r="D18" s="99" t="n">
        <f aca="false">B18+D17</f>
        <v>478934</v>
      </c>
      <c r="E18" s="0" t="n">
        <v>268000</v>
      </c>
      <c r="F18" s="99" t="n">
        <v>-100</v>
      </c>
      <c r="G18" s="99" t="n">
        <v>90</v>
      </c>
    </row>
    <row r="19" customFormat="false" ht="12.75" hidden="false" customHeight="false" outlineLevel="0" collapsed="false">
      <c r="A19" s="10" t="n">
        <v>37372</v>
      </c>
    </row>
    <row r="20" customFormat="false" ht="12.75" hidden="false" customHeight="false" outlineLevel="0" collapsed="false">
      <c r="A20" s="10" t="n">
        <v>37373</v>
      </c>
    </row>
    <row r="21" customFormat="false" ht="12.75" hidden="false" customHeight="false" outlineLevel="0" collapsed="false">
      <c r="A21" s="10" t="n">
        <v>37374</v>
      </c>
    </row>
    <row r="22" customFormat="false" ht="12.75" hidden="false" customHeight="false" outlineLevel="0" collapsed="false">
      <c r="A22" s="10" t="n">
        <v>37375</v>
      </c>
      <c r="B22" s="99" t="n">
        <v>-135000</v>
      </c>
      <c r="D22" s="99" t="n">
        <f aca="false">B22+D18</f>
        <v>343934</v>
      </c>
    </row>
    <row r="23" customFormat="false" ht="12.75" hidden="false" customHeight="false" outlineLevel="0" collapsed="false">
      <c r="A23" s="10" t="n">
        <v>37376</v>
      </c>
      <c r="D23" s="99" t="n">
        <f aca="false">B23+D19</f>
        <v>0</v>
      </c>
    </row>
    <row r="24" customFormat="false" ht="12.75" hidden="false" customHeight="false" outlineLevel="0" collapsed="false">
      <c r="A24" s="10" t="n">
        <v>37377</v>
      </c>
    </row>
    <row r="25" customFormat="false" ht="12.75" hidden="false" customHeight="false" outlineLevel="0" collapsed="false">
      <c r="A25" s="10" t="n">
        <v>37378</v>
      </c>
    </row>
    <row r="26" customFormat="false" ht="12.75" hidden="false" customHeight="false" outlineLevel="0" collapsed="false">
      <c r="A26" s="10" t="n">
        <v>37379</v>
      </c>
    </row>
    <row r="27" customFormat="false" ht="12.75" hidden="false" customHeight="false" outlineLevel="0" collapsed="false">
      <c r="A27" s="10" t="n">
        <v>37380</v>
      </c>
    </row>
    <row r="28" customFormat="false" ht="12.75" hidden="false" customHeight="false" outlineLevel="0" collapsed="false">
      <c r="A28" s="10" t="n">
        <v>37381</v>
      </c>
    </row>
    <row r="29" customFormat="false" ht="12.75" hidden="false" customHeight="false" outlineLevel="0" collapsed="false">
      <c r="A29" s="10" t="n">
        <v>37382</v>
      </c>
      <c r="D29" s="99" t="n">
        <v>432000</v>
      </c>
    </row>
    <row r="30" customFormat="false" ht="12.75" hidden="false" customHeight="false" outlineLevel="0" collapsed="false">
      <c r="A30" s="10" t="n">
        <v>37383</v>
      </c>
      <c r="B30" s="99" t="n">
        <v>-39162</v>
      </c>
      <c r="D30" s="99" t="n">
        <f aca="false">D29+B30</f>
        <v>392838</v>
      </c>
    </row>
    <row r="31" customFormat="false" ht="12.75" hidden="false" customHeight="false" outlineLevel="0" collapsed="false">
      <c r="A31" s="10" t="n">
        <v>37384</v>
      </c>
    </row>
    <row r="32" customFormat="false" ht="12.75" hidden="false" customHeight="false" outlineLevel="0" collapsed="false">
      <c r="A32" s="10" t="n">
        <v>37385</v>
      </c>
    </row>
    <row r="33" customFormat="false" ht="12.75" hidden="false" customHeight="false" outlineLevel="0" collapsed="false">
      <c r="A33" s="10" t="n">
        <v>37386</v>
      </c>
    </row>
    <row r="34" customFormat="false" ht="12.75" hidden="false" customHeight="false" outlineLevel="0" collapsed="false">
      <c r="A34" s="10" t="n">
        <v>37387</v>
      </c>
    </row>
    <row r="35" customFormat="false" ht="12.75" hidden="false" customHeight="false" outlineLevel="0" collapsed="false">
      <c r="A35" s="10" t="n">
        <v>37388</v>
      </c>
    </row>
    <row r="36" customFormat="false" ht="12.75" hidden="false" customHeight="false" outlineLevel="0" collapsed="false">
      <c r="A36" s="10" t="n">
        <v>37389</v>
      </c>
    </row>
    <row r="37" customFormat="false" ht="12.75" hidden="false" customHeight="false" outlineLevel="0" collapsed="false">
      <c r="A37" s="10" t="n">
        <v>37390</v>
      </c>
    </row>
    <row r="38" customFormat="false" ht="12.75" hidden="false" customHeight="false" outlineLevel="0" collapsed="false">
      <c r="A38" s="10" t="n">
        <v>37391</v>
      </c>
    </row>
    <row r="39" customFormat="false" ht="12.75" hidden="false" customHeight="false" outlineLevel="0" collapsed="false">
      <c r="A39" s="10" t="n">
        <v>37392</v>
      </c>
    </row>
    <row r="40" customFormat="false" ht="12.75" hidden="false" customHeight="false" outlineLevel="0" collapsed="false">
      <c r="A40" s="10" t="n">
        <v>37393</v>
      </c>
    </row>
    <row r="41" customFormat="false" ht="12.75" hidden="false" customHeight="false" outlineLevel="0" collapsed="false">
      <c r="A41" s="10" t="n">
        <v>37394</v>
      </c>
    </row>
    <row r="42" customFormat="false" ht="12.75" hidden="false" customHeight="false" outlineLevel="0" collapsed="false">
      <c r="A42" s="10" t="n">
        <v>37395</v>
      </c>
    </row>
    <row r="43" customFormat="false" ht="12.75" hidden="false" customHeight="false" outlineLevel="0" collapsed="false">
      <c r="A43" s="10" t="n">
        <v>37396</v>
      </c>
    </row>
    <row r="44" customFormat="false" ht="12.75" hidden="false" customHeight="false" outlineLevel="0" collapsed="false">
      <c r="A44" s="10" t="n">
        <v>37397</v>
      </c>
    </row>
    <row r="45" customFormat="false" ht="12.75" hidden="false" customHeight="false" outlineLevel="0" collapsed="false">
      <c r="A45" s="10" t="n">
        <v>37398</v>
      </c>
    </row>
    <row r="46" customFormat="false" ht="12.75" hidden="false" customHeight="false" outlineLevel="0" collapsed="false">
      <c r="A46" s="10" t="n">
        <v>37399</v>
      </c>
    </row>
    <row r="47" customFormat="false" ht="12.75" hidden="false" customHeight="false" outlineLevel="0" collapsed="false">
      <c r="A47" s="10" t="n">
        <v>37400</v>
      </c>
    </row>
    <row r="48" customFormat="false" ht="12.75" hidden="false" customHeight="false" outlineLevel="0" collapsed="false">
      <c r="A48" s="10" t="n">
        <v>37401</v>
      </c>
    </row>
    <row r="49" customFormat="false" ht="12.75" hidden="false" customHeight="false" outlineLevel="0" collapsed="false">
      <c r="A49" s="10" t="n">
        <v>37402</v>
      </c>
    </row>
    <row r="50" customFormat="false" ht="12.75" hidden="false" customHeight="false" outlineLevel="0" collapsed="false">
      <c r="A50" s="10" t="n">
        <v>37403</v>
      </c>
    </row>
    <row r="51" customFormat="false" ht="12.75" hidden="false" customHeight="false" outlineLevel="0" collapsed="false">
      <c r="A51" s="10" t="n">
        <v>37404</v>
      </c>
    </row>
    <row r="52" customFormat="false" ht="12.75" hidden="false" customHeight="false" outlineLevel="0" collapsed="false">
      <c r="A52" s="10" t="n">
        <v>37405</v>
      </c>
    </row>
    <row r="53" customFormat="false" ht="12.75" hidden="false" customHeight="false" outlineLevel="0" collapsed="false">
      <c r="A53" s="10" t="n">
        <v>37406</v>
      </c>
    </row>
    <row r="54" customFormat="false" ht="12.75" hidden="false" customHeight="false" outlineLevel="0" collapsed="false">
      <c r="A54" s="10" t="n">
        <v>37407</v>
      </c>
    </row>
    <row r="55" customFormat="false" ht="12.75" hidden="false" customHeight="false" outlineLevel="0" collapsed="false">
      <c r="A55" s="10" t="n">
        <v>37408</v>
      </c>
    </row>
    <row r="56" customFormat="false" ht="12.75" hidden="false" customHeight="false" outlineLevel="0" collapsed="false">
      <c r="A56" s="10" t="n">
        <v>37409</v>
      </c>
    </row>
    <row r="57" customFormat="false" ht="12.75" hidden="false" customHeight="false" outlineLevel="0" collapsed="false">
      <c r="A57" s="10" t="n">
        <v>37410</v>
      </c>
    </row>
    <row r="58" customFormat="false" ht="12.75" hidden="false" customHeight="false" outlineLevel="0" collapsed="false">
      <c r="A58" s="10" t="n">
        <v>37411</v>
      </c>
    </row>
    <row r="59" customFormat="false" ht="12.75" hidden="false" customHeight="false" outlineLevel="0" collapsed="false">
      <c r="A59" s="10" t="n">
        <v>37412</v>
      </c>
    </row>
    <row r="60" customFormat="false" ht="12.75" hidden="false" customHeight="false" outlineLevel="0" collapsed="false">
      <c r="A60" s="10" t="n">
        <v>37413</v>
      </c>
    </row>
    <row r="61" customFormat="false" ht="12.75" hidden="false" customHeight="false" outlineLevel="0" collapsed="false">
      <c r="A61" s="10" t="n">
        <v>37414</v>
      </c>
    </row>
    <row r="62" customFormat="false" ht="12.75" hidden="false" customHeight="false" outlineLevel="0" collapsed="false">
      <c r="A62" s="10" t="n">
        <v>37415</v>
      </c>
    </row>
    <row r="63" customFormat="false" ht="12.75" hidden="false" customHeight="false" outlineLevel="0" collapsed="false">
      <c r="A63" s="10" t="n">
        <v>37416</v>
      </c>
    </row>
    <row r="64" customFormat="false" ht="12.75" hidden="false" customHeight="false" outlineLevel="0" collapsed="false">
      <c r="A64" s="10" t="n">
        <v>37417</v>
      </c>
    </row>
    <row r="65" customFormat="false" ht="12.75" hidden="false" customHeight="false" outlineLevel="0" collapsed="false">
      <c r="A65" s="10" t="n">
        <v>37418</v>
      </c>
    </row>
    <row r="66" customFormat="false" ht="12.75" hidden="false" customHeight="false" outlineLevel="0" collapsed="false">
      <c r="A66" s="10" t="n">
        <v>37419</v>
      </c>
    </row>
    <row r="67" customFormat="false" ht="12.75" hidden="false" customHeight="false" outlineLevel="0" collapsed="false">
      <c r="A67" s="10" t="n">
        <v>37420</v>
      </c>
    </row>
    <row r="68" customFormat="false" ht="12.75" hidden="false" customHeight="false" outlineLevel="0" collapsed="false">
      <c r="A68" s="10" t="n">
        <v>37421</v>
      </c>
    </row>
    <row r="69" customFormat="false" ht="12.75" hidden="false" customHeight="false" outlineLevel="0" collapsed="false">
      <c r="A69" s="10" t="n">
        <v>37422</v>
      </c>
    </row>
    <row r="70" customFormat="false" ht="12.75" hidden="false" customHeight="false" outlineLevel="0" collapsed="false">
      <c r="A70" s="10" t="n">
        <v>37423</v>
      </c>
    </row>
    <row r="71" customFormat="false" ht="12.75" hidden="false" customHeight="false" outlineLevel="0" collapsed="false">
      <c r="A71" s="10" t="n">
        <v>37424</v>
      </c>
    </row>
    <row r="72" customFormat="false" ht="12.75" hidden="false" customHeight="false" outlineLevel="0" collapsed="false">
      <c r="A72" s="10" t="n">
        <v>37425</v>
      </c>
    </row>
    <row r="73" customFormat="false" ht="12.75" hidden="false" customHeight="false" outlineLevel="0" collapsed="false">
      <c r="A73" s="10" t="n">
        <v>37426</v>
      </c>
    </row>
    <row r="74" customFormat="false" ht="12.75" hidden="false" customHeight="false" outlineLevel="0" collapsed="false">
      <c r="A74" s="10" t="n">
        <v>37427</v>
      </c>
    </row>
    <row r="75" customFormat="false" ht="12.75" hidden="false" customHeight="false" outlineLevel="0" collapsed="false">
      <c r="A75" s="10" t="n">
        <v>37428</v>
      </c>
    </row>
    <row r="76" customFormat="false" ht="12.75" hidden="false" customHeight="false" outlineLevel="0" collapsed="false">
      <c r="A76" s="10" t="n">
        <v>37429</v>
      </c>
    </row>
    <row r="77" customFormat="false" ht="12.75" hidden="false" customHeight="false" outlineLevel="0" collapsed="false">
      <c r="A77" s="10" t="n">
        <v>37430</v>
      </c>
    </row>
    <row r="78" customFormat="false" ht="12.75" hidden="false" customHeight="false" outlineLevel="0" collapsed="false">
      <c r="A78" s="10" t="n">
        <v>37431</v>
      </c>
    </row>
    <row r="79" customFormat="false" ht="12.75" hidden="false" customHeight="false" outlineLevel="0" collapsed="false">
      <c r="A79" s="10" t="n">
        <v>37432</v>
      </c>
    </row>
    <row r="80" customFormat="false" ht="12.75" hidden="false" customHeight="false" outlineLevel="0" collapsed="false">
      <c r="A80" s="10" t="n">
        <v>37433</v>
      </c>
    </row>
    <row r="81" customFormat="false" ht="12.75" hidden="false" customHeight="false" outlineLevel="0" collapsed="false">
      <c r="A81" s="10" t="n">
        <v>37434</v>
      </c>
    </row>
    <row r="82" customFormat="false" ht="12.75" hidden="false" customHeight="false" outlineLevel="0" collapsed="false">
      <c r="A82" s="10" t="n">
        <v>37435</v>
      </c>
    </row>
    <row r="83" customFormat="false" ht="12.75" hidden="false" customHeight="false" outlineLevel="0" collapsed="false">
      <c r="A83" s="10" t="n">
        <v>37436</v>
      </c>
    </row>
    <row r="84" customFormat="false" ht="12.75" hidden="false" customHeight="false" outlineLevel="0" collapsed="false">
      <c r="A84" s="10" t="n">
        <v>37437</v>
      </c>
    </row>
    <row r="85" customFormat="false" ht="12.75" hidden="false" customHeight="false" outlineLevel="0" collapsed="false">
      <c r="A85" s="10" t="n">
        <v>37438</v>
      </c>
    </row>
    <row r="86" customFormat="false" ht="12.75" hidden="false" customHeight="false" outlineLevel="0" collapsed="false">
      <c r="A86" s="10" t="n">
        <v>37439</v>
      </c>
    </row>
    <row r="87" customFormat="false" ht="12.75" hidden="false" customHeight="false" outlineLevel="0" collapsed="false">
      <c r="A87" s="10" t="n">
        <v>37440</v>
      </c>
    </row>
    <row r="88" customFormat="false" ht="12.75" hidden="false" customHeight="false" outlineLevel="0" collapsed="false">
      <c r="A88" s="10" t="n">
        <v>37441</v>
      </c>
    </row>
    <row r="89" customFormat="false" ht="12.75" hidden="false" customHeight="false" outlineLevel="0" collapsed="false">
      <c r="A89" s="10" t="n">
        <v>37442</v>
      </c>
    </row>
    <row r="90" customFormat="false" ht="12.75" hidden="false" customHeight="false" outlineLevel="0" collapsed="false">
      <c r="A90" s="10" t="n">
        <v>37443</v>
      </c>
    </row>
    <row r="91" customFormat="false" ht="12.75" hidden="false" customHeight="false" outlineLevel="0" collapsed="false">
      <c r="A91" s="10" t="n">
        <v>37444</v>
      </c>
    </row>
    <row r="92" customFormat="false" ht="12.75" hidden="false" customHeight="false" outlineLevel="0" collapsed="false">
      <c r="A92" s="10" t="n">
        <v>37445</v>
      </c>
    </row>
    <row r="93" customFormat="false" ht="12.75" hidden="false" customHeight="false" outlineLevel="0" collapsed="false">
      <c r="A93" s="10" t="n">
        <v>37446</v>
      </c>
    </row>
    <row r="94" customFormat="false" ht="12.75" hidden="false" customHeight="false" outlineLevel="0" collapsed="false">
      <c r="A94" s="10" t="n">
        <v>37447</v>
      </c>
    </row>
    <row r="95" customFormat="false" ht="12.75" hidden="false" customHeight="false" outlineLevel="0" collapsed="false">
      <c r="A95" s="10" t="n">
        <v>37448</v>
      </c>
    </row>
    <row r="96" customFormat="false" ht="12.75" hidden="false" customHeight="false" outlineLevel="0" collapsed="false">
      <c r="A96" s="10" t="n">
        <v>37449</v>
      </c>
    </row>
    <row r="97" customFormat="false" ht="12.75" hidden="false" customHeight="false" outlineLevel="0" collapsed="false">
      <c r="A97" s="10" t="n">
        <v>37450</v>
      </c>
    </row>
    <row r="98" customFormat="false" ht="12.75" hidden="false" customHeight="false" outlineLevel="0" collapsed="false">
      <c r="A98" s="10" t="n">
        <v>37451</v>
      </c>
    </row>
    <row r="99" customFormat="false" ht="12.75" hidden="false" customHeight="false" outlineLevel="0" collapsed="false">
      <c r="A99" s="10" t="n">
        <v>37452</v>
      </c>
    </row>
    <row r="100" customFormat="false" ht="12.75" hidden="false" customHeight="false" outlineLevel="0" collapsed="false">
      <c r="A100" s="10" t="n">
        <v>37453</v>
      </c>
    </row>
    <row r="101" customFormat="false" ht="12.75" hidden="false" customHeight="false" outlineLevel="0" collapsed="false">
      <c r="A101" s="10" t="n">
        <v>37454</v>
      </c>
    </row>
    <row r="102" customFormat="false" ht="12.75" hidden="false" customHeight="false" outlineLevel="0" collapsed="false">
      <c r="A102" s="10" t="n">
        <v>37455</v>
      </c>
    </row>
    <row r="103" customFormat="false" ht="12.75" hidden="false" customHeight="false" outlineLevel="0" collapsed="false">
      <c r="A103" s="10" t="n">
        <v>37456</v>
      </c>
    </row>
    <row r="104" customFormat="false" ht="12.75" hidden="false" customHeight="false" outlineLevel="0" collapsed="false">
      <c r="A104" s="10" t="n">
        <v>37457</v>
      </c>
    </row>
    <row r="105" customFormat="false" ht="12.75" hidden="false" customHeight="false" outlineLevel="0" collapsed="false">
      <c r="A105" s="10" t="n">
        <v>37458</v>
      </c>
    </row>
    <row r="106" customFormat="false" ht="12.75" hidden="false" customHeight="false" outlineLevel="0" collapsed="false">
      <c r="A106" s="10" t="n">
        <v>37459</v>
      </c>
    </row>
    <row r="107" customFormat="false" ht="12.75" hidden="false" customHeight="false" outlineLevel="0" collapsed="false">
      <c r="A107" s="10" t="n">
        <v>37460</v>
      </c>
    </row>
    <row r="108" customFormat="false" ht="12.75" hidden="false" customHeight="false" outlineLevel="0" collapsed="false">
      <c r="A108" s="10" t="n">
        <v>37461</v>
      </c>
    </row>
    <row r="109" customFormat="false" ht="12.75" hidden="false" customHeight="false" outlineLevel="0" collapsed="false">
      <c r="A109" s="10" t="n">
        <v>37462</v>
      </c>
    </row>
    <row r="110" customFormat="false" ht="12.75" hidden="false" customHeight="false" outlineLevel="0" collapsed="false">
      <c r="A110" s="10" t="n">
        <v>37463</v>
      </c>
    </row>
    <row r="111" customFormat="false" ht="12.75" hidden="false" customHeight="false" outlineLevel="0" collapsed="false">
      <c r="A111" s="10" t="n">
        <v>37464</v>
      </c>
    </row>
    <row r="112" customFormat="false" ht="12.75" hidden="false" customHeight="false" outlineLevel="0" collapsed="false">
      <c r="A112" s="10" t="n">
        <v>37465</v>
      </c>
    </row>
    <row r="113" customFormat="false" ht="12.75" hidden="false" customHeight="false" outlineLevel="0" collapsed="false">
      <c r="A113" s="10" t="n">
        <v>37466</v>
      </c>
    </row>
    <row r="114" customFormat="false" ht="12.75" hidden="false" customHeight="false" outlineLevel="0" collapsed="false">
      <c r="A114" s="10" t="n">
        <v>37467</v>
      </c>
    </row>
    <row r="115" customFormat="false" ht="12.75" hidden="false" customHeight="false" outlineLevel="0" collapsed="false">
      <c r="A115" s="10" t="n">
        <v>37468</v>
      </c>
    </row>
    <row r="116" customFormat="false" ht="12.75" hidden="false" customHeight="false" outlineLevel="0" collapsed="false">
      <c r="A116" s="10" t="n">
        <v>37469</v>
      </c>
    </row>
    <row r="117" customFormat="false" ht="12.75" hidden="false" customHeight="false" outlineLevel="0" collapsed="false">
      <c r="A117" s="10" t="n">
        <v>37470</v>
      </c>
    </row>
    <row r="118" customFormat="false" ht="12.75" hidden="false" customHeight="false" outlineLevel="0" collapsed="false">
      <c r="A118" s="10" t="n">
        <v>37471</v>
      </c>
    </row>
    <row r="119" customFormat="false" ht="12.75" hidden="false" customHeight="false" outlineLevel="0" collapsed="false">
      <c r="A119" s="10" t="n">
        <v>37472</v>
      </c>
    </row>
    <row r="120" customFormat="false" ht="12.75" hidden="false" customHeight="false" outlineLevel="0" collapsed="false">
      <c r="A120" s="10" t="n">
        <v>37473</v>
      </c>
    </row>
    <row r="121" customFormat="false" ht="12.75" hidden="false" customHeight="false" outlineLevel="0" collapsed="false">
      <c r="A121" s="10" t="n">
        <v>37474</v>
      </c>
    </row>
    <row r="122" customFormat="false" ht="12.75" hidden="false" customHeight="false" outlineLevel="0" collapsed="false">
      <c r="A122" s="10" t="n">
        <v>37475</v>
      </c>
    </row>
    <row r="123" customFormat="false" ht="12.75" hidden="false" customHeight="false" outlineLevel="0" collapsed="false">
      <c r="A123" s="10" t="n">
        <v>37476</v>
      </c>
    </row>
    <row r="124" customFormat="false" ht="12.75" hidden="false" customHeight="false" outlineLevel="0" collapsed="false">
      <c r="A124" s="10" t="n">
        <v>37477</v>
      </c>
    </row>
    <row r="125" customFormat="false" ht="12.75" hidden="false" customHeight="false" outlineLevel="0" collapsed="false">
      <c r="A125" s="10" t="n">
        <v>37478</v>
      </c>
    </row>
    <row r="126" customFormat="false" ht="12.75" hidden="false" customHeight="false" outlineLevel="0" collapsed="false">
      <c r="A126" s="10" t="n">
        <v>37479</v>
      </c>
    </row>
    <row r="127" customFormat="false" ht="12.75" hidden="false" customHeight="false" outlineLevel="0" collapsed="false">
      <c r="A127" s="10" t="n">
        <v>37480</v>
      </c>
    </row>
    <row r="128" customFormat="false" ht="12.75" hidden="false" customHeight="false" outlineLevel="0" collapsed="false">
      <c r="A128" s="10" t="n">
        <v>37481</v>
      </c>
    </row>
    <row r="129" customFormat="false" ht="12.75" hidden="false" customHeight="false" outlineLevel="0" collapsed="false">
      <c r="A129" s="10" t="n">
        <v>37482</v>
      </c>
    </row>
    <row r="130" customFormat="false" ht="12.75" hidden="false" customHeight="false" outlineLevel="0" collapsed="false">
      <c r="A130" s="10" t="n">
        <v>37483</v>
      </c>
    </row>
    <row r="131" customFormat="false" ht="12.75" hidden="false" customHeight="false" outlineLevel="0" collapsed="false">
      <c r="A131" s="10" t="n">
        <v>37484</v>
      </c>
    </row>
    <row r="132" customFormat="false" ht="12.75" hidden="false" customHeight="false" outlineLevel="0" collapsed="false">
      <c r="A132" s="10" t="n">
        <v>37485</v>
      </c>
    </row>
    <row r="133" customFormat="false" ht="12.75" hidden="false" customHeight="false" outlineLevel="0" collapsed="false">
      <c r="A133" s="10" t="n">
        <v>37486</v>
      </c>
    </row>
    <row r="134" customFormat="false" ht="12.75" hidden="false" customHeight="false" outlineLevel="0" collapsed="false">
      <c r="A134" s="10" t="n">
        <v>37487</v>
      </c>
    </row>
    <row r="135" customFormat="false" ht="12.75" hidden="false" customHeight="false" outlineLevel="0" collapsed="false">
      <c r="A135" s="10" t="n">
        <v>37488</v>
      </c>
    </row>
    <row r="136" customFormat="false" ht="12.75" hidden="false" customHeight="false" outlineLevel="0" collapsed="false">
      <c r="A136" s="10" t="n">
        <v>37489</v>
      </c>
    </row>
    <row r="137" customFormat="false" ht="12.75" hidden="false" customHeight="false" outlineLevel="0" collapsed="false">
      <c r="A137" s="10" t="n">
        <v>37490</v>
      </c>
    </row>
    <row r="138" customFormat="false" ht="12.75" hidden="false" customHeight="false" outlineLevel="0" collapsed="false">
      <c r="A138" s="10" t="n">
        <v>37491</v>
      </c>
    </row>
    <row r="139" customFormat="false" ht="12.75" hidden="false" customHeight="false" outlineLevel="0" collapsed="false">
      <c r="A139" s="10" t="n">
        <v>37492</v>
      </c>
    </row>
    <row r="140" customFormat="false" ht="12.75" hidden="false" customHeight="false" outlineLevel="0" collapsed="false">
      <c r="A140" s="10" t="n">
        <v>37493</v>
      </c>
    </row>
    <row r="141" customFormat="false" ht="12.75" hidden="false" customHeight="false" outlineLevel="0" collapsed="false">
      <c r="A141" s="10" t="n">
        <v>37494</v>
      </c>
    </row>
    <row r="142" customFormat="false" ht="12.75" hidden="false" customHeight="false" outlineLevel="0" collapsed="false">
      <c r="A142" s="10" t="n">
        <v>37495</v>
      </c>
    </row>
    <row r="143" customFormat="false" ht="12.75" hidden="false" customHeight="false" outlineLevel="0" collapsed="false">
      <c r="A143" s="10" t="n">
        <v>37496</v>
      </c>
    </row>
    <row r="144" customFormat="false" ht="12.75" hidden="false" customHeight="false" outlineLevel="0" collapsed="false">
      <c r="A144" s="10" t="n">
        <v>37497</v>
      </c>
    </row>
    <row r="145" customFormat="false" ht="12.75" hidden="false" customHeight="false" outlineLevel="0" collapsed="false">
      <c r="A145" s="10" t="n">
        <v>37498</v>
      </c>
    </row>
    <row r="146" customFormat="false" ht="12.75" hidden="false" customHeight="false" outlineLevel="0" collapsed="false">
      <c r="A146" s="10" t="n">
        <v>37499</v>
      </c>
    </row>
    <row r="147" customFormat="false" ht="12.75" hidden="false" customHeight="false" outlineLevel="0" collapsed="false">
      <c r="A147" s="10" t="n">
        <v>37500</v>
      </c>
    </row>
    <row r="148" customFormat="false" ht="12.75" hidden="false" customHeight="false" outlineLevel="0" collapsed="false">
      <c r="A148" s="10" t="n">
        <v>37501</v>
      </c>
    </row>
    <row r="149" customFormat="false" ht="12.75" hidden="false" customHeight="false" outlineLevel="0" collapsed="false">
      <c r="A149" s="10" t="n">
        <v>37502</v>
      </c>
    </row>
    <row r="150" customFormat="false" ht="12.75" hidden="false" customHeight="false" outlineLevel="0" collapsed="false">
      <c r="A150" s="10" t="n">
        <v>37503</v>
      </c>
    </row>
    <row r="151" customFormat="false" ht="12.75" hidden="false" customHeight="false" outlineLevel="0" collapsed="false">
      <c r="A151" s="10" t="n">
        <v>37504</v>
      </c>
    </row>
    <row r="152" customFormat="false" ht="12.75" hidden="false" customHeight="false" outlineLevel="0" collapsed="false">
      <c r="A152" s="10" t="n">
        <v>37505</v>
      </c>
    </row>
    <row r="153" customFormat="false" ht="12.75" hidden="false" customHeight="false" outlineLevel="0" collapsed="false">
      <c r="A153" s="10" t="n">
        <v>37506</v>
      </c>
    </row>
    <row r="154" customFormat="false" ht="12.75" hidden="false" customHeight="false" outlineLevel="0" collapsed="false">
      <c r="A154" s="10" t="n">
        <v>37507</v>
      </c>
    </row>
    <row r="155" customFormat="false" ht="12.75" hidden="false" customHeight="false" outlineLevel="0" collapsed="false">
      <c r="A155" s="10" t="n">
        <v>37508</v>
      </c>
    </row>
    <row r="156" customFormat="false" ht="12.75" hidden="false" customHeight="false" outlineLevel="0" collapsed="false">
      <c r="A156" s="10" t="n">
        <v>37509</v>
      </c>
    </row>
    <row r="157" customFormat="false" ht="12.75" hidden="false" customHeight="false" outlineLevel="0" collapsed="false">
      <c r="A157" s="10" t="n">
        <v>37510</v>
      </c>
    </row>
    <row r="158" customFormat="false" ht="12.75" hidden="false" customHeight="false" outlineLevel="0" collapsed="false">
      <c r="A158" s="10" t="n">
        <v>37511</v>
      </c>
    </row>
    <row r="159" customFormat="false" ht="12.75" hidden="false" customHeight="false" outlineLevel="0" collapsed="false">
      <c r="A159" s="10" t="n">
        <v>37512</v>
      </c>
    </row>
    <row r="160" customFormat="false" ht="12.75" hidden="false" customHeight="false" outlineLevel="0" collapsed="false">
      <c r="A160" s="10" t="n">
        <v>37513</v>
      </c>
    </row>
    <row r="161" customFormat="false" ht="12.75" hidden="false" customHeight="false" outlineLevel="0" collapsed="false">
      <c r="A161" s="10" t="n">
        <v>37514</v>
      </c>
    </row>
    <row r="162" customFormat="false" ht="12.75" hidden="false" customHeight="false" outlineLevel="0" collapsed="false">
      <c r="A162" s="10" t="n">
        <v>37515</v>
      </c>
    </row>
    <row r="163" customFormat="false" ht="12.75" hidden="false" customHeight="false" outlineLevel="0" collapsed="false">
      <c r="A163" s="10" t="n">
        <v>37516</v>
      </c>
    </row>
    <row r="164" customFormat="false" ht="12.75" hidden="false" customHeight="false" outlineLevel="0" collapsed="false">
      <c r="A164" s="10" t="n">
        <v>37517</v>
      </c>
    </row>
    <row r="165" customFormat="false" ht="12.75" hidden="false" customHeight="false" outlineLevel="0" collapsed="false">
      <c r="A165" s="10" t="n">
        <v>37518</v>
      </c>
    </row>
    <row r="166" customFormat="false" ht="12.75" hidden="false" customHeight="false" outlineLevel="0" collapsed="false">
      <c r="A166" s="10" t="n">
        <v>37519</v>
      </c>
    </row>
    <row r="167" customFormat="false" ht="12.75" hidden="false" customHeight="false" outlineLevel="0" collapsed="false">
      <c r="A167" s="10" t="n">
        <v>37520</v>
      </c>
    </row>
    <row r="168" customFormat="false" ht="12.75" hidden="false" customHeight="false" outlineLevel="0" collapsed="false">
      <c r="A168" s="10" t="n">
        <v>37521</v>
      </c>
    </row>
    <row r="169" customFormat="false" ht="12.75" hidden="false" customHeight="false" outlineLevel="0" collapsed="false">
      <c r="A169" s="10" t="n">
        <v>37522</v>
      </c>
    </row>
    <row r="170" customFormat="false" ht="12.75" hidden="false" customHeight="false" outlineLevel="0" collapsed="false">
      <c r="A170" s="10" t="n">
        <v>37523</v>
      </c>
    </row>
    <row r="171" customFormat="false" ht="12.75" hidden="false" customHeight="false" outlineLevel="0" collapsed="false">
      <c r="A171" s="10" t="n">
        <v>37524</v>
      </c>
    </row>
    <row r="172" customFormat="false" ht="12.75" hidden="false" customHeight="false" outlineLevel="0" collapsed="false">
      <c r="A172" s="10" t="n">
        <v>37525</v>
      </c>
    </row>
    <row r="173" customFormat="false" ht="12.75" hidden="false" customHeight="false" outlineLevel="0" collapsed="false">
      <c r="A173" s="10" t="n">
        <v>37526</v>
      </c>
    </row>
    <row r="174" customFormat="false" ht="12.75" hidden="false" customHeight="false" outlineLevel="0" collapsed="false">
      <c r="A174" s="10" t="n">
        <v>37527</v>
      </c>
    </row>
    <row r="175" customFormat="false" ht="12.75" hidden="false" customHeight="false" outlineLevel="0" collapsed="false">
      <c r="A175" s="10" t="n">
        <v>37528</v>
      </c>
    </row>
    <row r="176" customFormat="false" ht="12.75" hidden="false" customHeight="false" outlineLevel="0" collapsed="false">
      <c r="A176" s="10" t="n">
        <v>37529</v>
      </c>
    </row>
    <row r="177" customFormat="false" ht="12.75" hidden="false" customHeight="false" outlineLevel="0" collapsed="false">
      <c r="A177" s="10" t="n">
        <v>37530</v>
      </c>
    </row>
    <row r="178" customFormat="false" ht="12.75" hidden="false" customHeight="false" outlineLevel="0" collapsed="false">
      <c r="A178" s="10" t="n">
        <v>37531</v>
      </c>
    </row>
    <row r="179" customFormat="false" ht="12.75" hidden="false" customHeight="false" outlineLevel="0" collapsed="false">
      <c r="A179" s="10" t="n">
        <v>37532</v>
      </c>
    </row>
    <row r="180" customFormat="false" ht="12.75" hidden="false" customHeight="false" outlineLevel="0" collapsed="false">
      <c r="A180" s="10" t="n">
        <v>37533</v>
      </c>
    </row>
    <row r="181" customFormat="false" ht="12.75" hidden="false" customHeight="false" outlineLevel="0" collapsed="false">
      <c r="A181" s="10" t="n">
        <v>37534</v>
      </c>
    </row>
    <row r="182" customFormat="false" ht="12.75" hidden="false" customHeight="false" outlineLevel="0" collapsed="false">
      <c r="A182" s="10" t="n">
        <v>37535</v>
      </c>
    </row>
    <row r="183" customFormat="false" ht="12.75" hidden="false" customHeight="false" outlineLevel="0" collapsed="false">
      <c r="A183" s="10" t="n">
        <v>37536</v>
      </c>
    </row>
    <row r="184" customFormat="false" ht="12.75" hidden="false" customHeight="false" outlineLevel="0" collapsed="false">
      <c r="A184" s="10" t="n">
        <v>37537</v>
      </c>
    </row>
    <row r="185" customFormat="false" ht="12.75" hidden="false" customHeight="false" outlineLevel="0" collapsed="false">
      <c r="A185" s="10" t="n">
        <v>37538</v>
      </c>
    </row>
    <row r="186" customFormat="false" ht="12.75" hidden="false" customHeight="false" outlineLevel="0" collapsed="false">
      <c r="A186" s="10" t="n">
        <v>37539</v>
      </c>
    </row>
    <row r="187" customFormat="false" ht="12.75" hidden="false" customHeight="false" outlineLevel="0" collapsed="false">
      <c r="A187" s="10" t="n">
        <v>37540</v>
      </c>
    </row>
    <row r="188" customFormat="false" ht="12.75" hidden="false" customHeight="false" outlineLevel="0" collapsed="false">
      <c r="A188" s="10" t="n">
        <v>37541</v>
      </c>
    </row>
    <row r="189" customFormat="false" ht="12.75" hidden="false" customHeight="false" outlineLevel="0" collapsed="false">
      <c r="A189" s="10" t="n">
        <v>37542</v>
      </c>
    </row>
    <row r="190" customFormat="false" ht="12.75" hidden="false" customHeight="false" outlineLevel="0" collapsed="false">
      <c r="A190" s="10" t="n">
        <v>37543</v>
      </c>
    </row>
    <row r="191" customFormat="false" ht="12.75" hidden="false" customHeight="false" outlineLevel="0" collapsed="false">
      <c r="A191" s="10" t="n">
        <v>37544</v>
      </c>
    </row>
    <row r="192" customFormat="false" ht="12.75" hidden="false" customHeight="false" outlineLevel="0" collapsed="false">
      <c r="A192" s="10" t="n">
        <v>37545</v>
      </c>
    </row>
    <row r="193" customFormat="false" ht="12.75" hidden="false" customHeight="false" outlineLevel="0" collapsed="false">
      <c r="A193" s="10" t="n">
        <v>37546</v>
      </c>
    </row>
    <row r="194" customFormat="false" ht="12.75" hidden="false" customHeight="false" outlineLevel="0" collapsed="false">
      <c r="A194" s="10" t="n">
        <v>37547</v>
      </c>
    </row>
    <row r="195" customFormat="false" ht="12.75" hidden="false" customHeight="false" outlineLevel="0" collapsed="false">
      <c r="A195" s="10" t="n">
        <v>37548</v>
      </c>
    </row>
    <row r="196" customFormat="false" ht="12.75" hidden="false" customHeight="false" outlineLevel="0" collapsed="false">
      <c r="A196" s="10" t="n">
        <v>37549</v>
      </c>
    </row>
    <row r="197" customFormat="false" ht="12.75" hidden="false" customHeight="false" outlineLevel="0" collapsed="false">
      <c r="A197" s="10" t="n">
        <v>37550</v>
      </c>
    </row>
    <row r="198" customFormat="false" ht="12.75" hidden="false" customHeight="false" outlineLevel="0" collapsed="false">
      <c r="A198" s="10" t="n">
        <v>37551</v>
      </c>
    </row>
    <row r="199" customFormat="false" ht="12.75" hidden="false" customHeight="false" outlineLevel="0" collapsed="false">
      <c r="A199" s="10" t="n">
        <v>37552</v>
      </c>
    </row>
    <row r="200" customFormat="false" ht="12.75" hidden="false" customHeight="false" outlineLevel="0" collapsed="false">
      <c r="A200" s="10" t="n">
        <v>37553</v>
      </c>
    </row>
    <row r="201" customFormat="false" ht="12.75" hidden="false" customHeight="false" outlineLevel="0" collapsed="false">
      <c r="A201" s="10" t="n">
        <v>37554</v>
      </c>
    </row>
    <row r="202" customFormat="false" ht="12.75" hidden="false" customHeight="false" outlineLevel="0" collapsed="false">
      <c r="A202" s="10" t="n">
        <v>37555</v>
      </c>
    </row>
    <row r="203" customFormat="false" ht="12.75" hidden="false" customHeight="false" outlineLevel="0" collapsed="false">
      <c r="A203" s="10" t="n">
        <v>37556</v>
      </c>
    </row>
    <row r="204" customFormat="false" ht="12.75" hidden="false" customHeight="false" outlineLevel="0" collapsed="false">
      <c r="A204" s="10" t="n">
        <v>37557</v>
      </c>
    </row>
    <row r="205" customFormat="false" ht="12.75" hidden="false" customHeight="false" outlineLevel="0" collapsed="false">
      <c r="A205" s="10" t="n">
        <v>37558</v>
      </c>
    </row>
    <row r="206" customFormat="false" ht="12.75" hidden="false" customHeight="false" outlineLevel="0" collapsed="false">
      <c r="A206" s="10" t="n">
        <v>37559</v>
      </c>
    </row>
    <row r="207" customFormat="false" ht="12.75" hidden="false" customHeight="false" outlineLevel="0" collapsed="false">
      <c r="A207" s="10" t="n">
        <v>37560</v>
      </c>
    </row>
    <row r="208" customFormat="false" ht="12.75" hidden="false" customHeight="false" outlineLevel="0" collapsed="false">
      <c r="A208" s="10" t="n">
        <v>37561</v>
      </c>
    </row>
    <row r="209" customFormat="false" ht="12.75" hidden="false" customHeight="false" outlineLevel="0" collapsed="false">
      <c r="A209" s="10" t="n">
        <v>37562</v>
      </c>
    </row>
    <row r="210" customFormat="false" ht="12.75" hidden="false" customHeight="false" outlineLevel="0" collapsed="false">
      <c r="A210" s="10" t="n">
        <v>37563</v>
      </c>
    </row>
    <row r="211" customFormat="false" ht="12.75" hidden="false" customHeight="false" outlineLevel="0" collapsed="false">
      <c r="A211" s="10" t="n">
        <v>37564</v>
      </c>
    </row>
    <row r="212" customFormat="false" ht="12.75" hidden="false" customHeight="false" outlineLevel="0" collapsed="false">
      <c r="A212" s="10" t="n">
        <v>37565</v>
      </c>
    </row>
    <row r="213" customFormat="false" ht="12.75" hidden="false" customHeight="false" outlineLevel="0" collapsed="false">
      <c r="A213" s="10" t="n">
        <v>37566</v>
      </c>
    </row>
    <row r="214" customFormat="false" ht="12.75" hidden="false" customHeight="false" outlineLevel="0" collapsed="false">
      <c r="A214" s="10" t="n">
        <v>37567</v>
      </c>
    </row>
    <row r="215" customFormat="false" ht="12.75" hidden="false" customHeight="false" outlineLevel="0" collapsed="false">
      <c r="A215" s="10" t="n">
        <v>37568</v>
      </c>
    </row>
    <row r="216" customFormat="false" ht="12.75" hidden="false" customHeight="false" outlineLevel="0" collapsed="false">
      <c r="A216" s="10" t="n">
        <v>37569</v>
      </c>
    </row>
    <row r="217" customFormat="false" ht="12.75" hidden="false" customHeight="false" outlineLevel="0" collapsed="false">
      <c r="A217" s="10" t="n">
        <v>37570</v>
      </c>
    </row>
    <row r="218" customFormat="false" ht="12.75" hidden="false" customHeight="false" outlineLevel="0" collapsed="false">
      <c r="A218" s="10" t="n">
        <v>37571</v>
      </c>
    </row>
    <row r="219" customFormat="false" ht="12.75" hidden="false" customHeight="false" outlineLevel="0" collapsed="false">
      <c r="A219" s="10" t="n">
        <v>37572</v>
      </c>
    </row>
    <row r="220" customFormat="false" ht="12.75" hidden="false" customHeight="false" outlineLevel="0" collapsed="false">
      <c r="A220" s="10" t="n">
        <v>37573</v>
      </c>
    </row>
    <row r="221" customFormat="false" ht="12.75" hidden="false" customHeight="false" outlineLevel="0" collapsed="false">
      <c r="A221" s="10" t="n">
        <v>37574</v>
      </c>
    </row>
    <row r="222" customFormat="false" ht="12.75" hidden="false" customHeight="false" outlineLevel="0" collapsed="false">
      <c r="A222" s="10" t="n">
        <v>37575</v>
      </c>
    </row>
    <row r="223" customFormat="false" ht="12.75" hidden="false" customHeight="false" outlineLevel="0" collapsed="false">
      <c r="A223" s="10" t="n">
        <v>37576</v>
      </c>
    </row>
    <row r="224" customFormat="false" ht="12.75" hidden="false" customHeight="false" outlineLevel="0" collapsed="false">
      <c r="A224" s="10" t="n">
        <v>37577</v>
      </c>
    </row>
    <row r="225" customFormat="false" ht="12.75" hidden="false" customHeight="false" outlineLevel="0" collapsed="false">
      <c r="A225" s="10" t="n">
        <v>37578</v>
      </c>
    </row>
    <row r="226" customFormat="false" ht="12.75" hidden="false" customHeight="false" outlineLevel="0" collapsed="false">
      <c r="A226" s="10" t="n">
        <v>37579</v>
      </c>
    </row>
    <row r="227" customFormat="false" ht="12.75" hidden="false" customHeight="false" outlineLevel="0" collapsed="false">
      <c r="A227" s="10" t="n">
        <v>37580</v>
      </c>
    </row>
    <row r="228" customFormat="false" ht="12.75" hidden="false" customHeight="false" outlineLevel="0" collapsed="false">
      <c r="A228" s="10" t="n">
        <v>37581</v>
      </c>
    </row>
    <row r="229" customFormat="false" ht="12.75" hidden="false" customHeight="false" outlineLevel="0" collapsed="false">
      <c r="A229" s="10" t="n">
        <v>37582</v>
      </c>
    </row>
    <row r="230" customFormat="false" ht="12.75" hidden="false" customHeight="false" outlineLevel="0" collapsed="false">
      <c r="A230" s="10" t="n">
        <v>37583</v>
      </c>
    </row>
    <row r="231" customFormat="false" ht="12.75" hidden="false" customHeight="false" outlineLevel="0" collapsed="false">
      <c r="A231" s="10" t="n">
        <v>37584</v>
      </c>
    </row>
    <row r="232" customFormat="false" ht="12.75" hidden="false" customHeight="false" outlineLevel="0" collapsed="false">
      <c r="A232" s="10" t="n">
        <v>37585</v>
      </c>
    </row>
    <row r="233" customFormat="false" ht="12.75" hidden="false" customHeight="false" outlineLevel="0" collapsed="false">
      <c r="A233" s="10" t="n">
        <v>37586</v>
      </c>
    </row>
    <row r="234" customFormat="false" ht="12.75" hidden="false" customHeight="false" outlineLevel="0" collapsed="false">
      <c r="A234" s="10" t="n">
        <v>37587</v>
      </c>
    </row>
    <row r="235" customFormat="false" ht="12.75" hidden="false" customHeight="false" outlineLevel="0" collapsed="false">
      <c r="A235" s="10" t="n">
        <v>37588</v>
      </c>
    </row>
    <row r="236" customFormat="false" ht="12.75" hidden="false" customHeight="false" outlineLevel="0" collapsed="false">
      <c r="A236" s="10" t="n">
        <v>37589</v>
      </c>
    </row>
    <row r="237" customFormat="false" ht="12.75" hidden="false" customHeight="false" outlineLevel="0" collapsed="false">
      <c r="A237" s="10" t="n">
        <v>37590</v>
      </c>
    </row>
    <row r="238" customFormat="false" ht="12.75" hidden="false" customHeight="false" outlineLevel="0" collapsed="false">
      <c r="A238" s="10" t="n">
        <v>37591</v>
      </c>
    </row>
    <row r="239" customFormat="false" ht="12.75" hidden="false" customHeight="false" outlineLevel="0" collapsed="false">
      <c r="A239" s="10" t="n">
        <v>37592</v>
      </c>
    </row>
    <row r="240" customFormat="false" ht="12.75" hidden="false" customHeight="false" outlineLevel="0" collapsed="false">
      <c r="A240" s="10" t="n">
        <v>37593</v>
      </c>
    </row>
    <row r="241" customFormat="false" ht="12.75" hidden="false" customHeight="false" outlineLevel="0" collapsed="false">
      <c r="A241" s="10" t="n">
        <v>37594</v>
      </c>
    </row>
    <row r="242" customFormat="false" ht="12.75" hidden="false" customHeight="false" outlineLevel="0" collapsed="false">
      <c r="A242" s="10" t="n">
        <v>37595</v>
      </c>
    </row>
    <row r="243" customFormat="false" ht="12.75" hidden="false" customHeight="false" outlineLevel="0" collapsed="false">
      <c r="A243" s="10" t="n">
        <v>37596</v>
      </c>
    </row>
    <row r="244" customFormat="false" ht="12.75" hidden="false" customHeight="false" outlineLevel="0" collapsed="false">
      <c r="A244" s="10" t="n">
        <v>37597</v>
      </c>
    </row>
    <row r="245" customFormat="false" ht="12.75" hidden="false" customHeight="false" outlineLevel="0" collapsed="false">
      <c r="A245" s="10" t="n">
        <v>37598</v>
      </c>
    </row>
    <row r="246" customFormat="false" ht="12.75" hidden="false" customHeight="false" outlineLevel="0" collapsed="false">
      <c r="A246" s="10" t="n">
        <v>37599</v>
      </c>
    </row>
    <row r="247" customFormat="false" ht="12.75" hidden="false" customHeight="false" outlineLevel="0" collapsed="false">
      <c r="A247" s="10" t="n">
        <v>37600</v>
      </c>
    </row>
    <row r="248" customFormat="false" ht="12.75" hidden="false" customHeight="false" outlineLevel="0" collapsed="false">
      <c r="A248" s="10" t="n">
        <v>37601</v>
      </c>
    </row>
    <row r="249" customFormat="false" ht="12.75" hidden="false" customHeight="false" outlineLevel="0" collapsed="false">
      <c r="A249" s="10" t="n">
        <v>37602</v>
      </c>
    </row>
    <row r="250" customFormat="false" ht="12.75" hidden="false" customHeight="false" outlineLevel="0" collapsed="false">
      <c r="A250" s="10" t="n">
        <v>37603</v>
      </c>
    </row>
    <row r="251" customFormat="false" ht="12.75" hidden="false" customHeight="false" outlineLevel="0" collapsed="false">
      <c r="A251" s="10" t="n">
        <v>37604</v>
      </c>
    </row>
    <row r="252" customFormat="false" ht="12.75" hidden="false" customHeight="false" outlineLevel="0" collapsed="false">
      <c r="A252" s="10" t="n">
        <v>37605</v>
      </c>
    </row>
    <row r="253" customFormat="false" ht="12.75" hidden="false" customHeight="false" outlineLevel="0" collapsed="false">
      <c r="A253" s="10" t="n">
        <v>37606</v>
      </c>
    </row>
    <row r="254" customFormat="false" ht="12.75" hidden="false" customHeight="false" outlineLevel="0" collapsed="false">
      <c r="A254" s="10" t="n">
        <v>37607</v>
      </c>
    </row>
    <row r="255" customFormat="false" ht="12.75" hidden="false" customHeight="false" outlineLevel="0" collapsed="false">
      <c r="A255" s="10" t="n">
        <v>37608</v>
      </c>
    </row>
    <row r="256" customFormat="false" ht="12.75" hidden="false" customHeight="false" outlineLevel="0" collapsed="false">
      <c r="A256" s="10" t="n">
        <v>37609</v>
      </c>
    </row>
    <row r="257" customFormat="false" ht="12.75" hidden="false" customHeight="false" outlineLevel="0" collapsed="false">
      <c r="A257" s="10" t="n">
        <v>37610</v>
      </c>
    </row>
    <row r="258" customFormat="false" ht="12.75" hidden="false" customHeight="false" outlineLevel="0" collapsed="false">
      <c r="A258" s="10" t="n">
        <v>37611</v>
      </c>
    </row>
    <row r="259" customFormat="false" ht="12.75" hidden="false" customHeight="false" outlineLevel="0" collapsed="false">
      <c r="A259" s="10" t="n">
        <v>37612</v>
      </c>
    </row>
    <row r="260" customFormat="false" ht="12.75" hidden="false" customHeight="false" outlineLevel="0" collapsed="false">
      <c r="A260" s="10" t="n">
        <v>37613</v>
      </c>
    </row>
    <row r="261" customFormat="false" ht="12.75" hidden="false" customHeight="false" outlineLevel="0" collapsed="false">
      <c r="A261" s="10" t="n">
        <v>37614</v>
      </c>
    </row>
    <row r="262" customFormat="false" ht="12.75" hidden="false" customHeight="false" outlineLevel="0" collapsed="false">
      <c r="A262" s="10" t="n">
        <v>37615</v>
      </c>
    </row>
    <row r="263" customFormat="false" ht="12.75" hidden="false" customHeight="false" outlineLevel="0" collapsed="false">
      <c r="A263" s="10" t="n">
        <v>37616</v>
      </c>
    </row>
    <row r="264" customFormat="false" ht="12.75" hidden="false" customHeight="false" outlineLevel="0" collapsed="false">
      <c r="A264" s="10" t="n">
        <v>37617</v>
      </c>
    </row>
    <row r="265" customFormat="false" ht="12.75" hidden="false" customHeight="false" outlineLevel="0" collapsed="false">
      <c r="A265" s="10" t="n">
        <v>37618</v>
      </c>
    </row>
    <row r="266" customFormat="false" ht="12.75" hidden="false" customHeight="false" outlineLevel="0" collapsed="false">
      <c r="A266" s="10" t="n">
        <v>37619</v>
      </c>
    </row>
    <row r="267" customFormat="false" ht="12.75" hidden="false" customHeight="false" outlineLevel="0" collapsed="false">
      <c r="A267" s="10" t="n">
        <v>37620</v>
      </c>
    </row>
    <row r="268" customFormat="false" ht="12.75" hidden="false" customHeight="false" outlineLevel="0" collapsed="false">
      <c r="A268" s="10" t="n">
        <v>37621</v>
      </c>
    </row>
    <row r="269" customFormat="false" ht="12.75" hidden="false" customHeight="false" outlineLevel="0" collapsed="false">
      <c r="A269" s="10" t="n">
        <v>37622</v>
      </c>
    </row>
    <row r="270" customFormat="false" ht="12.75" hidden="false" customHeight="false" outlineLevel="0" collapsed="false">
      <c r="A270" s="10" t="n">
        <v>37623</v>
      </c>
    </row>
    <row r="271" customFormat="false" ht="12.75" hidden="false" customHeight="false" outlineLevel="0" collapsed="false">
      <c r="A271" s="10" t="n">
        <v>37624</v>
      </c>
    </row>
    <row r="272" customFormat="false" ht="12.75" hidden="false" customHeight="false" outlineLevel="0" collapsed="false">
      <c r="A272" s="10" t="n">
        <v>37625</v>
      </c>
    </row>
    <row r="273" customFormat="false" ht="12.75" hidden="false" customHeight="false" outlineLevel="0" collapsed="false">
      <c r="A273" s="10" t="n">
        <v>37626</v>
      </c>
    </row>
    <row r="274" customFormat="false" ht="12.75" hidden="false" customHeight="false" outlineLevel="0" collapsed="false">
      <c r="A274" s="10" t="n">
        <v>37627</v>
      </c>
    </row>
    <row r="275" customFormat="false" ht="12.75" hidden="false" customHeight="false" outlineLevel="0" collapsed="false">
      <c r="A275" s="10" t="n">
        <v>37628</v>
      </c>
    </row>
    <row r="276" customFormat="false" ht="12.75" hidden="false" customHeight="false" outlineLevel="0" collapsed="false">
      <c r="A276" s="10" t="n">
        <v>37629</v>
      </c>
    </row>
    <row r="277" customFormat="false" ht="12.75" hidden="false" customHeight="false" outlineLevel="0" collapsed="false">
      <c r="A277" s="10" t="n">
        <v>37622</v>
      </c>
    </row>
    <row r="278" customFormat="false" ht="12.75" hidden="false" customHeight="false" outlineLevel="0" collapsed="false">
      <c r="A278" s="10" t="n">
        <v>37623</v>
      </c>
    </row>
    <row r="279" customFormat="false" ht="12.75" hidden="false" customHeight="false" outlineLevel="0" collapsed="false">
      <c r="A279" s="10" t="n">
        <v>37624</v>
      </c>
    </row>
    <row r="280" customFormat="false" ht="12.75" hidden="false" customHeight="false" outlineLevel="0" collapsed="false">
      <c r="A280" s="10" t="n">
        <v>37625</v>
      </c>
    </row>
    <row r="281" customFormat="false" ht="12.75" hidden="false" customHeight="false" outlineLevel="0" collapsed="false">
      <c r="A281" s="10" t="n">
        <v>37626</v>
      </c>
    </row>
    <row r="282" customFormat="false" ht="12.75" hidden="false" customHeight="false" outlineLevel="0" collapsed="false">
      <c r="A282" s="10" t="n">
        <v>37627</v>
      </c>
    </row>
    <row r="283" customFormat="false" ht="12.75" hidden="false" customHeight="false" outlineLevel="0" collapsed="false">
      <c r="A283" s="10" t="n">
        <v>37628</v>
      </c>
    </row>
    <row r="284" customFormat="false" ht="12.75" hidden="false" customHeight="false" outlineLevel="0" collapsed="false">
      <c r="A284" s="10" t="n">
        <v>37629</v>
      </c>
    </row>
    <row r="285" customFormat="false" ht="12.75" hidden="false" customHeight="false" outlineLevel="0" collapsed="false">
      <c r="A285" s="10" t="n">
        <v>37630</v>
      </c>
    </row>
    <row r="286" customFormat="false" ht="12.75" hidden="false" customHeight="false" outlineLevel="0" collapsed="false">
      <c r="A286" s="10" t="n">
        <v>37631</v>
      </c>
    </row>
    <row r="287" customFormat="false" ht="12.75" hidden="false" customHeight="false" outlineLevel="0" collapsed="false">
      <c r="A287" s="10" t="n">
        <v>37632</v>
      </c>
    </row>
    <row r="288" customFormat="false" ht="12.75" hidden="false" customHeight="false" outlineLevel="0" collapsed="false">
      <c r="A288" s="10" t="n">
        <v>37633</v>
      </c>
    </row>
    <row r="289" customFormat="false" ht="12.75" hidden="false" customHeight="false" outlineLevel="0" collapsed="false">
      <c r="A289" s="10" t="n">
        <v>37634</v>
      </c>
    </row>
    <row r="290" customFormat="false" ht="12.75" hidden="false" customHeight="false" outlineLevel="0" collapsed="false">
      <c r="A290" s="10" t="n">
        <v>37635</v>
      </c>
    </row>
    <row r="291" customFormat="false" ht="12.75" hidden="false" customHeight="false" outlineLevel="0" collapsed="false">
      <c r="A291" s="10" t="n">
        <v>37636</v>
      </c>
    </row>
    <row r="292" customFormat="false" ht="12.75" hidden="false" customHeight="false" outlineLevel="0" collapsed="false">
      <c r="A292" s="10" t="n">
        <v>37637</v>
      </c>
    </row>
    <row r="293" customFormat="false" ht="12.75" hidden="false" customHeight="false" outlineLevel="0" collapsed="false">
      <c r="A293" s="10" t="n">
        <v>37638</v>
      </c>
    </row>
    <row r="294" customFormat="false" ht="12.75" hidden="false" customHeight="false" outlineLevel="0" collapsed="false">
      <c r="A294" s="10" t="n">
        <v>37639</v>
      </c>
    </row>
    <row r="295" customFormat="false" ht="12.75" hidden="false" customHeight="false" outlineLevel="0" collapsed="false">
      <c r="A295" s="10" t="n">
        <v>37640</v>
      </c>
    </row>
    <row r="296" customFormat="false" ht="12.75" hidden="false" customHeight="false" outlineLevel="0" collapsed="false">
      <c r="A296" s="10" t="n">
        <v>37641</v>
      </c>
    </row>
    <row r="297" customFormat="false" ht="12.75" hidden="false" customHeight="false" outlineLevel="0" collapsed="false">
      <c r="A297" s="10" t="n">
        <v>37642</v>
      </c>
    </row>
    <row r="298" customFormat="false" ht="12.75" hidden="false" customHeight="false" outlineLevel="0" collapsed="false">
      <c r="A298" s="10" t="n">
        <v>37643</v>
      </c>
    </row>
    <row r="299" customFormat="false" ht="12.75" hidden="false" customHeight="false" outlineLevel="0" collapsed="false">
      <c r="A299" s="10" t="n">
        <v>37644</v>
      </c>
    </row>
    <row r="300" customFormat="false" ht="12.75" hidden="false" customHeight="false" outlineLevel="0" collapsed="false">
      <c r="A300" s="10" t="n">
        <v>37645</v>
      </c>
    </row>
    <row r="301" customFormat="false" ht="12.75" hidden="false" customHeight="false" outlineLevel="0" collapsed="false">
      <c r="A301" s="10" t="n">
        <v>37646</v>
      </c>
    </row>
    <row r="302" customFormat="false" ht="12.75" hidden="false" customHeight="false" outlineLevel="0" collapsed="false">
      <c r="A302" s="10" t="n">
        <v>37647</v>
      </c>
    </row>
    <row r="303" customFormat="false" ht="12.75" hidden="false" customHeight="false" outlineLevel="0" collapsed="false">
      <c r="A303" s="10" t="n">
        <v>37648</v>
      </c>
    </row>
    <row r="304" customFormat="false" ht="12.75" hidden="false" customHeight="false" outlineLevel="0" collapsed="false">
      <c r="A304" s="10" t="n">
        <v>37649</v>
      </c>
    </row>
    <row r="305" customFormat="false" ht="12.75" hidden="false" customHeight="false" outlineLevel="0" collapsed="false">
      <c r="A305" s="10" t="n">
        <v>37650</v>
      </c>
    </row>
    <row r="306" customFormat="false" ht="12.75" hidden="false" customHeight="false" outlineLevel="0" collapsed="false">
      <c r="A306" s="10" t="n">
        <v>37651</v>
      </c>
    </row>
    <row r="307" customFormat="false" ht="12.75" hidden="false" customHeight="false" outlineLevel="0" collapsed="false">
      <c r="A307" s="10" t="n">
        <v>37652</v>
      </c>
    </row>
    <row r="308" customFormat="false" ht="12.75" hidden="false" customHeight="false" outlineLevel="0" collapsed="false">
      <c r="A308" s="10" t="n">
        <v>37653</v>
      </c>
    </row>
    <row r="309" customFormat="false" ht="12.75" hidden="false" customHeight="false" outlineLevel="0" collapsed="false">
      <c r="A309" s="10" t="n">
        <v>37654</v>
      </c>
    </row>
    <row r="310" customFormat="false" ht="12.75" hidden="false" customHeight="false" outlineLevel="0" collapsed="false">
      <c r="A310" s="10" t="n">
        <v>37655</v>
      </c>
    </row>
    <row r="311" customFormat="false" ht="12.75" hidden="false" customHeight="false" outlineLevel="0" collapsed="false">
      <c r="A311" s="10" t="n">
        <v>37656</v>
      </c>
    </row>
    <row r="312" customFormat="false" ht="12.75" hidden="false" customHeight="false" outlineLevel="0" collapsed="false">
      <c r="A312" s="10" t="n">
        <v>37657</v>
      </c>
    </row>
    <row r="313" customFormat="false" ht="12.75" hidden="false" customHeight="false" outlineLevel="0" collapsed="false">
      <c r="A313" s="10" t="n">
        <v>37658</v>
      </c>
    </row>
    <row r="314" customFormat="false" ht="12.75" hidden="false" customHeight="false" outlineLevel="0" collapsed="false">
      <c r="A314" s="10" t="n">
        <v>37659</v>
      </c>
    </row>
    <row r="315" customFormat="false" ht="12.75" hidden="false" customHeight="false" outlineLevel="0" collapsed="false">
      <c r="A315" s="10" t="n">
        <v>37660</v>
      </c>
    </row>
    <row r="316" customFormat="false" ht="12.75" hidden="false" customHeight="false" outlineLevel="0" collapsed="false">
      <c r="A316" s="10" t="n">
        <v>37661</v>
      </c>
    </row>
    <row r="317" customFormat="false" ht="12.75" hidden="false" customHeight="false" outlineLevel="0" collapsed="false">
      <c r="A317" s="10" t="n">
        <v>37662</v>
      </c>
    </row>
    <row r="318" customFormat="false" ht="12.75" hidden="false" customHeight="false" outlineLevel="0" collapsed="false">
      <c r="A318" s="10" t="n">
        <v>37663</v>
      </c>
    </row>
    <row r="319" customFormat="false" ht="12.75" hidden="false" customHeight="false" outlineLevel="0" collapsed="false">
      <c r="A319" s="10" t="n">
        <v>37664</v>
      </c>
    </row>
    <row r="320" customFormat="false" ht="12.75" hidden="false" customHeight="false" outlineLevel="0" collapsed="false">
      <c r="A320" s="10" t="n">
        <v>37665</v>
      </c>
    </row>
    <row r="321" customFormat="false" ht="12.75" hidden="false" customHeight="false" outlineLevel="0" collapsed="false">
      <c r="A321" s="10" t="n">
        <v>37666</v>
      </c>
    </row>
    <row r="322" customFormat="false" ht="12.75" hidden="false" customHeight="false" outlineLevel="0" collapsed="false">
      <c r="A322" s="10" t="n">
        <v>37667</v>
      </c>
    </row>
    <row r="323" customFormat="false" ht="12.75" hidden="false" customHeight="false" outlineLevel="0" collapsed="false">
      <c r="A323" s="10" t="n">
        <v>37668</v>
      </c>
    </row>
    <row r="324" customFormat="false" ht="12.75" hidden="false" customHeight="false" outlineLevel="0" collapsed="false">
      <c r="A324" s="10" t="n">
        <v>37669</v>
      </c>
    </row>
    <row r="325" customFormat="false" ht="12.75" hidden="false" customHeight="false" outlineLevel="0" collapsed="false">
      <c r="A325" s="10" t="n">
        <v>37670</v>
      </c>
    </row>
    <row r="326" customFormat="false" ht="12.75" hidden="false" customHeight="false" outlineLevel="0" collapsed="false">
      <c r="A326" s="10" t="n">
        <v>37671</v>
      </c>
    </row>
    <row r="327" customFormat="false" ht="12.75" hidden="false" customHeight="false" outlineLevel="0" collapsed="false">
      <c r="A327" s="10" t="n">
        <v>37672</v>
      </c>
    </row>
    <row r="328" customFormat="false" ht="12.75" hidden="false" customHeight="false" outlineLevel="0" collapsed="false">
      <c r="A328" s="10" t="n">
        <v>37673</v>
      </c>
    </row>
    <row r="329" customFormat="false" ht="12.75" hidden="false" customHeight="false" outlineLevel="0" collapsed="false">
      <c r="A329" s="10" t="n">
        <v>37674</v>
      </c>
    </row>
    <row r="330" customFormat="false" ht="12.75" hidden="false" customHeight="false" outlineLevel="0" collapsed="false">
      <c r="A330" s="10" t="n">
        <v>37675</v>
      </c>
    </row>
    <row r="331" customFormat="false" ht="12.75" hidden="false" customHeight="false" outlineLevel="0" collapsed="false">
      <c r="A331" s="10" t="n">
        <v>37676</v>
      </c>
    </row>
    <row r="332" customFormat="false" ht="12.75" hidden="false" customHeight="false" outlineLevel="0" collapsed="false">
      <c r="A332" s="10" t="n">
        <v>37677</v>
      </c>
    </row>
    <row r="333" customFormat="false" ht="12.75" hidden="false" customHeight="false" outlineLevel="0" collapsed="false">
      <c r="A333" s="10" t="n">
        <v>37678</v>
      </c>
    </row>
    <row r="334" customFormat="false" ht="12.75" hidden="false" customHeight="false" outlineLevel="0" collapsed="false">
      <c r="A334" s="10" t="n">
        <v>37679</v>
      </c>
    </row>
    <row r="335" customFormat="false" ht="12.75" hidden="false" customHeight="false" outlineLevel="0" collapsed="false">
      <c r="A335" s="10" t="n">
        <v>37680</v>
      </c>
    </row>
    <row r="336" customFormat="false" ht="12.75" hidden="false" customHeight="false" outlineLevel="0" collapsed="false">
      <c r="A336" s="10" t="n">
        <v>37681</v>
      </c>
    </row>
    <row r="337" customFormat="false" ht="12.75" hidden="false" customHeight="false" outlineLevel="0" collapsed="false">
      <c r="A337" s="10" t="n">
        <v>37682</v>
      </c>
    </row>
    <row r="338" customFormat="false" ht="12.75" hidden="false" customHeight="false" outlineLevel="0" collapsed="false">
      <c r="A338" s="10" t="n">
        <v>37683</v>
      </c>
    </row>
    <row r="339" customFormat="false" ht="12.75" hidden="false" customHeight="false" outlineLevel="0" collapsed="false">
      <c r="A339" s="10" t="n">
        <v>37684</v>
      </c>
    </row>
    <row r="340" customFormat="false" ht="12.75" hidden="false" customHeight="false" outlineLevel="0" collapsed="false">
      <c r="A340" s="10" t="n">
        <v>37685</v>
      </c>
    </row>
    <row r="341" customFormat="false" ht="12.75" hidden="false" customHeight="false" outlineLevel="0" collapsed="false">
      <c r="A341" s="10" t="n">
        <v>37686</v>
      </c>
    </row>
    <row r="342" customFormat="false" ht="12.75" hidden="false" customHeight="false" outlineLevel="0" collapsed="false">
      <c r="A342" s="10" t="n">
        <v>37687</v>
      </c>
    </row>
    <row r="343" customFormat="false" ht="12.75" hidden="false" customHeight="false" outlineLevel="0" collapsed="false">
      <c r="A343" s="10" t="n">
        <v>37688</v>
      </c>
    </row>
    <row r="344" customFormat="false" ht="12.75" hidden="false" customHeight="false" outlineLevel="0" collapsed="false">
      <c r="A344" s="10" t="n">
        <v>37689</v>
      </c>
    </row>
    <row r="345" customFormat="false" ht="12.75" hidden="false" customHeight="false" outlineLevel="0" collapsed="false">
      <c r="A345" s="10" t="n">
        <v>37690</v>
      </c>
    </row>
    <row r="346" customFormat="false" ht="12.75" hidden="false" customHeight="false" outlineLevel="0" collapsed="false">
      <c r="A346" s="10" t="n">
        <v>37691</v>
      </c>
    </row>
    <row r="347" customFormat="false" ht="12.75" hidden="false" customHeight="false" outlineLevel="0" collapsed="false">
      <c r="A347" s="10" t="n">
        <v>37692</v>
      </c>
    </row>
    <row r="348" customFormat="false" ht="12.75" hidden="false" customHeight="false" outlineLevel="0" collapsed="false">
      <c r="A348" s="10" t="n">
        <v>37693</v>
      </c>
    </row>
    <row r="349" customFormat="false" ht="12.75" hidden="false" customHeight="false" outlineLevel="0" collapsed="false">
      <c r="A349" s="10" t="n">
        <v>37694</v>
      </c>
    </row>
    <row r="350" customFormat="false" ht="12.75" hidden="false" customHeight="false" outlineLevel="0" collapsed="false">
      <c r="A350" s="10" t="n">
        <v>37695</v>
      </c>
    </row>
    <row r="351" customFormat="false" ht="12.75" hidden="false" customHeight="false" outlineLevel="0" collapsed="false">
      <c r="A351" s="10" t="n">
        <v>37696</v>
      </c>
    </row>
    <row r="352" customFormat="false" ht="12.75" hidden="false" customHeight="false" outlineLevel="0" collapsed="false">
      <c r="A352" s="10" t="n">
        <v>37697</v>
      </c>
    </row>
    <row r="353" customFormat="false" ht="12.75" hidden="false" customHeight="false" outlineLevel="0" collapsed="false">
      <c r="A353" s="10" t="n">
        <v>37698</v>
      </c>
    </row>
    <row r="354" customFormat="false" ht="12.75" hidden="false" customHeight="false" outlineLevel="0" collapsed="false">
      <c r="A354" s="10" t="n">
        <v>37699</v>
      </c>
    </row>
    <row r="355" customFormat="false" ht="12.75" hidden="false" customHeight="false" outlineLevel="0" collapsed="false">
      <c r="A355" s="10" t="n">
        <v>37700</v>
      </c>
    </row>
    <row r="356" customFormat="false" ht="12.75" hidden="false" customHeight="false" outlineLevel="0" collapsed="false">
      <c r="A356" s="10" t="n">
        <v>37701</v>
      </c>
    </row>
    <row r="357" customFormat="false" ht="12.75" hidden="false" customHeight="false" outlineLevel="0" collapsed="false">
      <c r="A357" s="10" t="n">
        <v>37702</v>
      </c>
    </row>
    <row r="358" customFormat="false" ht="12.75" hidden="false" customHeight="false" outlineLevel="0" collapsed="false">
      <c r="A358" s="10" t="n">
        <v>37703</v>
      </c>
    </row>
    <row r="359" customFormat="false" ht="12.75" hidden="false" customHeight="false" outlineLevel="0" collapsed="false">
      <c r="A359" s="10" t="n">
        <v>37704</v>
      </c>
    </row>
    <row r="360" customFormat="false" ht="12.75" hidden="false" customHeight="false" outlineLevel="0" collapsed="false">
      <c r="A360" s="10" t="n">
        <v>37705</v>
      </c>
    </row>
    <row r="361" customFormat="false" ht="12.75" hidden="false" customHeight="false" outlineLevel="0" collapsed="false">
      <c r="A361" s="10" t="n">
        <v>37706</v>
      </c>
    </row>
    <row r="362" customFormat="false" ht="12.75" hidden="false" customHeight="false" outlineLevel="0" collapsed="false">
      <c r="A362" s="10" t="n">
        <v>37707</v>
      </c>
    </row>
    <row r="363" customFormat="false" ht="12.75" hidden="false" customHeight="false" outlineLevel="0" collapsed="false">
      <c r="A363" s="10" t="n">
        <v>37708</v>
      </c>
    </row>
    <row r="364" customFormat="false" ht="12.75" hidden="false" customHeight="false" outlineLevel="0" collapsed="false">
      <c r="A364" s="10" t="n">
        <v>37709</v>
      </c>
    </row>
    <row r="365" customFormat="false" ht="12.75" hidden="false" customHeight="false" outlineLevel="0" collapsed="false">
      <c r="A365" s="10" t="n">
        <v>37710</v>
      </c>
    </row>
    <row r="366" customFormat="false" ht="12.75" hidden="false" customHeight="false" outlineLevel="0" collapsed="false">
      <c r="A366" s="10" t="n">
        <v>37711</v>
      </c>
    </row>
    <row r="367" customFormat="false" ht="12.75" hidden="false" customHeight="false" outlineLevel="0" collapsed="false">
      <c r="A367" s="10" t="n">
        <v>37712</v>
      </c>
    </row>
    <row r="368" customFormat="false" ht="12.75" hidden="false" customHeight="false" outlineLevel="0" collapsed="false">
      <c r="A368" s="10" t="n">
        <v>37713</v>
      </c>
    </row>
    <row r="369" customFormat="false" ht="12.75" hidden="false" customHeight="false" outlineLevel="0" collapsed="false">
      <c r="A369" s="10" t="n">
        <v>37714</v>
      </c>
    </row>
    <row r="370" customFormat="false" ht="12.75" hidden="false" customHeight="false" outlineLevel="0" collapsed="false">
      <c r="A370" s="10" t="n">
        <v>37715</v>
      </c>
    </row>
    <row r="371" customFormat="false" ht="12.75" hidden="false" customHeight="false" outlineLevel="0" collapsed="false">
      <c r="A371" s="10" t="n">
        <v>37716</v>
      </c>
    </row>
    <row r="372" customFormat="false" ht="12.75" hidden="false" customHeight="false" outlineLevel="0" collapsed="false">
      <c r="A372" s="10" t="n">
        <v>37717</v>
      </c>
    </row>
    <row r="373" customFormat="false" ht="12.75" hidden="false" customHeight="false" outlineLevel="0" collapsed="false">
      <c r="A373" s="10" t="n">
        <v>37718</v>
      </c>
    </row>
    <row r="374" customFormat="false" ht="12.75" hidden="false" customHeight="false" outlineLevel="0" collapsed="false">
      <c r="A374" s="10" t="n">
        <v>37719</v>
      </c>
    </row>
    <row r="375" customFormat="false" ht="12.75" hidden="false" customHeight="false" outlineLevel="0" collapsed="false">
      <c r="A375" s="10" t="n">
        <v>37720</v>
      </c>
    </row>
    <row r="376" customFormat="false" ht="12.75" hidden="false" customHeight="false" outlineLevel="0" collapsed="false">
      <c r="A376" s="10" t="n">
        <v>37721</v>
      </c>
    </row>
    <row r="377" customFormat="false" ht="12.75" hidden="false" customHeight="false" outlineLevel="0" collapsed="false">
      <c r="A377" s="10" t="n">
        <v>37722</v>
      </c>
    </row>
    <row r="378" customFormat="false" ht="12.75" hidden="false" customHeight="false" outlineLevel="0" collapsed="false">
      <c r="A378" s="10" t="n">
        <v>37723</v>
      </c>
    </row>
    <row r="379" customFormat="false" ht="12.75" hidden="false" customHeight="false" outlineLevel="0" collapsed="false">
      <c r="A379" s="10" t="n">
        <v>37724</v>
      </c>
    </row>
    <row r="380" customFormat="false" ht="12.75" hidden="false" customHeight="false" outlineLevel="0" collapsed="false">
      <c r="A380" s="10" t="n">
        <v>37725</v>
      </c>
    </row>
    <row r="381" customFormat="false" ht="12.75" hidden="false" customHeight="false" outlineLevel="0" collapsed="false">
      <c r="A381" s="10" t="n">
        <v>37726</v>
      </c>
    </row>
    <row r="382" customFormat="false" ht="12.75" hidden="false" customHeight="false" outlineLevel="0" collapsed="false">
      <c r="A382" s="10" t="n">
        <v>37727</v>
      </c>
    </row>
    <row r="383" customFormat="false" ht="12.75" hidden="false" customHeight="false" outlineLevel="0" collapsed="false">
      <c r="A383" s="10" t="n">
        <v>37728</v>
      </c>
    </row>
    <row r="384" customFormat="false" ht="12.75" hidden="false" customHeight="false" outlineLevel="0" collapsed="false">
      <c r="A384" s="10" t="n">
        <v>37729</v>
      </c>
    </row>
    <row r="385" customFormat="false" ht="12.75" hidden="false" customHeight="false" outlineLevel="0" collapsed="false">
      <c r="A385" s="10" t="n">
        <v>37730</v>
      </c>
    </row>
    <row r="386" customFormat="false" ht="12.75" hidden="false" customHeight="false" outlineLevel="0" collapsed="false">
      <c r="A386" s="10" t="n">
        <v>37731</v>
      </c>
    </row>
    <row r="387" customFormat="false" ht="12.75" hidden="false" customHeight="false" outlineLevel="0" collapsed="false">
      <c r="A387" s="10" t="n">
        <v>37732</v>
      </c>
    </row>
    <row r="388" customFormat="false" ht="12.75" hidden="false" customHeight="false" outlineLevel="0" collapsed="false">
      <c r="A388" s="10" t="n">
        <v>37733</v>
      </c>
    </row>
    <row r="389" customFormat="false" ht="12.75" hidden="false" customHeight="false" outlineLevel="0" collapsed="false">
      <c r="A389" s="10" t="n">
        <v>37734</v>
      </c>
    </row>
    <row r="390" customFormat="false" ht="12.75" hidden="false" customHeight="false" outlineLevel="0" collapsed="false">
      <c r="A390" s="10" t="n">
        <v>37735</v>
      </c>
    </row>
    <row r="391" customFormat="false" ht="12.75" hidden="false" customHeight="false" outlineLevel="0" collapsed="false">
      <c r="A391" s="10" t="n">
        <v>37736</v>
      </c>
    </row>
    <row r="392" customFormat="false" ht="12.75" hidden="false" customHeight="false" outlineLevel="0" collapsed="false">
      <c r="A392" s="10" t="n">
        <v>37737</v>
      </c>
    </row>
    <row r="393" customFormat="false" ht="12.75" hidden="false" customHeight="false" outlineLevel="0" collapsed="false">
      <c r="A393" s="10" t="n">
        <v>37738</v>
      </c>
    </row>
    <row r="394" customFormat="false" ht="12.75" hidden="false" customHeight="false" outlineLevel="0" collapsed="false">
      <c r="A394" s="10" t="n">
        <v>37739</v>
      </c>
    </row>
    <row r="395" customFormat="false" ht="12.75" hidden="false" customHeight="false" outlineLevel="0" collapsed="false">
      <c r="A395" s="10" t="n">
        <v>37740</v>
      </c>
    </row>
    <row r="396" customFormat="false" ht="12.75" hidden="false" customHeight="false" outlineLevel="0" collapsed="false">
      <c r="A396" s="10" t="n">
        <v>37741</v>
      </c>
    </row>
    <row r="397" customFormat="false" ht="12.75" hidden="false" customHeight="false" outlineLevel="0" collapsed="false">
      <c r="A397" s="10" t="n">
        <v>37742</v>
      </c>
    </row>
    <row r="398" customFormat="false" ht="12.75" hidden="false" customHeight="false" outlineLevel="0" collapsed="false">
      <c r="A398" s="10" t="n">
        <v>37743</v>
      </c>
    </row>
    <row r="399" customFormat="false" ht="12.75" hidden="false" customHeight="false" outlineLevel="0" collapsed="false">
      <c r="A399" s="10" t="n">
        <v>37744</v>
      </c>
    </row>
    <row r="400" customFormat="false" ht="12.75" hidden="false" customHeight="false" outlineLevel="0" collapsed="false">
      <c r="A400" s="10" t="n">
        <v>37745</v>
      </c>
    </row>
    <row r="401" customFormat="false" ht="12.75" hidden="false" customHeight="false" outlineLevel="0" collapsed="false">
      <c r="A401" s="10" t="n">
        <v>37746</v>
      </c>
    </row>
    <row r="402" customFormat="false" ht="12.75" hidden="false" customHeight="false" outlineLevel="0" collapsed="false">
      <c r="A402" s="10" t="n">
        <v>37747</v>
      </c>
    </row>
    <row r="403" customFormat="false" ht="12.75" hidden="false" customHeight="false" outlineLevel="0" collapsed="false">
      <c r="A403" s="10" t="n">
        <v>37748</v>
      </c>
    </row>
    <row r="404" customFormat="false" ht="12.75" hidden="false" customHeight="false" outlineLevel="0" collapsed="false">
      <c r="A404" s="10" t="n">
        <v>37749</v>
      </c>
    </row>
    <row r="405" customFormat="false" ht="12.75" hidden="false" customHeight="false" outlineLevel="0" collapsed="false">
      <c r="A405" s="10" t="n">
        <v>37750</v>
      </c>
    </row>
    <row r="406" customFormat="false" ht="12.75" hidden="false" customHeight="false" outlineLevel="0" collapsed="false">
      <c r="A406" s="10" t="n">
        <v>37751</v>
      </c>
    </row>
    <row r="407" customFormat="false" ht="12.75" hidden="false" customHeight="false" outlineLevel="0" collapsed="false">
      <c r="A407" s="10" t="n">
        <v>37752</v>
      </c>
    </row>
    <row r="408" customFormat="false" ht="12.75" hidden="false" customHeight="false" outlineLevel="0" collapsed="false">
      <c r="A408" s="10" t="n">
        <v>37753</v>
      </c>
    </row>
    <row r="409" customFormat="false" ht="12.75" hidden="false" customHeight="false" outlineLevel="0" collapsed="false">
      <c r="A409" s="10" t="n">
        <v>37754</v>
      </c>
    </row>
    <row r="410" customFormat="false" ht="12.75" hidden="false" customHeight="false" outlineLevel="0" collapsed="false">
      <c r="A410" s="10" t="n">
        <v>37755</v>
      </c>
    </row>
    <row r="411" customFormat="false" ht="12.75" hidden="false" customHeight="false" outlineLevel="0" collapsed="false">
      <c r="A411" s="10" t="n">
        <v>37756</v>
      </c>
    </row>
    <row r="412" customFormat="false" ht="12.75" hidden="false" customHeight="false" outlineLevel="0" collapsed="false">
      <c r="A412" s="10" t="n">
        <v>37757</v>
      </c>
    </row>
    <row r="413" customFormat="false" ht="12.75" hidden="false" customHeight="false" outlineLevel="0" collapsed="false">
      <c r="A413" s="10" t="n">
        <v>37758</v>
      </c>
    </row>
    <row r="414" customFormat="false" ht="12.75" hidden="false" customHeight="false" outlineLevel="0" collapsed="false">
      <c r="A414" s="10" t="n">
        <v>37759</v>
      </c>
    </row>
    <row r="415" customFormat="false" ht="12.75" hidden="false" customHeight="false" outlineLevel="0" collapsed="false">
      <c r="A415" s="10" t="n">
        <v>37760</v>
      </c>
    </row>
    <row r="416" customFormat="false" ht="12.75" hidden="false" customHeight="false" outlineLevel="0" collapsed="false">
      <c r="A416" s="10" t="n">
        <v>37761</v>
      </c>
    </row>
    <row r="417" customFormat="false" ht="12.75" hidden="false" customHeight="false" outlineLevel="0" collapsed="false">
      <c r="A417" s="10" t="n">
        <v>37762</v>
      </c>
    </row>
    <row r="418" customFormat="false" ht="12.75" hidden="false" customHeight="false" outlineLevel="0" collapsed="false">
      <c r="A418" s="10" t="n">
        <v>37763</v>
      </c>
    </row>
    <row r="419" customFormat="false" ht="12.75" hidden="false" customHeight="false" outlineLevel="0" collapsed="false">
      <c r="A419" s="10" t="n">
        <v>37764</v>
      </c>
    </row>
    <row r="420" customFormat="false" ht="12.75" hidden="false" customHeight="false" outlineLevel="0" collapsed="false">
      <c r="A420" s="10" t="n">
        <v>37765</v>
      </c>
    </row>
    <row r="421" customFormat="false" ht="12.75" hidden="false" customHeight="false" outlineLevel="0" collapsed="false">
      <c r="A421" s="10" t="n">
        <v>37766</v>
      </c>
    </row>
    <row r="422" customFormat="false" ht="12.75" hidden="false" customHeight="false" outlineLevel="0" collapsed="false">
      <c r="A422" s="10" t="n">
        <v>37767</v>
      </c>
    </row>
    <row r="423" customFormat="false" ht="12.75" hidden="false" customHeight="false" outlineLevel="0" collapsed="false">
      <c r="A423" s="10" t="n">
        <v>37768</v>
      </c>
    </row>
    <row r="424" customFormat="false" ht="12.75" hidden="false" customHeight="false" outlineLevel="0" collapsed="false">
      <c r="A424" s="10" t="n">
        <v>37769</v>
      </c>
    </row>
    <row r="425" customFormat="false" ht="12.75" hidden="false" customHeight="false" outlineLevel="0" collapsed="false">
      <c r="A425" s="10" t="n">
        <v>37770</v>
      </c>
    </row>
    <row r="426" customFormat="false" ht="12.75" hidden="false" customHeight="false" outlineLevel="0" collapsed="false">
      <c r="A426" s="10" t="n">
        <v>37771</v>
      </c>
    </row>
    <row r="427" customFormat="false" ht="12.75" hidden="false" customHeight="false" outlineLevel="0" collapsed="false">
      <c r="A427" s="10" t="n">
        <v>37772</v>
      </c>
    </row>
    <row r="428" customFormat="false" ht="12.75" hidden="false" customHeight="false" outlineLevel="0" collapsed="false">
      <c r="A428" s="10" t="n">
        <v>37773</v>
      </c>
    </row>
    <row r="429" customFormat="false" ht="12.75" hidden="false" customHeight="false" outlineLevel="0" collapsed="false">
      <c r="A429" s="10" t="n">
        <v>37774</v>
      </c>
    </row>
    <row r="430" customFormat="false" ht="12.75" hidden="false" customHeight="false" outlineLevel="0" collapsed="false">
      <c r="A430" s="10" t="n">
        <v>37775</v>
      </c>
    </row>
    <row r="431" customFormat="false" ht="12.75" hidden="false" customHeight="false" outlineLevel="0" collapsed="false">
      <c r="A431" s="10" t="n">
        <v>37776</v>
      </c>
    </row>
    <row r="432" customFormat="false" ht="12.75" hidden="false" customHeight="false" outlineLevel="0" collapsed="false">
      <c r="A432" s="10" t="n">
        <v>37777</v>
      </c>
    </row>
    <row r="433" customFormat="false" ht="12.75" hidden="false" customHeight="false" outlineLevel="0" collapsed="false">
      <c r="A433" s="10" t="n">
        <v>37778</v>
      </c>
    </row>
    <row r="434" customFormat="false" ht="12.75" hidden="false" customHeight="false" outlineLevel="0" collapsed="false">
      <c r="A434" s="10" t="n">
        <v>37779</v>
      </c>
    </row>
    <row r="435" customFormat="false" ht="12.75" hidden="false" customHeight="false" outlineLevel="0" collapsed="false">
      <c r="A435" s="10" t="n">
        <v>37780</v>
      </c>
    </row>
    <row r="436" customFormat="false" ht="12.75" hidden="false" customHeight="false" outlineLevel="0" collapsed="false">
      <c r="A436" s="10" t="n">
        <v>37781</v>
      </c>
    </row>
    <row r="437" customFormat="false" ht="12.75" hidden="false" customHeight="false" outlineLevel="0" collapsed="false">
      <c r="A437" s="10" t="n">
        <v>37782</v>
      </c>
    </row>
    <row r="438" customFormat="false" ht="12.75" hidden="false" customHeight="false" outlineLevel="0" collapsed="false">
      <c r="A438" s="10" t="n">
        <v>37783</v>
      </c>
    </row>
    <row r="439" customFormat="false" ht="12.75" hidden="false" customHeight="false" outlineLevel="0" collapsed="false">
      <c r="A439" s="10" t="n">
        <v>37784</v>
      </c>
    </row>
    <row r="440" customFormat="false" ht="12.75" hidden="false" customHeight="false" outlineLevel="0" collapsed="false">
      <c r="A440" s="10" t="n">
        <v>37785</v>
      </c>
    </row>
    <row r="441" customFormat="false" ht="12.75" hidden="false" customHeight="false" outlineLevel="0" collapsed="false">
      <c r="A441" s="10" t="n">
        <v>37786</v>
      </c>
    </row>
    <row r="442" customFormat="false" ht="12.75" hidden="false" customHeight="false" outlineLevel="0" collapsed="false">
      <c r="A442" s="10" t="n">
        <v>37787</v>
      </c>
    </row>
    <row r="443" customFormat="false" ht="12.75" hidden="false" customHeight="false" outlineLevel="0" collapsed="false">
      <c r="A443" s="10" t="n">
        <v>37788</v>
      </c>
    </row>
    <row r="444" customFormat="false" ht="12.75" hidden="false" customHeight="false" outlineLevel="0" collapsed="false">
      <c r="A444" s="10" t="n">
        <v>37789</v>
      </c>
    </row>
    <row r="445" customFormat="false" ht="12.75" hidden="false" customHeight="false" outlineLevel="0" collapsed="false">
      <c r="A445" s="10" t="n">
        <v>37790</v>
      </c>
    </row>
    <row r="446" customFormat="false" ht="12.75" hidden="false" customHeight="false" outlineLevel="0" collapsed="false">
      <c r="A446" s="10" t="n">
        <v>37791</v>
      </c>
    </row>
    <row r="447" customFormat="false" ht="12.75" hidden="false" customHeight="false" outlineLevel="0" collapsed="false">
      <c r="A447" s="10" t="n">
        <v>37792</v>
      </c>
    </row>
    <row r="448" customFormat="false" ht="12.75" hidden="false" customHeight="false" outlineLevel="0" collapsed="false">
      <c r="A448" s="10" t="n">
        <v>37793</v>
      </c>
    </row>
    <row r="449" customFormat="false" ht="12.75" hidden="false" customHeight="false" outlineLevel="0" collapsed="false">
      <c r="A449" s="10" t="n">
        <v>37794</v>
      </c>
    </row>
    <row r="450" customFormat="false" ht="12.75" hidden="false" customHeight="false" outlineLevel="0" collapsed="false">
      <c r="A450" s="10" t="n">
        <v>37795</v>
      </c>
    </row>
    <row r="451" customFormat="false" ht="12.75" hidden="false" customHeight="false" outlineLevel="0" collapsed="false">
      <c r="A451" s="10" t="n">
        <v>37796</v>
      </c>
    </row>
    <row r="452" customFormat="false" ht="12.75" hidden="false" customHeight="false" outlineLevel="0" collapsed="false">
      <c r="A452" s="10" t="n">
        <v>37797</v>
      </c>
    </row>
    <row r="453" customFormat="false" ht="12.75" hidden="false" customHeight="false" outlineLevel="0" collapsed="false">
      <c r="A453" s="10" t="n">
        <v>37798</v>
      </c>
    </row>
    <row r="454" customFormat="false" ht="12.75" hidden="false" customHeight="false" outlineLevel="0" collapsed="false">
      <c r="A454" s="10" t="n">
        <v>37799</v>
      </c>
    </row>
    <row r="455" customFormat="false" ht="12.75" hidden="false" customHeight="false" outlineLevel="0" collapsed="false">
      <c r="A455" s="10" t="n">
        <v>37800</v>
      </c>
    </row>
    <row r="456" customFormat="false" ht="12.75" hidden="false" customHeight="false" outlineLevel="0" collapsed="false">
      <c r="A456" s="10" t="n">
        <v>37801</v>
      </c>
    </row>
    <row r="457" customFormat="false" ht="12.75" hidden="false" customHeight="false" outlineLevel="0" collapsed="false">
      <c r="A457" s="10" t="n">
        <v>37802</v>
      </c>
    </row>
    <row r="458" customFormat="false" ht="12.75" hidden="false" customHeight="false" outlineLevel="0" collapsed="false">
      <c r="A458" s="10" t="n">
        <v>37803</v>
      </c>
    </row>
    <row r="459" customFormat="false" ht="12.75" hidden="false" customHeight="false" outlineLevel="0" collapsed="false">
      <c r="A459" s="10" t="n">
        <v>37804</v>
      </c>
    </row>
    <row r="460" customFormat="false" ht="12.75" hidden="false" customHeight="false" outlineLevel="0" collapsed="false">
      <c r="A460" s="10" t="n">
        <v>37805</v>
      </c>
    </row>
    <row r="461" customFormat="false" ht="12.75" hidden="false" customHeight="false" outlineLevel="0" collapsed="false">
      <c r="A461" s="10" t="n">
        <v>37806</v>
      </c>
    </row>
    <row r="462" customFormat="false" ht="12.75" hidden="false" customHeight="false" outlineLevel="0" collapsed="false">
      <c r="A462" s="10" t="n">
        <v>37807</v>
      </c>
    </row>
    <row r="463" customFormat="false" ht="12.75" hidden="false" customHeight="false" outlineLevel="0" collapsed="false">
      <c r="A463" s="10" t="n">
        <v>37808</v>
      </c>
    </row>
    <row r="464" customFormat="false" ht="12.75" hidden="false" customHeight="false" outlineLevel="0" collapsed="false">
      <c r="A464" s="10" t="n">
        <v>37809</v>
      </c>
    </row>
    <row r="465" customFormat="false" ht="12.75" hidden="false" customHeight="false" outlineLevel="0" collapsed="false">
      <c r="A465" s="10" t="n">
        <v>37810</v>
      </c>
    </row>
    <row r="466" customFormat="false" ht="12.75" hidden="false" customHeight="false" outlineLevel="0" collapsed="false">
      <c r="A466" s="10" t="n">
        <v>37811</v>
      </c>
    </row>
    <row r="467" customFormat="false" ht="12.75" hidden="false" customHeight="false" outlineLevel="0" collapsed="false">
      <c r="A467" s="10" t="n">
        <v>37812</v>
      </c>
    </row>
    <row r="468" customFormat="false" ht="12.75" hidden="false" customHeight="false" outlineLevel="0" collapsed="false">
      <c r="A468" s="10" t="n">
        <v>37813</v>
      </c>
    </row>
    <row r="469" customFormat="false" ht="12.75" hidden="false" customHeight="false" outlineLevel="0" collapsed="false">
      <c r="A469" s="10" t="n">
        <v>37814</v>
      </c>
    </row>
    <row r="470" customFormat="false" ht="12.75" hidden="false" customHeight="false" outlineLevel="0" collapsed="false">
      <c r="A470" s="10" t="n">
        <v>37815</v>
      </c>
    </row>
    <row r="471" customFormat="false" ht="12.75" hidden="false" customHeight="false" outlineLevel="0" collapsed="false">
      <c r="A471" s="10" t="n">
        <v>37816</v>
      </c>
    </row>
    <row r="472" customFormat="false" ht="12.75" hidden="false" customHeight="false" outlineLevel="0" collapsed="false">
      <c r="A472" s="10" t="n">
        <v>37817</v>
      </c>
    </row>
    <row r="473" customFormat="false" ht="12.75" hidden="false" customHeight="false" outlineLevel="0" collapsed="false">
      <c r="A473" s="10" t="n">
        <v>37818</v>
      </c>
    </row>
    <row r="474" customFormat="false" ht="12.75" hidden="false" customHeight="false" outlineLevel="0" collapsed="false">
      <c r="A474" s="10" t="n">
        <v>37819</v>
      </c>
    </row>
    <row r="475" customFormat="false" ht="12.75" hidden="false" customHeight="false" outlineLevel="0" collapsed="false">
      <c r="A475" s="10" t="n">
        <v>37820</v>
      </c>
    </row>
    <row r="476" customFormat="false" ht="12.75" hidden="false" customHeight="false" outlineLevel="0" collapsed="false">
      <c r="A476" s="10" t="n">
        <v>37821</v>
      </c>
    </row>
    <row r="477" customFormat="false" ht="12.75" hidden="false" customHeight="false" outlineLevel="0" collapsed="false">
      <c r="A477" s="10" t="n">
        <v>37822</v>
      </c>
    </row>
    <row r="478" customFormat="false" ht="12.75" hidden="false" customHeight="false" outlineLevel="0" collapsed="false">
      <c r="A478" s="10" t="n">
        <v>37823</v>
      </c>
    </row>
    <row r="479" customFormat="false" ht="12.75" hidden="false" customHeight="false" outlineLevel="0" collapsed="false">
      <c r="A479" s="10" t="n">
        <v>37824</v>
      </c>
    </row>
    <row r="480" customFormat="false" ht="12.75" hidden="false" customHeight="false" outlineLevel="0" collapsed="false">
      <c r="A480" s="10" t="n">
        <v>37825</v>
      </c>
    </row>
    <row r="481" customFormat="false" ht="12.75" hidden="false" customHeight="false" outlineLevel="0" collapsed="false">
      <c r="A481" s="10" t="n">
        <v>37826</v>
      </c>
    </row>
    <row r="482" customFormat="false" ht="12.75" hidden="false" customHeight="false" outlineLevel="0" collapsed="false">
      <c r="A482" s="10" t="n">
        <v>37827</v>
      </c>
    </row>
    <row r="483" customFormat="false" ht="12.75" hidden="false" customHeight="false" outlineLevel="0" collapsed="false">
      <c r="A483" s="10" t="n">
        <v>37828</v>
      </c>
    </row>
    <row r="484" customFormat="false" ht="12.75" hidden="false" customHeight="false" outlineLevel="0" collapsed="false">
      <c r="A484" s="10" t="n">
        <v>37829</v>
      </c>
    </row>
    <row r="485" customFormat="false" ht="12.75" hidden="false" customHeight="false" outlineLevel="0" collapsed="false">
      <c r="A485" s="10" t="n">
        <v>37830</v>
      </c>
    </row>
    <row r="486" customFormat="false" ht="12.75" hidden="false" customHeight="false" outlineLevel="0" collapsed="false">
      <c r="A486" s="10" t="n">
        <v>37831</v>
      </c>
    </row>
    <row r="487" customFormat="false" ht="12.75" hidden="false" customHeight="false" outlineLevel="0" collapsed="false">
      <c r="A487" s="10" t="n">
        <v>37832</v>
      </c>
    </row>
    <row r="488" customFormat="false" ht="12.75" hidden="false" customHeight="false" outlineLevel="0" collapsed="false">
      <c r="A488" s="10" t="n">
        <v>37833</v>
      </c>
    </row>
    <row r="489" customFormat="false" ht="12.75" hidden="false" customHeight="false" outlineLevel="0" collapsed="false">
      <c r="A489" s="10" t="n">
        <v>37834</v>
      </c>
    </row>
    <row r="490" customFormat="false" ht="12.75" hidden="false" customHeight="false" outlineLevel="0" collapsed="false">
      <c r="A490" s="10" t="n">
        <v>37835</v>
      </c>
    </row>
    <row r="491" customFormat="false" ht="12.75" hidden="false" customHeight="false" outlineLevel="0" collapsed="false">
      <c r="A491" s="10" t="n">
        <v>37836</v>
      </c>
    </row>
    <row r="492" customFormat="false" ht="12.75" hidden="false" customHeight="false" outlineLevel="0" collapsed="false">
      <c r="A492" s="10" t="n">
        <v>37837</v>
      </c>
    </row>
    <row r="493" customFormat="false" ht="12.75" hidden="false" customHeight="false" outlineLevel="0" collapsed="false">
      <c r="A493" s="10" t="n">
        <v>37838</v>
      </c>
    </row>
    <row r="494" customFormat="false" ht="12.75" hidden="false" customHeight="false" outlineLevel="0" collapsed="false">
      <c r="A494" s="10" t="n">
        <v>37839</v>
      </c>
    </row>
    <row r="495" customFormat="false" ht="12.75" hidden="false" customHeight="false" outlineLevel="0" collapsed="false">
      <c r="A495" s="10" t="n">
        <v>37840</v>
      </c>
    </row>
    <row r="496" customFormat="false" ht="12.75" hidden="false" customHeight="false" outlineLevel="0" collapsed="false">
      <c r="A496" s="10" t="n">
        <v>37841</v>
      </c>
    </row>
    <row r="497" customFormat="false" ht="12.75" hidden="false" customHeight="false" outlineLevel="0" collapsed="false">
      <c r="A497" s="10" t="n">
        <v>37842</v>
      </c>
    </row>
    <row r="498" customFormat="false" ht="12.75" hidden="false" customHeight="false" outlineLevel="0" collapsed="false">
      <c r="A498" s="10" t="n">
        <v>37843</v>
      </c>
    </row>
    <row r="499" customFormat="false" ht="12.75" hidden="false" customHeight="false" outlineLevel="0" collapsed="false">
      <c r="A499" s="10" t="n">
        <v>37844</v>
      </c>
    </row>
    <row r="500" customFormat="false" ht="12.75" hidden="false" customHeight="false" outlineLevel="0" collapsed="false">
      <c r="A500" s="10" t="n">
        <v>37845</v>
      </c>
    </row>
    <row r="501" customFormat="false" ht="12.75" hidden="false" customHeight="false" outlineLevel="0" collapsed="false">
      <c r="A501" s="10" t="n">
        <v>37846</v>
      </c>
    </row>
    <row r="502" customFormat="false" ht="12.75" hidden="false" customHeight="false" outlineLevel="0" collapsed="false">
      <c r="A502" s="10" t="n">
        <v>37847</v>
      </c>
    </row>
    <row r="503" customFormat="false" ht="12.75" hidden="false" customHeight="false" outlineLevel="0" collapsed="false">
      <c r="A503" s="10" t="n">
        <v>37848</v>
      </c>
    </row>
    <row r="504" customFormat="false" ht="12.75" hidden="false" customHeight="false" outlineLevel="0" collapsed="false">
      <c r="A504" s="10" t="n">
        <v>37849</v>
      </c>
    </row>
    <row r="505" customFormat="false" ht="12.75" hidden="false" customHeight="false" outlineLevel="0" collapsed="false">
      <c r="A505" s="10" t="n">
        <v>37850</v>
      </c>
    </row>
    <row r="506" customFormat="false" ht="12.75" hidden="false" customHeight="false" outlineLevel="0" collapsed="false">
      <c r="A506" s="10" t="n">
        <v>37851</v>
      </c>
    </row>
    <row r="507" customFormat="false" ht="12.75" hidden="false" customHeight="false" outlineLevel="0" collapsed="false">
      <c r="A507" s="10" t="n">
        <v>37852</v>
      </c>
    </row>
    <row r="508" customFormat="false" ht="12.75" hidden="false" customHeight="false" outlineLevel="0" collapsed="false">
      <c r="A508" s="10" t="n">
        <v>37853</v>
      </c>
    </row>
    <row r="509" customFormat="false" ht="12.75" hidden="false" customHeight="false" outlineLevel="0" collapsed="false">
      <c r="A509" s="10" t="n">
        <v>37854</v>
      </c>
    </row>
    <row r="510" customFormat="false" ht="12.75" hidden="false" customHeight="false" outlineLevel="0" collapsed="false">
      <c r="A510" s="10" t="n">
        <v>37855</v>
      </c>
    </row>
    <row r="511" customFormat="false" ht="12.75" hidden="false" customHeight="false" outlineLevel="0" collapsed="false">
      <c r="A511" s="10" t="n">
        <v>37856</v>
      </c>
    </row>
    <row r="512" customFormat="false" ht="12.75" hidden="false" customHeight="false" outlineLevel="0" collapsed="false">
      <c r="A512" s="10" t="n">
        <v>37857</v>
      </c>
    </row>
    <row r="513" customFormat="false" ht="12.75" hidden="false" customHeight="false" outlineLevel="0" collapsed="false">
      <c r="A513" s="10" t="n">
        <v>37858</v>
      </c>
    </row>
    <row r="514" customFormat="false" ht="12.75" hidden="false" customHeight="false" outlineLevel="0" collapsed="false">
      <c r="A514" s="10" t="n">
        <v>37859</v>
      </c>
    </row>
    <row r="515" customFormat="false" ht="12.75" hidden="false" customHeight="false" outlineLevel="0" collapsed="false">
      <c r="A515" s="10" t="n">
        <v>37860</v>
      </c>
    </row>
    <row r="516" customFormat="false" ht="12.75" hidden="false" customHeight="false" outlineLevel="0" collapsed="false">
      <c r="A516" s="10" t="n">
        <v>37861</v>
      </c>
    </row>
    <row r="517" customFormat="false" ht="12.75" hidden="false" customHeight="false" outlineLevel="0" collapsed="false">
      <c r="A517" s="10" t="n">
        <v>37862</v>
      </c>
    </row>
    <row r="518" customFormat="false" ht="12.75" hidden="false" customHeight="false" outlineLevel="0" collapsed="false">
      <c r="A518" s="10" t="n">
        <v>37863</v>
      </c>
    </row>
    <row r="519" customFormat="false" ht="12.75" hidden="false" customHeight="false" outlineLevel="0" collapsed="false">
      <c r="A519" s="10" t="n">
        <v>37864</v>
      </c>
    </row>
    <row r="520" customFormat="false" ht="12.75" hidden="false" customHeight="false" outlineLevel="0" collapsed="false">
      <c r="A520" s="10" t="n">
        <v>37865</v>
      </c>
    </row>
    <row r="521" customFormat="false" ht="12.75" hidden="false" customHeight="false" outlineLevel="0" collapsed="false">
      <c r="A521" s="10" t="n">
        <v>37866</v>
      </c>
    </row>
    <row r="522" customFormat="false" ht="12.75" hidden="false" customHeight="false" outlineLevel="0" collapsed="false">
      <c r="A522" s="10" t="n">
        <v>37867</v>
      </c>
    </row>
    <row r="523" customFormat="false" ht="12.75" hidden="false" customHeight="false" outlineLevel="0" collapsed="false">
      <c r="A523" s="10" t="n">
        <v>37868</v>
      </c>
    </row>
    <row r="524" customFormat="false" ht="12.75" hidden="false" customHeight="false" outlineLevel="0" collapsed="false">
      <c r="A524" s="10" t="n">
        <v>37869</v>
      </c>
    </row>
    <row r="525" customFormat="false" ht="12.75" hidden="false" customHeight="false" outlineLevel="0" collapsed="false">
      <c r="A525" s="10" t="n">
        <v>37870</v>
      </c>
    </row>
    <row r="526" customFormat="false" ht="12.75" hidden="false" customHeight="false" outlineLevel="0" collapsed="false">
      <c r="A526" s="10" t="n">
        <v>37871</v>
      </c>
    </row>
    <row r="527" customFormat="false" ht="12.75" hidden="false" customHeight="false" outlineLevel="0" collapsed="false">
      <c r="A527" s="10" t="n">
        <v>37872</v>
      </c>
    </row>
    <row r="528" customFormat="false" ht="12.75" hidden="false" customHeight="false" outlineLevel="0" collapsed="false">
      <c r="A528" s="10" t="n">
        <v>37873</v>
      </c>
    </row>
    <row r="529" customFormat="false" ht="12.75" hidden="false" customHeight="false" outlineLevel="0" collapsed="false">
      <c r="A529" s="10" t="n">
        <v>37874</v>
      </c>
    </row>
    <row r="530" customFormat="false" ht="12.75" hidden="false" customHeight="false" outlineLevel="0" collapsed="false">
      <c r="A530" s="10" t="n">
        <v>37875</v>
      </c>
    </row>
    <row r="531" customFormat="false" ht="12.75" hidden="false" customHeight="false" outlineLevel="0" collapsed="false">
      <c r="A531" s="10" t="n">
        <v>37876</v>
      </c>
    </row>
    <row r="532" customFormat="false" ht="12.75" hidden="false" customHeight="false" outlineLevel="0" collapsed="false">
      <c r="A532" s="10" t="n">
        <v>37877</v>
      </c>
    </row>
    <row r="533" customFormat="false" ht="12.75" hidden="false" customHeight="false" outlineLevel="0" collapsed="false">
      <c r="A533" s="10" t="n">
        <v>37878</v>
      </c>
    </row>
    <row r="534" customFormat="false" ht="12.75" hidden="false" customHeight="false" outlineLevel="0" collapsed="false">
      <c r="A534" s="10" t="n">
        <v>37879</v>
      </c>
    </row>
    <row r="535" customFormat="false" ht="12.75" hidden="false" customHeight="false" outlineLevel="0" collapsed="false">
      <c r="A535" s="10" t="n">
        <v>37880</v>
      </c>
    </row>
    <row r="536" customFormat="false" ht="12.75" hidden="false" customHeight="false" outlineLevel="0" collapsed="false">
      <c r="A536" s="10" t="n">
        <v>37881</v>
      </c>
    </row>
    <row r="537" customFormat="false" ht="12.75" hidden="false" customHeight="false" outlineLevel="0" collapsed="false">
      <c r="A537" s="10" t="n">
        <v>37882</v>
      </c>
    </row>
    <row r="538" customFormat="false" ht="12.75" hidden="false" customHeight="false" outlineLevel="0" collapsed="false">
      <c r="A538" s="10" t="n">
        <v>37883</v>
      </c>
    </row>
    <row r="539" customFormat="false" ht="12.75" hidden="false" customHeight="false" outlineLevel="0" collapsed="false">
      <c r="A539" s="10" t="n">
        <v>37884</v>
      </c>
    </row>
    <row r="540" customFormat="false" ht="12.75" hidden="false" customHeight="false" outlineLevel="0" collapsed="false">
      <c r="A540" s="10" t="n">
        <v>37885</v>
      </c>
    </row>
    <row r="541" customFormat="false" ht="12.75" hidden="false" customHeight="false" outlineLevel="0" collapsed="false">
      <c r="A541" s="10" t="n">
        <v>37886</v>
      </c>
    </row>
    <row r="542" customFormat="false" ht="12.75" hidden="false" customHeight="false" outlineLevel="0" collapsed="false">
      <c r="A542" s="10" t="n">
        <v>37887</v>
      </c>
    </row>
    <row r="543" customFormat="false" ht="12.75" hidden="false" customHeight="false" outlineLevel="0" collapsed="false">
      <c r="A543" s="10" t="n">
        <v>37888</v>
      </c>
    </row>
    <row r="544" customFormat="false" ht="12.75" hidden="false" customHeight="false" outlineLevel="0" collapsed="false">
      <c r="A544" s="10" t="n">
        <v>37889</v>
      </c>
    </row>
    <row r="545" customFormat="false" ht="12.75" hidden="false" customHeight="false" outlineLevel="0" collapsed="false">
      <c r="A545" s="10" t="n">
        <v>37890</v>
      </c>
    </row>
    <row r="546" customFormat="false" ht="12.75" hidden="false" customHeight="false" outlineLevel="0" collapsed="false">
      <c r="A546" s="10" t="n">
        <v>37891</v>
      </c>
    </row>
    <row r="547" customFormat="false" ht="12.75" hidden="false" customHeight="false" outlineLevel="0" collapsed="false">
      <c r="A547" s="10" t="n">
        <v>37892</v>
      </c>
    </row>
    <row r="548" customFormat="false" ht="12.75" hidden="false" customHeight="false" outlineLevel="0" collapsed="false">
      <c r="A548" s="10" t="n">
        <v>37893</v>
      </c>
    </row>
    <row r="549" customFormat="false" ht="12.75" hidden="false" customHeight="false" outlineLevel="0" collapsed="false">
      <c r="A549" s="10" t="n">
        <v>37894</v>
      </c>
    </row>
    <row r="550" customFormat="false" ht="12.75" hidden="false" customHeight="false" outlineLevel="0" collapsed="false">
      <c r="A550" s="10" t="n">
        <v>37895</v>
      </c>
    </row>
    <row r="551" customFormat="false" ht="12.75" hidden="false" customHeight="false" outlineLevel="0" collapsed="false">
      <c r="A551" s="10" t="n">
        <v>37896</v>
      </c>
    </row>
    <row r="552" customFormat="false" ht="12.75" hidden="false" customHeight="false" outlineLevel="0" collapsed="false">
      <c r="A552" s="10" t="n">
        <v>37897</v>
      </c>
    </row>
    <row r="553" customFormat="false" ht="12.75" hidden="false" customHeight="false" outlineLevel="0" collapsed="false">
      <c r="A553" s="10" t="n">
        <v>37898</v>
      </c>
    </row>
    <row r="554" customFormat="false" ht="12.75" hidden="false" customHeight="false" outlineLevel="0" collapsed="false">
      <c r="A554" s="10" t="n">
        <v>37899</v>
      </c>
    </row>
    <row r="555" customFormat="false" ht="12.75" hidden="false" customHeight="false" outlineLevel="0" collapsed="false">
      <c r="A555" s="10" t="n">
        <v>37900</v>
      </c>
    </row>
    <row r="556" customFormat="false" ht="12.75" hidden="false" customHeight="false" outlineLevel="0" collapsed="false">
      <c r="A556" s="10" t="n">
        <v>37901</v>
      </c>
    </row>
    <row r="557" customFormat="false" ht="12.75" hidden="false" customHeight="false" outlineLevel="0" collapsed="false">
      <c r="A557" s="10" t="n">
        <v>37902</v>
      </c>
    </row>
    <row r="558" customFormat="false" ht="12.75" hidden="false" customHeight="false" outlineLevel="0" collapsed="false">
      <c r="A558" s="10" t="n">
        <v>37903</v>
      </c>
    </row>
    <row r="559" customFormat="false" ht="12.75" hidden="false" customHeight="false" outlineLevel="0" collapsed="false">
      <c r="A559" s="10" t="n">
        <v>37904</v>
      </c>
    </row>
    <row r="560" customFormat="false" ht="12.75" hidden="false" customHeight="false" outlineLevel="0" collapsed="false">
      <c r="A560" s="10" t="n">
        <v>37905</v>
      </c>
    </row>
    <row r="561" customFormat="false" ht="12.75" hidden="false" customHeight="false" outlineLevel="0" collapsed="false">
      <c r="A561" s="10" t="n">
        <v>37906</v>
      </c>
    </row>
    <row r="562" customFormat="false" ht="12.75" hidden="false" customHeight="false" outlineLevel="0" collapsed="false">
      <c r="A562" s="10" t="n">
        <v>37907</v>
      </c>
    </row>
    <row r="563" customFormat="false" ht="12.75" hidden="false" customHeight="false" outlineLevel="0" collapsed="false">
      <c r="A563" s="10" t="n">
        <v>37908</v>
      </c>
    </row>
    <row r="564" customFormat="false" ht="12.75" hidden="false" customHeight="false" outlineLevel="0" collapsed="false">
      <c r="A564" s="10" t="n">
        <v>37909</v>
      </c>
    </row>
    <row r="565" customFormat="false" ht="12.75" hidden="false" customHeight="false" outlineLevel="0" collapsed="false">
      <c r="A565" s="10" t="n">
        <v>37910</v>
      </c>
    </row>
    <row r="566" customFormat="false" ht="12.75" hidden="false" customHeight="false" outlineLevel="0" collapsed="false">
      <c r="A566" s="10" t="n">
        <v>37911</v>
      </c>
    </row>
    <row r="567" customFormat="false" ht="12.75" hidden="false" customHeight="false" outlineLevel="0" collapsed="false">
      <c r="A567" s="10" t="n">
        <v>37912</v>
      </c>
    </row>
    <row r="568" customFormat="false" ht="12.75" hidden="false" customHeight="false" outlineLevel="0" collapsed="false">
      <c r="A568" s="10" t="n">
        <v>37913</v>
      </c>
    </row>
    <row r="569" customFormat="false" ht="12.75" hidden="false" customHeight="false" outlineLevel="0" collapsed="false">
      <c r="A569" s="10" t="n">
        <v>37914</v>
      </c>
    </row>
    <row r="570" customFormat="false" ht="12.75" hidden="false" customHeight="false" outlineLevel="0" collapsed="false">
      <c r="A570" s="10" t="n">
        <v>37915</v>
      </c>
    </row>
    <row r="571" customFormat="false" ht="12.75" hidden="false" customHeight="false" outlineLevel="0" collapsed="false">
      <c r="A571" s="10" t="n">
        <v>37916</v>
      </c>
    </row>
    <row r="572" customFormat="false" ht="12.75" hidden="false" customHeight="false" outlineLevel="0" collapsed="false">
      <c r="A572" s="10" t="n">
        <v>37917</v>
      </c>
    </row>
    <row r="573" customFormat="false" ht="12.75" hidden="false" customHeight="false" outlineLevel="0" collapsed="false">
      <c r="A573" s="10" t="n">
        <v>37918</v>
      </c>
    </row>
    <row r="574" customFormat="false" ht="12.75" hidden="false" customHeight="false" outlineLevel="0" collapsed="false">
      <c r="A574" s="10" t="n">
        <v>37919</v>
      </c>
    </row>
    <row r="575" customFormat="false" ht="12.75" hidden="false" customHeight="false" outlineLevel="0" collapsed="false">
      <c r="A575" s="10" t="n">
        <v>37920</v>
      </c>
    </row>
    <row r="576" customFormat="false" ht="12.75" hidden="false" customHeight="false" outlineLevel="0" collapsed="false">
      <c r="A576" s="10" t="n">
        <v>37921</v>
      </c>
    </row>
    <row r="577" customFormat="false" ht="12.75" hidden="false" customHeight="false" outlineLevel="0" collapsed="false">
      <c r="A577" s="10" t="n">
        <v>37922</v>
      </c>
    </row>
    <row r="578" customFormat="false" ht="12.75" hidden="false" customHeight="false" outlineLevel="0" collapsed="false">
      <c r="A578" s="10" t="n">
        <v>37923</v>
      </c>
    </row>
    <row r="579" customFormat="false" ht="12.75" hidden="false" customHeight="false" outlineLevel="0" collapsed="false">
      <c r="A579" s="10" t="n">
        <v>37924</v>
      </c>
    </row>
    <row r="580" customFormat="false" ht="12.75" hidden="false" customHeight="false" outlineLevel="0" collapsed="false">
      <c r="A580" s="10" t="n">
        <v>37925</v>
      </c>
    </row>
    <row r="581" customFormat="false" ht="12.75" hidden="false" customHeight="false" outlineLevel="0" collapsed="false">
      <c r="A581" s="10" t="n">
        <v>37926</v>
      </c>
    </row>
    <row r="582" customFormat="false" ht="12.75" hidden="false" customHeight="false" outlineLevel="0" collapsed="false">
      <c r="A582" s="10" t="n">
        <v>37927</v>
      </c>
    </row>
    <row r="583" customFormat="false" ht="12.75" hidden="false" customHeight="false" outlineLevel="0" collapsed="false">
      <c r="A583" s="10" t="n">
        <v>37928</v>
      </c>
    </row>
    <row r="584" customFormat="false" ht="12.75" hidden="false" customHeight="false" outlineLevel="0" collapsed="false">
      <c r="A584" s="10" t="n">
        <v>37929</v>
      </c>
    </row>
    <row r="585" customFormat="false" ht="12.75" hidden="false" customHeight="false" outlineLevel="0" collapsed="false">
      <c r="A585" s="10" t="n">
        <v>37930</v>
      </c>
    </row>
    <row r="586" customFormat="false" ht="12.75" hidden="false" customHeight="false" outlineLevel="0" collapsed="false">
      <c r="A586" s="10" t="n">
        <v>37931</v>
      </c>
    </row>
    <row r="587" customFormat="false" ht="12.75" hidden="false" customHeight="false" outlineLevel="0" collapsed="false">
      <c r="A587" s="10" t="n">
        <v>37932</v>
      </c>
    </row>
    <row r="588" customFormat="false" ht="12.75" hidden="false" customHeight="false" outlineLevel="0" collapsed="false">
      <c r="A588" s="10" t="n">
        <v>37933</v>
      </c>
    </row>
    <row r="589" customFormat="false" ht="12.75" hidden="false" customHeight="false" outlineLevel="0" collapsed="false">
      <c r="A589" s="10" t="n">
        <v>37934</v>
      </c>
    </row>
    <row r="590" customFormat="false" ht="12.75" hidden="false" customHeight="false" outlineLevel="0" collapsed="false">
      <c r="A590" s="10" t="n">
        <v>37935</v>
      </c>
    </row>
    <row r="591" customFormat="false" ht="12.75" hidden="false" customHeight="false" outlineLevel="0" collapsed="false">
      <c r="A591" s="10" t="n">
        <v>37936</v>
      </c>
    </row>
    <row r="592" customFormat="false" ht="12.75" hidden="false" customHeight="false" outlineLevel="0" collapsed="false">
      <c r="A592" s="10" t="n">
        <v>37937</v>
      </c>
    </row>
    <row r="593" customFormat="false" ht="12.75" hidden="false" customHeight="false" outlineLevel="0" collapsed="false">
      <c r="A593" s="10" t="n">
        <v>37938</v>
      </c>
    </row>
    <row r="594" customFormat="false" ht="12.75" hidden="false" customHeight="false" outlineLevel="0" collapsed="false">
      <c r="A594" s="10" t="n">
        <v>37939</v>
      </c>
    </row>
    <row r="595" customFormat="false" ht="12.75" hidden="false" customHeight="false" outlineLevel="0" collapsed="false">
      <c r="A595" s="10" t="n">
        <v>37940</v>
      </c>
    </row>
    <row r="596" customFormat="false" ht="12.75" hidden="false" customHeight="false" outlineLevel="0" collapsed="false">
      <c r="A596" s="10" t="n">
        <v>37941</v>
      </c>
    </row>
    <row r="597" customFormat="false" ht="12.75" hidden="false" customHeight="false" outlineLevel="0" collapsed="false">
      <c r="A597" s="10" t="n">
        <v>37942</v>
      </c>
    </row>
    <row r="598" customFormat="false" ht="12.75" hidden="false" customHeight="false" outlineLevel="0" collapsed="false">
      <c r="A598" s="10" t="n">
        <v>37943</v>
      </c>
    </row>
    <row r="599" customFormat="false" ht="12.75" hidden="false" customHeight="false" outlineLevel="0" collapsed="false">
      <c r="A599" s="10" t="n">
        <v>37944</v>
      </c>
    </row>
    <row r="600" customFormat="false" ht="12.75" hidden="false" customHeight="false" outlineLevel="0" collapsed="false">
      <c r="A600" s="10" t="n">
        <v>37945</v>
      </c>
    </row>
    <row r="601" customFormat="false" ht="12.75" hidden="false" customHeight="false" outlineLevel="0" collapsed="false">
      <c r="A601" s="10" t="n">
        <v>37946</v>
      </c>
    </row>
    <row r="602" customFormat="false" ht="12.75" hidden="false" customHeight="false" outlineLevel="0" collapsed="false">
      <c r="A602" s="10" t="n">
        <v>37947</v>
      </c>
    </row>
    <row r="603" customFormat="false" ht="12.75" hidden="false" customHeight="false" outlineLevel="0" collapsed="false">
      <c r="A603" s="10" t="n">
        <v>37948</v>
      </c>
    </row>
    <row r="604" customFormat="false" ht="12.75" hidden="false" customHeight="false" outlineLevel="0" collapsed="false">
      <c r="A604" s="10" t="n">
        <v>37949</v>
      </c>
    </row>
    <row r="605" customFormat="false" ht="12.75" hidden="false" customHeight="false" outlineLevel="0" collapsed="false">
      <c r="A605" s="10" t="n">
        <v>37950</v>
      </c>
    </row>
    <row r="606" customFormat="false" ht="12.75" hidden="false" customHeight="false" outlineLevel="0" collapsed="false">
      <c r="A606" s="10" t="n">
        <v>37951</v>
      </c>
    </row>
    <row r="607" customFormat="false" ht="12.75" hidden="false" customHeight="false" outlineLevel="0" collapsed="false">
      <c r="A607" s="10" t="n">
        <v>37952</v>
      </c>
    </row>
    <row r="608" customFormat="false" ht="12.75" hidden="false" customHeight="false" outlineLevel="0" collapsed="false">
      <c r="A608" s="10" t="n">
        <v>37953</v>
      </c>
    </row>
    <row r="609" customFormat="false" ht="12.75" hidden="false" customHeight="false" outlineLevel="0" collapsed="false">
      <c r="A609" s="10" t="n">
        <v>37954</v>
      </c>
    </row>
    <row r="610" customFormat="false" ht="12.75" hidden="false" customHeight="false" outlineLevel="0" collapsed="false">
      <c r="A610" s="10" t="n">
        <v>37955</v>
      </c>
    </row>
    <row r="611" customFormat="false" ht="12.75" hidden="false" customHeight="false" outlineLevel="0" collapsed="false">
      <c r="A611" s="10" t="n">
        <v>37956</v>
      </c>
    </row>
    <row r="612" customFormat="false" ht="12.75" hidden="false" customHeight="false" outlineLevel="0" collapsed="false">
      <c r="A612" s="10" t="n">
        <v>37957</v>
      </c>
    </row>
    <row r="613" customFormat="false" ht="12.75" hidden="false" customHeight="false" outlineLevel="0" collapsed="false">
      <c r="A613" s="10" t="n">
        <v>37958</v>
      </c>
    </row>
    <row r="614" customFormat="false" ht="12.75" hidden="false" customHeight="false" outlineLevel="0" collapsed="false">
      <c r="A614" s="10" t="n">
        <v>37959</v>
      </c>
    </row>
    <row r="615" customFormat="false" ht="12.75" hidden="false" customHeight="false" outlineLevel="0" collapsed="false">
      <c r="A615" s="10" t="n">
        <v>37960</v>
      </c>
    </row>
    <row r="616" customFormat="false" ht="12.75" hidden="false" customHeight="false" outlineLevel="0" collapsed="false">
      <c r="A616" s="10" t="n">
        <v>37961</v>
      </c>
    </row>
    <row r="617" customFormat="false" ht="12.75" hidden="false" customHeight="false" outlineLevel="0" collapsed="false">
      <c r="A617" s="10" t="n">
        <v>37962</v>
      </c>
    </row>
    <row r="618" customFormat="false" ht="12.75" hidden="false" customHeight="false" outlineLevel="0" collapsed="false">
      <c r="A618" s="10" t="n">
        <v>37963</v>
      </c>
    </row>
    <row r="619" customFormat="false" ht="12.75" hidden="false" customHeight="false" outlineLevel="0" collapsed="false">
      <c r="A619" s="10" t="n">
        <v>37964</v>
      </c>
    </row>
    <row r="620" customFormat="false" ht="12.75" hidden="false" customHeight="false" outlineLevel="0" collapsed="false">
      <c r="A620" s="10" t="n">
        <v>37965</v>
      </c>
    </row>
    <row r="621" customFormat="false" ht="12.75" hidden="false" customHeight="false" outlineLevel="0" collapsed="false">
      <c r="A621" s="10" t="n">
        <v>37966</v>
      </c>
    </row>
    <row r="622" customFormat="false" ht="12.75" hidden="false" customHeight="false" outlineLevel="0" collapsed="false">
      <c r="A622" s="10" t="n">
        <v>37967</v>
      </c>
    </row>
    <row r="623" customFormat="false" ht="12.75" hidden="false" customHeight="false" outlineLevel="0" collapsed="false">
      <c r="A623" s="10" t="n">
        <v>37968</v>
      </c>
    </row>
    <row r="624" customFormat="false" ht="12.75" hidden="false" customHeight="false" outlineLevel="0" collapsed="false">
      <c r="A624" s="10" t="n">
        <v>37969</v>
      </c>
    </row>
    <row r="625" customFormat="false" ht="12.75" hidden="false" customHeight="false" outlineLevel="0" collapsed="false">
      <c r="A625" s="10" t="n">
        <v>37970</v>
      </c>
    </row>
    <row r="626" customFormat="false" ht="12.75" hidden="false" customHeight="false" outlineLevel="0" collapsed="false">
      <c r="A626" s="10" t="n">
        <v>37971</v>
      </c>
    </row>
    <row r="627" customFormat="false" ht="12.75" hidden="false" customHeight="false" outlineLevel="0" collapsed="false">
      <c r="A627" s="10" t="n">
        <v>37972</v>
      </c>
    </row>
    <row r="628" customFormat="false" ht="12.75" hidden="false" customHeight="false" outlineLevel="0" collapsed="false">
      <c r="A628" s="10" t="n">
        <v>37973</v>
      </c>
    </row>
    <row r="629" customFormat="false" ht="12.75" hidden="false" customHeight="false" outlineLevel="0" collapsed="false">
      <c r="A629" s="10" t="n">
        <v>37974</v>
      </c>
    </row>
    <row r="630" customFormat="false" ht="12.75" hidden="false" customHeight="false" outlineLevel="0" collapsed="false">
      <c r="A630" s="10" t="n">
        <v>37975</v>
      </c>
    </row>
    <row r="631" customFormat="false" ht="12.75" hidden="false" customHeight="false" outlineLevel="0" collapsed="false">
      <c r="A631" s="10" t="n">
        <v>37976</v>
      </c>
    </row>
    <row r="632" customFormat="false" ht="12.75" hidden="false" customHeight="false" outlineLevel="0" collapsed="false">
      <c r="A632" s="10" t="n">
        <v>37977</v>
      </c>
    </row>
    <row r="633" customFormat="false" ht="12.75" hidden="false" customHeight="false" outlineLevel="0" collapsed="false">
      <c r="A633" s="10" t="n">
        <v>37978</v>
      </c>
    </row>
    <row r="634" customFormat="false" ht="12.75" hidden="false" customHeight="false" outlineLevel="0" collapsed="false">
      <c r="A634" s="10" t="n">
        <v>37979</v>
      </c>
    </row>
    <row r="635" customFormat="false" ht="12.75" hidden="false" customHeight="false" outlineLevel="0" collapsed="false">
      <c r="A635" s="10" t="n">
        <v>37980</v>
      </c>
    </row>
    <row r="636" customFormat="false" ht="12.75" hidden="false" customHeight="false" outlineLevel="0" collapsed="false">
      <c r="A636" s="10" t="n">
        <v>37981</v>
      </c>
    </row>
    <row r="637" customFormat="false" ht="12.75" hidden="false" customHeight="false" outlineLevel="0" collapsed="false">
      <c r="A637" s="10" t="n">
        <v>37982</v>
      </c>
    </row>
    <row r="638" customFormat="false" ht="12.75" hidden="false" customHeight="false" outlineLevel="0" collapsed="false">
      <c r="A638" s="10" t="n">
        <v>37983</v>
      </c>
    </row>
    <row r="639" customFormat="false" ht="12.75" hidden="false" customHeight="false" outlineLevel="0" collapsed="false">
      <c r="A639" s="10" t="n">
        <v>37984</v>
      </c>
    </row>
    <row r="640" customFormat="false" ht="12.75" hidden="false" customHeight="false" outlineLevel="0" collapsed="false">
      <c r="A640" s="10" t="n">
        <v>37985</v>
      </c>
    </row>
    <row r="641" customFormat="false" ht="12.75" hidden="false" customHeight="false" outlineLevel="0" collapsed="false">
      <c r="A641" s="10" t="n">
        <v>37986</v>
      </c>
    </row>
    <row r="642" customFormat="false" ht="12.75" hidden="false" customHeight="false" outlineLevel="0" collapsed="false">
      <c r="A642" s="10" t="n">
        <v>37987</v>
      </c>
    </row>
    <row r="643" customFormat="false" ht="12.75" hidden="false" customHeight="false" outlineLevel="0" collapsed="false">
      <c r="A643" s="10" t="n">
        <v>37988</v>
      </c>
    </row>
    <row r="644" customFormat="false" ht="12.75" hidden="false" customHeight="false" outlineLevel="0" collapsed="false">
      <c r="A644" s="10" t="n">
        <v>37989</v>
      </c>
    </row>
    <row r="645" customFormat="false" ht="12.75" hidden="false" customHeight="false" outlineLevel="0" collapsed="false">
      <c r="A645" s="10" t="n">
        <v>37990</v>
      </c>
    </row>
    <row r="646" customFormat="false" ht="12.75" hidden="false" customHeight="false" outlineLevel="0" collapsed="false">
      <c r="A646" s="10" t="n">
        <v>37991</v>
      </c>
    </row>
    <row r="647" customFormat="false" ht="12.75" hidden="false" customHeight="false" outlineLevel="0" collapsed="false">
      <c r="A647" s="10" t="n">
        <v>37992</v>
      </c>
    </row>
    <row r="648" customFormat="false" ht="12.75" hidden="false" customHeight="false" outlineLevel="0" collapsed="false">
      <c r="A648" s="10" t="n">
        <v>37993</v>
      </c>
    </row>
    <row r="649" customFormat="false" ht="12.75" hidden="false" customHeight="false" outlineLevel="0" collapsed="false">
      <c r="A649" s="10" t="n">
        <v>37994</v>
      </c>
    </row>
    <row r="650" customFormat="false" ht="12.75" hidden="false" customHeight="false" outlineLevel="0" collapsed="false">
      <c r="A650" s="10" t="n">
        <v>37995</v>
      </c>
    </row>
    <row r="651" customFormat="false" ht="12.75" hidden="false" customHeight="false" outlineLevel="0" collapsed="false">
      <c r="A651" s="10" t="n">
        <v>37996</v>
      </c>
    </row>
    <row r="652" customFormat="false" ht="12.75" hidden="false" customHeight="false" outlineLevel="0" collapsed="false">
      <c r="A652" s="10" t="n">
        <v>37997</v>
      </c>
    </row>
    <row r="653" customFormat="false" ht="12.75" hidden="false" customHeight="false" outlineLevel="0" collapsed="false">
      <c r="A653" s="10" t="n">
        <v>37998</v>
      </c>
    </row>
    <row r="654" customFormat="false" ht="12.75" hidden="false" customHeight="false" outlineLevel="0" collapsed="false">
      <c r="A654" s="10" t="n">
        <v>37999</v>
      </c>
    </row>
    <row r="655" customFormat="false" ht="12.75" hidden="false" customHeight="false" outlineLevel="0" collapsed="false">
      <c r="A655" s="10" t="n">
        <v>38000</v>
      </c>
    </row>
    <row r="656" customFormat="false" ht="12.75" hidden="false" customHeight="false" outlineLevel="0" collapsed="false">
      <c r="A656" s="10" t="n">
        <v>38001</v>
      </c>
    </row>
    <row r="657" customFormat="false" ht="12.75" hidden="false" customHeight="false" outlineLevel="0" collapsed="false">
      <c r="A657" s="10" t="n">
        <v>38002</v>
      </c>
    </row>
    <row r="658" customFormat="false" ht="12.75" hidden="false" customHeight="false" outlineLevel="0" collapsed="false">
      <c r="A658" s="10" t="n">
        <v>38003</v>
      </c>
    </row>
    <row r="659" customFormat="false" ht="12.75" hidden="false" customHeight="false" outlineLevel="0" collapsed="false">
      <c r="A659" s="10" t="n">
        <v>38004</v>
      </c>
    </row>
    <row r="660" customFormat="false" ht="12.75" hidden="false" customHeight="false" outlineLevel="0" collapsed="false">
      <c r="A660" s="10" t="n">
        <v>38005</v>
      </c>
    </row>
    <row r="661" customFormat="false" ht="12.75" hidden="false" customHeight="false" outlineLevel="0" collapsed="false">
      <c r="A661" s="10" t="n">
        <v>38006</v>
      </c>
    </row>
    <row r="662" customFormat="false" ht="12.75" hidden="false" customHeight="false" outlineLevel="0" collapsed="false">
      <c r="A662" s="10" t="n">
        <v>38007</v>
      </c>
    </row>
    <row r="663" customFormat="false" ht="12.75" hidden="false" customHeight="false" outlineLevel="0" collapsed="false">
      <c r="A663" s="10" t="n">
        <v>38008</v>
      </c>
    </row>
    <row r="664" customFormat="false" ht="12.75" hidden="false" customHeight="false" outlineLevel="0" collapsed="false">
      <c r="A664" s="10" t="n">
        <v>38009</v>
      </c>
    </row>
    <row r="665" customFormat="false" ht="12.75" hidden="false" customHeight="false" outlineLevel="0" collapsed="false">
      <c r="A665" s="10" t="n">
        <v>38010</v>
      </c>
    </row>
    <row r="666" customFormat="false" ht="12.75" hidden="false" customHeight="false" outlineLevel="0" collapsed="false">
      <c r="A666" s="10" t="n">
        <v>38011</v>
      </c>
    </row>
    <row r="667" customFormat="false" ht="12.75" hidden="false" customHeight="false" outlineLevel="0" collapsed="false">
      <c r="A667" s="10" t="n">
        <v>38012</v>
      </c>
    </row>
    <row r="668" customFormat="false" ht="12.75" hidden="false" customHeight="false" outlineLevel="0" collapsed="false">
      <c r="A668" s="10" t="n">
        <v>38013</v>
      </c>
    </row>
    <row r="669" customFormat="false" ht="12.75" hidden="false" customHeight="false" outlineLevel="0" collapsed="false">
      <c r="A669" s="10" t="n">
        <v>38014</v>
      </c>
    </row>
    <row r="670" customFormat="false" ht="12.75" hidden="false" customHeight="false" outlineLevel="0" collapsed="false">
      <c r="A670" s="10" t="n">
        <v>38015</v>
      </c>
    </row>
    <row r="671" customFormat="false" ht="12.75" hidden="false" customHeight="false" outlineLevel="0" collapsed="false">
      <c r="A671" s="10" t="n">
        <v>38016</v>
      </c>
    </row>
    <row r="672" customFormat="false" ht="12.75" hidden="false" customHeight="false" outlineLevel="0" collapsed="false">
      <c r="A672" s="10" t="n">
        <v>38017</v>
      </c>
    </row>
    <row r="673" customFormat="false" ht="12.75" hidden="false" customHeight="false" outlineLevel="0" collapsed="false">
      <c r="A673" s="10" t="n">
        <v>38018</v>
      </c>
    </row>
    <row r="674" customFormat="false" ht="12.75" hidden="false" customHeight="false" outlineLevel="0" collapsed="false">
      <c r="A674" s="10" t="n">
        <v>38019</v>
      </c>
    </row>
    <row r="675" customFormat="false" ht="12.75" hidden="false" customHeight="false" outlineLevel="0" collapsed="false">
      <c r="A675" s="10" t="n">
        <v>38020</v>
      </c>
    </row>
    <row r="676" customFormat="false" ht="12.75" hidden="false" customHeight="false" outlineLevel="0" collapsed="false">
      <c r="A676" s="10" t="n">
        <v>38021</v>
      </c>
    </row>
    <row r="677" customFormat="false" ht="12.75" hidden="false" customHeight="false" outlineLevel="0" collapsed="false">
      <c r="A677" s="10" t="n">
        <v>38022</v>
      </c>
    </row>
    <row r="678" customFormat="false" ht="12.75" hidden="false" customHeight="false" outlineLevel="0" collapsed="false">
      <c r="A678" s="10" t="n">
        <v>38023</v>
      </c>
    </row>
    <row r="679" customFormat="false" ht="12.75" hidden="false" customHeight="false" outlineLevel="0" collapsed="false">
      <c r="A679" s="10" t="n">
        <v>38024</v>
      </c>
    </row>
    <row r="680" customFormat="false" ht="12.75" hidden="false" customHeight="false" outlineLevel="0" collapsed="false">
      <c r="A680" s="10" t="n">
        <v>38025</v>
      </c>
    </row>
    <row r="681" customFormat="false" ht="12.75" hidden="false" customHeight="false" outlineLevel="0" collapsed="false">
      <c r="A681" s="10" t="n">
        <v>38026</v>
      </c>
    </row>
    <row r="682" customFormat="false" ht="12.75" hidden="false" customHeight="false" outlineLevel="0" collapsed="false">
      <c r="A682" s="10" t="n">
        <v>38027</v>
      </c>
    </row>
    <row r="683" customFormat="false" ht="12.75" hidden="false" customHeight="false" outlineLevel="0" collapsed="false">
      <c r="A683" s="10" t="n">
        <v>38028</v>
      </c>
    </row>
    <row r="684" customFormat="false" ht="12.75" hidden="false" customHeight="false" outlineLevel="0" collapsed="false">
      <c r="A684" s="10" t="n">
        <v>38029</v>
      </c>
    </row>
    <row r="685" customFormat="false" ht="12.75" hidden="false" customHeight="false" outlineLevel="0" collapsed="false">
      <c r="A685" s="10" t="n">
        <v>38030</v>
      </c>
    </row>
    <row r="686" customFormat="false" ht="12.75" hidden="false" customHeight="false" outlineLevel="0" collapsed="false">
      <c r="A686" s="10" t="n">
        <v>38031</v>
      </c>
    </row>
    <row r="687" customFormat="false" ht="12.75" hidden="false" customHeight="false" outlineLevel="0" collapsed="false">
      <c r="A687" s="10" t="n">
        <v>38032</v>
      </c>
    </row>
    <row r="688" customFormat="false" ht="12.75" hidden="false" customHeight="false" outlineLevel="0" collapsed="false">
      <c r="A688" s="10" t="n">
        <v>38033</v>
      </c>
    </row>
    <row r="689" customFormat="false" ht="12.75" hidden="false" customHeight="false" outlineLevel="0" collapsed="false">
      <c r="A689" s="10" t="n">
        <v>38034</v>
      </c>
    </row>
    <row r="690" customFormat="false" ht="12.75" hidden="false" customHeight="false" outlineLevel="0" collapsed="false">
      <c r="A690" s="10" t="n">
        <v>38035</v>
      </c>
    </row>
    <row r="691" customFormat="false" ht="12.75" hidden="false" customHeight="false" outlineLevel="0" collapsed="false">
      <c r="A691" s="10" t="n">
        <v>38036</v>
      </c>
    </row>
    <row r="692" customFormat="false" ht="12.75" hidden="false" customHeight="false" outlineLevel="0" collapsed="false">
      <c r="A692" s="10" t="n">
        <v>38037</v>
      </c>
    </row>
    <row r="693" customFormat="false" ht="12.75" hidden="false" customHeight="false" outlineLevel="0" collapsed="false">
      <c r="A693" s="10" t="n">
        <v>38038</v>
      </c>
    </row>
    <row r="694" customFormat="false" ht="12.75" hidden="false" customHeight="false" outlineLevel="0" collapsed="false">
      <c r="A694" s="10" t="n">
        <v>38039</v>
      </c>
    </row>
    <row r="695" customFormat="false" ht="12.75" hidden="false" customHeight="false" outlineLevel="0" collapsed="false">
      <c r="A695" s="10" t="n">
        <v>38040</v>
      </c>
    </row>
    <row r="696" customFormat="false" ht="12.75" hidden="false" customHeight="false" outlineLevel="0" collapsed="false">
      <c r="A696" s="10" t="n">
        <v>38041</v>
      </c>
    </row>
    <row r="697" customFormat="false" ht="12.75" hidden="false" customHeight="false" outlineLevel="0" collapsed="false">
      <c r="A697" s="10" t="n">
        <v>38042</v>
      </c>
    </row>
    <row r="698" customFormat="false" ht="12.75" hidden="false" customHeight="false" outlineLevel="0" collapsed="false">
      <c r="A698" s="10" t="n">
        <v>38043</v>
      </c>
    </row>
    <row r="699" customFormat="false" ht="12.75" hidden="false" customHeight="false" outlineLevel="0" collapsed="false">
      <c r="A699" s="10" t="n">
        <v>38044</v>
      </c>
    </row>
    <row r="700" customFormat="false" ht="12.75" hidden="false" customHeight="false" outlineLevel="0" collapsed="false">
      <c r="A700" s="10" t="n">
        <v>38045</v>
      </c>
    </row>
    <row r="701" customFormat="false" ht="12.75" hidden="false" customHeight="false" outlineLevel="0" collapsed="false">
      <c r="A701" s="10" t="n">
        <v>38046</v>
      </c>
    </row>
    <row r="702" customFormat="false" ht="12.75" hidden="false" customHeight="false" outlineLevel="0" collapsed="false">
      <c r="A702" s="10" t="n">
        <v>38047</v>
      </c>
    </row>
    <row r="703" customFormat="false" ht="12.75" hidden="false" customHeight="false" outlineLevel="0" collapsed="false">
      <c r="A703" s="10" t="n">
        <v>38048</v>
      </c>
    </row>
    <row r="704" customFormat="false" ht="12.75" hidden="false" customHeight="false" outlineLevel="0" collapsed="false">
      <c r="A704" s="10" t="n">
        <v>38049</v>
      </c>
    </row>
    <row r="705" customFormat="false" ht="12.75" hidden="false" customHeight="false" outlineLevel="0" collapsed="false">
      <c r="A705" s="10" t="n">
        <v>38050</v>
      </c>
    </row>
    <row r="706" customFormat="false" ht="12.75" hidden="false" customHeight="false" outlineLevel="0" collapsed="false">
      <c r="A706" s="10" t="n">
        <v>38051</v>
      </c>
    </row>
    <row r="707" customFormat="false" ht="12.75" hidden="false" customHeight="false" outlineLevel="0" collapsed="false">
      <c r="A707" s="10" t="n">
        <v>38052</v>
      </c>
    </row>
    <row r="708" customFormat="false" ht="12.75" hidden="false" customHeight="false" outlineLevel="0" collapsed="false">
      <c r="A708" s="10" t="n">
        <v>38053</v>
      </c>
    </row>
    <row r="709" customFormat="false" ht="12.75" hidden="false" customHeight="false" outlineLevel="0" collapsed="false">
      <c r="A709" s="10" t="n">
        <v>38054</v>
      </c>
    </row>
    <row r="710" customFormat="false" ht="12.75" hidden="false" customHeight="false" outlineLevel="0" collapsed="false">
      <c r="A710" s="10" t="n">
        <v>38055</v>
      </c>
    </row>
    <row r="711" customFormat="false" ht="12.75" hidden="false" customHeight="false" outlineLevel="0" collapsed="false">
      <c r="A711" s="10" t="n">
        <v>38056</v>
      </c>
    </row>
    <row r="712" customFormat="false" ht="12.75" hidden="false" customHeight="false" outlineLevel="0" collapsed="false">
      <c r="A712" s="10" t="n">
        <v>38057</v>
      </c>
    </row>
    <row r="713" customFormat="false" ht="12.75" hidden="false" customHeight="false" outlineLevel="0" collapsed="false">
      <c r="A713" s="10" t="n">
        <v>38058</v>
      </c>
    </row>
    <row r="714" customFormat="false" ht="12.75" hidden="false" customHeight="false" outlineLevel="0" collapsed="false">
      <c r="A714" s="10" t="n">
        <v>38059</v>
      </c>
    </row>
    <row r="715" customFormat="false" ht="12.75" hidden="false" customHeight="false" outlineLevel="0" collapsed="false">
      <c r="A715" s="10" t="n">
        <v>38060</v>
      </c>
    </row>
    <row r="716" customFormat="false" ht="12.75" hidden="false" customHeight="false" outlineLevel="0" collapsed="false">
      <c r="A716" s="10" t="n">
        <v>38061</v>
      </c>
    </row>
    <row r="717" customFormat="false" ht="12.75" hidden="false" customHeight="false" outlineLevel="0" collapsed="false">
      <c r="A717" s="10" t="n">
        <v>38062</v>
      </c>
    </row>
    <row r="718" customFormat="false" ht="12.75" hidden="false" customHeight="false" outlineLevel="0" collapsed="false">
      <c r="A718" s="10" t="n">
        <v>38063</v>
      </c>
    </row>
    <row r="719" customFormat="false" ht="12.75" hidden="false" customHeight="false" outlineLevel="0" collapsed="false">
      <c r="A719" s="10" t="n">
        <v>38064</v>
      </c>
    </row>
    <row r="720" customFormat="false" ht="12.75" hidden="false" customHeight="false" outlineLevel="0" collapsed="false">
      <c r="A720" s="10" t="n">
        <v>38065</v>
      </c>
    </row>
    <row r="721" customFormat="false" ht="12.75" hidden="false" customHeight="false" outlineLevel="0" collapsed="false">
      <c r="A721" s="10" t="n">
        <v>38066</v>
      </c>
    </row>
    <row r="722" customFormat="false" ht="12.75" hidden="false" customHeight="false" outlineLevel="0" collapsed="false">
      <c r="A722" s="10" t="n">
        <v>38067</v>
      </c>
    </row>
    <row r="723" customFormat="false" ht="12.75" hidden="false" customHeight="false" outlineLevel="0" collapsed="false">
      <c r="A723" s="10" t="n">
        <v>38068</v>
      </c>
    </row>
    <row r="724" customFormat="false" ht="12.75" hidden="false" customHeight="false" outlineLevel="0" collapsed="false">
      <c r="A724" s="10" t="n">
        <v>38069</v>
      </c>
    </row>
    <row r="725" customFormat="false" ht="12.75" hidden="false" customHeight="false" outlineLevel="0" collapsed="false">
      <c r="A725" s="10" t="n">
        <v>38070</v>
      </c>
    </row>
    <row r="726" customFormat="false" ht="12.75" hidden="false" customHeight="false" outlineLevel="0" collapsed="false">
      <c r="A726" s="10" t="n">
        <v>38071</v>
      </c>
    </row>
    <row r="727" customFormat="false" ht="12.75" hidden="false" customHeight="false" outlineLevel="0" collapsed="false">
      <c r="A727" s="10" t="n">
        <v>38072</v>
      </c>
    </row>
    <row r="728" customFormat="false" ht="12.75" hidden="false" customHeight="false" outlineLevel="0" collapsed="false">
      <c r="A728" s="10" t="n">
        <v>38073</v>
      </c>
    </row>
    <row r="729" customFormat="false" ht="12.75" hidden="false" customHeight="false" outlineLevel="0" collapsed="false">
      <c r="A729" s="10" t="n">
        <v>38074</v>
      </c>
    </row>
    <row r="730" customFormat="false" ht="12.75" hidden="false" customHeight="false" outlineLevel="0" collapsed="false">
      <c r="A730" s="10" t="n">
        <v>38075</v>
      </c>
    </row>
    <row r="731" customFormat="false" ht="12.75" hidden="false" customHeight="false" outlineLevel="0" collapsed="false">
      <c r="A731" s="10" t="n">
        <v>38076</v>
      </c>
    </row>
    <row r="732" customFormat="false" ht="12.75" hidden="false" customHeight="false" outlineLevel="0" collapsed="false">
      <c r="A732" s="10" t="n">
        <v>38077</v>
      </c>
    </row>
    <row r="733" customFormat="false" ht="12.75" hidden="false" customHeight="false" outlineLevel="0" collapsed="false">
      <c r="A733" s="10" t="n">
        <v>38078</v>
      </c>
    </row>
    <row r="734" customFormat="false" ht="12.75" hidden="false" customHeight="false" outlineLevel="0" collapsed="false">
      <c r="A734" s="10" t="n">
        <v>38079</v>
      </c>
    </row>
    <row r="735" customFormat="false" ht="12.75" hidden="false" customHeight="false" outlineLevel="0" collapsed="false">
      <c r="A735" s="10" t="n">
        <v>38080</v>
      </c>
    </row>
    <row r="736" customFormat="false" ht="12.75" hidden="false" customHeight="false" outlineLevel="0" collapsed="false">
      <c r="A736" s="10" t="n">
        <v>38081</v>
      </c>
    </row>
    <row r="737" customFormat="false" ht="12.75" hidden="false" customHeight="false" outlineLevel="0" collapsed="false">
      <c r="A737" s="10" t="n">
        <v>38082</v>
      </c>
    </row>
    <row r="738" customFormat="false" ht="12.75" hidden="false" customHeight="false" outlineLevel="0" collapsed="false">
      <c r="A738" s="10" t="n">
        <v>38083</v>
      </c>
    </row>
    <row r="739" customFormat="false" ht="12.75" hidden="false" customHeight="false" outlineLevel="0" collapsed="false">
      <c r="A739" s="10" t="n">
        <v>38084</v>
      </c>
    </row>
    <row r="740" customFormat="false" ht="12.75" hidden="false" customHeight="false" outlineLevel="0" collapsed="false">
      <c r="A740" s="10" t="n">
        <v>38085</v>
      </c>
    </row>
    <row r="741" customFormat="false" ht="12.75" hidden="false" customHeight="false" outlineLevel="0" collapsed="false">
      <c r="A741" s="10" t="n">
        <v>38086</v>
      </c>
    </row>
    <row r="742" customFormat="false" ht="12.75" hidden="false" customHeight="false" outlineLevel="0" collapsed="false">
      <c r="A742" s="10" t="n">
        <v>38087</v>
      </c>
    </row>
    <row r="743" customFormat="false" ht="12.75" hidden="false" customHeight="false" outlineLevel="0" collapsed="false">
      <c r="A743" s="10" t="n">
        <v>38088</v>
      </c>
    </row>
    <row r="744" customFormat="false" ht="12.75" hidden="false" customHeight="false" outlineLevel="0" collapsed="false">
      <c r="A744" s="10" t="n">
        <v>38089</v>
      </c>
    </row>
    <row r="745" customFormat="false" ht="12.75" hidden="false" customHeight="false" outlineLevel="0" collapsed="false">
      <c r="A745" s="10" t="n">
        <v>38090</v>
      </c>
    </row>
    <row r="746" customFormat="false" ht="12.75" hidden="false" customHeight="false" outlineLevel="0" collapsed="false">
      <c r="A746" s="10" t="n">
        <v>38091</v>
      </c>
    </row>
    <row r="747" customFormat="false" ht="12.75" hidden="false" customHeight="false" outlineLevel="0" collapsed="false">
      <c r="A747" s="10" t="n">
        <v>38092</v>
      </c>
    </row>
    <row r="748" customFormat="false" ht="12.75" hidden="false" customHeight="false" outlineLevel="0" collapsed="false">
      <c r="A748" s="10" t="n">
        <v>38093</v>
      </c>
    </row>
    <row r="749" customFormat="false" ht="12.75" hidden="false" customHeight="false" outlineLevel="0" collapsed="false">
      <c r="A749" s="10" t="n">
        <v>38094</v>
      </c>
    </row>
    <row r="750" customFormat="false" ht="12.75" hidden="false" customHeight="false" outlineLevel="0" collapsed="false">
      <c r="A750" s="10" t="n">
        <v>38095</v>
      </c>
    </row>
    <row r="751" customFormat="false" ht="12.75" hidden="false" customHeight="false" outlineLevel="0" collapsed="false">
      <c r="A751" s="10" t="n">
        <v>38096</v>
      </c>
    </row>
    <row r="752" customFormat="false" ht="12.75" hidden="false" customHeight="false" outlineLevel="0" collapsed="false">
      <c r="A752" s="10" t="n">
        <v>38097</v>
      </c>
    </row>
    <row r="753" customFormat="false" ht="12.75" hidden="false" customHeight="false" outlineLevel="0" collapsed="false">
      <c r="A753" s="10" t="n">
        <v>38098</v>
      </c>
    </row>
    <row r="754" customFormat="false" ht="12.75" hidden="false" customHeight="false" outlineLevel="0" collapsed="false">
      <c r="A754" s="10" t="n">
        <v>38099</v>
      </c>
    </row>
    <row r="755" customFormat="false" ht="12.75" hidden="false" customHeight="false" outlineLevel="0" collapsed="false">
      <c r="A755" s="10" t="n">
        <v>38100</v>
      </c>
    </row>
    <row r="756" customFormat="false" ht="12.75" hidden="false" customHeight="false" outlineLevel="0" collapsed="false">
      <c r="A756" s="10" t="n">
        <v>38101</v>
      </c>
    </row>
    <row r="757" customFormat="false" ht="12.75" hidden="false" customHeight="false" outlineLevel="0" collapsed="false">
      <c r="A757" s="10" t="n">
        <v>38102</v>
      </c>
    </row>
    <row r="758" customFormat="false" ht="12.75" hidden="false" customHeight="false" outlineLevel="0" collapsed="false">
      <c r="A758" s="10" t="n">
        <v>38103</v>
      </c>
    </row>
    <row r="759" customFormat="false" ht="12.75" hidden="false" customHeight="false" outlineLevel="0" collapsed="false">
      <c r="A759" s="10" t="n">
        <v>38104</v>
      </c>
    </row>
    <row r="760" customFormat="false" ht="12.75" hidden="false" customHeight="false" outlineLevel="0" collapsed="false">
      <c r="A760" s="10" t="n">
        <v>38105</v>
      </c>
    </row>
    <row r="761" customFormat="false" ht="12.75" hidden="false" customHeight="false" outlineLevel="0" collapsed="false">
      <c r="A761" s="10" t="n">
        <v>38106</v>
      </c>
    </row>
    <row r="762" customFormat="false" ht="12.75" hidden="false" customHeight="false" outlineLevel="0" collapsed="false">
      <c r="A762" s="10" t="n">
        <v>38107</v>
      </c>
    </row>
    <row r="763" customFormat="false" ht="12.75" hidden="false" customHeight="false" outlineLevel="0" collapsed="false">
      <c r="A763" s="10" t="n">
        <v>38108</v>
      </c>
    </row>
    <row r="764" customFormat="false" ht="12.75" hidden="false" customHeight="false" outlineLevel="0" collapsed="false">
      <c r="A764" s="10" t="n">
        <v>38109</v>
      </c>
    </row>
    <row r="765" customFormat="false" ht="12.75" hidden="false" customHeight="false" outlineLevel="0" collapsed="false">
      <c r="A765" s="10" t="n">
        <v>38110</v>
      </c>
    </row>
    <row r="766" customFormat="false" ht="12.75" hidden="false" customHeight="false" outlineLevel="0" collapsed="false">
      <c r="A766" s="10" t="n">
        <v>38111</v>
      </c>
    </row>
    <row r="767" customFormat="false" ht="12.75" hidden="false" customHeight="false" outlineLevel="0" collapsed="false">
      <c r="A767" s="10" t="n">
        <v>38112</v>
      </c>
    </row>
    <row r="768" customFormat="false" ht="12.75" hidden="false" customHeight="false" outlineLevel="0" collapsed="false">
      <c r="A768" s="10" t="n">
        <v>38113</v>
      </c>
    </row>
    <row r="769" customFormat="false" ht="12.75" hidden="false" customHeight="false" outlineLevel="0" collapsed="false">
      <c r="A769" s="10" t="n">
        <v>38114</v>
      </c>
    </row>
    <row r="770" customFormat="false" ht="12.75" hidden="false" customHeight="false" outlineLevel="0" collapsed="false">
      <c r="A770" s="10" t="n">
        <v>38115</v>
      </c>
    </row>
    <row r="771" customFormat="false" ht="12.75" hidden="false" customHeight="false" outlineLevel="0" collapsed="false">
      <c r="A771" s="10" t="n">
        <v>38116</v>
      </c>
    </row>
    <row r="772" customFormat="false" ht="12.75" hidden="false" customHeight="false" outlineLevel="0" collapsed="false">
      <c r="A772" s="10" t="n">
        <v>38117</v>
      </c>
    </row>
    <row r="773" customFormat="false" ht="12.75" hidden="false" customHeight="false" outlineLevel="0" collapsed="false">
      <c r="A773" s="10" t="n">
        <v>38118</v>
      </c>
    </row>
    <row r="774" customFormat="false" ht="12.75" hidden="false" customHeight="false" outlineLevel="0" collapsed="false">
      <c r="A774" s="10" t="n">
        <v>38119</v>
      </c>
    </row>
    <row r="775" customFormat="false" ht="12.75" hidden="false" customHeight="false" outlineLevel="0" collapsed="false">
      <c r="A775" s="10" t="n">
        <v>38120</v>
      </c>
    </row>
    <row r="776" customFormat="false" ht="12.75" hidden="false" customHeight="false" outlineLevel="0" collapsed="false">
      <c r="A776" s="10" t="n">
        <v>38121</v>
      </c>
    </row>
    <row r="777" customFormat="false" ht="12.75" hidden="false" customHeight="false" outlineLevel="0" collapsed="false">
      <c r="A777" s="10" t="n">
        <v>38122</v>
      </c>
    </row>
    <row r="778" customFormat="false" ht="12.75" hidden="false" customHeight="false" outlineLevel="0" collapsed="false">
      <c r="A778" s="10" t="n">
        <v>38123</v>
      </c>
    </row>
    <row r="779" customFormat="false" ht="12.75" hidden="false" customHeight="false" outlineLevel="0" collapsed="false">
      <c r="A779" s="10" t="n">
        <v>38124</v>
      </c>
    </row>
    <row r="780" customFormat="false" ht="12.75" hidden="false" customHeight="false" outlineLevel="0" collapsed="false">
      <c r="A780" s="10" t="n">
        <v>38125</v>
      </c>
    </row>
    <row r="781" customFormat="false" ht="12.75" hidden="false" customHeight="false" outlineLevel="0" collapsed="false">
      <c r="A781" s="10" t="n">
        <v>38126</v>
      </c>
    </row>
    <row r="782" customFormat="false" ht="12.75" hidden="false" customHeight="false" outlineLevel="0" collapsed="false">
      <c r="A782" s="10" t="n">
        <v>38127</v>
      </c>
    </row>
    <row r="783" customFormat="false" ht="12.75" hidden="false" customHeight="false" outlineLevel="0" collapsed="false">
      <c r="A783" s="10" t="n">
        <v>38128</v>
      </c>
    </row>
    <row r="784" customFormat="false" ht="12.75" hidden="false" customHeight="false" outlineLevel="0" collapsed="false">
      <c r="A784" s="10" t="n">
        <v>38129</v>
      </c>
    </row>
    <row r="785" customFormat="false" ht="12.75" hidden="false" customHeight="false" outlineLevel="0" collapsed="false">
      <c r="A785" s="10" t="n">
        <v>38130</v>
      </c>
    </row>
    <row r="786" customFormat="false" ht="12.75" hidden="false" customHeight="false" outlineLevel="0" collapsed="false">
      <c r="A786" s="10" t="n">
        <v>38131</v>
      </c>
    </row>
    <row r="787" customFormat="false" ht="12.75" hidden="false" customHeight="false" outlineLevel="0" collapsed="false">
      <c r="A787" s="10" t="n">
        <v>38132</v>
      </c>
    </row>
    <row r="788" customFormat="false" ht="12.75" hidden="false" customHeight="false" outlineLevel="0" collapsed="false">
      <c r="A788" s="10" t="n">
        <v>38133</v>
      </c>
    </row>
    <row r="789" customFormat="false" ht="12.75" hidden="false" customHeight="false" outlineLevel="0" collapsed="false">
      <c r="A789" s="10" t="n">
        <v>38134</v>
      </c>
    </row>
    <row r="790" customFormat="false" ht="12.75" hidden="false" customHeight="false" outlineLevel="0" collapsed="false">
      <c r="A790" s="10" t="n">
        <v>38135</v>
      </c>
    </row>
    <row r="791" customFormat="false" ht="12.75" hidden="false" customHeight="false" outlineLevel="0" collapsed="false">
      <c r="A791" s="10" t="n">
        <v>38136</v>
      </c>
    </row>
    <row r="792" customFormat="false" ht="12.75" hidden="false" customHeight="false" outlineLevel="0" collapsed="false">
      <c r="A792" s="10" t="n">
        <v>38137</v>
      </c>
    </row>
    <row r="793" customFormat="false" ht="12.75" hidden="false" customHeight="false" outlineLevel="0" collapsed="false">
      <c r="A793" s="10" t="n">
        <v>38138</v>
      </c>
    </row>
    <row r="794" customFormat="false" ht="12.75" hidden="false" customHeight="false" outlineLevel="0" collapsed="false">
      <c r="A794" s="10" t="n">
        <v>38139</v>
      </c>
    </row>
    <row r="795" customFormat="false" ht="12.75" hidden="false" customHeight="false" outlineLevel="0" collapsed="false">
      <c r="A795" s="10" t="n">
        <v>38140</v>
      </c>
    </row>
    <row r="796" customFormat="false" ht="12.75" hidden="false" customHeight="false" outlineLevel="0" collapsed="false">
      <c r="A796" s="10" t="n">
        <v>38141</v>
      </c>
    </row>
    <row r="797" customFormat="false" ht="12.75" hidden="false" customHeight="false" outlineLevel="0" collapsed="false">
      <c r="A797" s="10" t="n">
        <v>38142</v>
      </c>
    </row>
    <row r="798" customFormat="false" ht="12.75" hidden="false" customHeight="false" outlineLevel="0" collapsed="false">
      <c r="A798" s="10" t="n">
        <v>38143</v>
      </c>
    </row>
    <row r="799" customFormat="false" ht="12.75" hidden="false" customHeight="false" outlineLevel="0" collapsed="false">
      <c r="A799" s="10" t="n">
        <v>38144</v>
      </c>
    </row>
    <row r="800" customFormat="false" ht="12.75" hidden="false" customHeight="false" outlineLevel="0" collapsed="false">
      <c r="A800" s="10" t="n">
        <v>38145</v>
      </c>
    </row>
    <row r="801" customFormat="false" ht="12.75" hidden="false" customHeight="false" outlineLevel="0" collapsed="false">
      <c r="A801" s="10" t="n">
        <v>38146</v>
      </c>
    </row>
    <row r="802" customFormat="false" ht="12.75" hidden="false" customHeight="false" outlineLevel="0" collapsed="false">
      <c r="A802" s="10" t="n">
        <v>38147</v>
      </c>
    </row>
    <row r="803" customFormat="false" ht="12.75" hidden="false" customHeight="false" outlineLevel="0" collapsed="false">
      <c r="A803" s="10" t="n">
        <v>38148</v>
      </c>
    </row>
    <row r="804" customFormat="false" ht="12.75" hidden="false" customHeight="false" outlineLevel="0" collapsed="false">
      <c r="A804" s="10" t="n">
        <v>38149</v>
      </c>
    </row>
    <row r="805" customFormat="false" ht="12.75" hidden="false" customHeight="false" outlineLevel="0" collapsed="false">
      <c r="A805" s="10" t="n">
        <v>38150</v>
      </c>
    </row>
    <row r="806" customFormat="false" ht="12.75" hidden="false" customHeight="false" outlineLevel="0" collapsed="false">
      <c r="A806" s="10" t="n">
        <v>38151</v>
      </c>
    </row>
    <row r="807" customFormat="false" ht="12.75" hidden="false" customHeight="false" outlineLevel="0" collapsed="false">
      <c r="A807" s="10" t="n">
        <v>38152</v>
      </c>
    </row>
    <row r="808" customFormat="false" ht="12.75" hidden="false" customHeight="false" outlineLevel="0" collapsed="false">
      <c r="A808" s="10" t="n">
        <v>38153</v>
      </c>
    </row>
    <row r="809" customFormat="false" ht="12.75" hidden="false" customHeight="false" outlineLevel="0" collapsed="false">
      <c r="A809" s="10" t="n">
        <v>38154</v>
      </c>
    </row>
    <row r="810" customFormat="false" ht="12.75" hidden="false" customHeight="false" outlineLevel="0" collapsed="false">
      <c r="A810" s="10" t="n">
        <v>38155</v>
      </c>
    </row>
    <row r="811" customFormat="false" ht="12.75" hidden="false" customHeight="false" outlineLevel="0" collapsed="false">
      <c r="A811" s="10" t="n">
        <v>38156</v>
      </c>
    </row>
    <row r="812" customFormat="false" ht="12.75" hidden="false" customHeight="false" outlineLevel="0" collapsed="false">
      <c r="A812" s="10" t="n">
        <v>38157</v>
      </c>
    </row>
    <row r="813" customFormat="false" ht="12.75" hidden="false" customHeight="false" outlineLevel="0" collapsed="false">
      <c r="A813" s="10" t="n">
        <v>38158</v>
      </c>
    </row>
    <row r="814" customFormat="false" ht="12.75" hidden="false" customHeight="false" outlineLevel="0" collapsed="false">
      <c r="A814" s="10" t="n">
        <v>38159</v>
      </c>
    </row>
    <row r="815" customFormat="false" ht="12.75" hidden="false" customHeight="false" outlineLevel="0" collapsed="false">
      <c r="A815" s="10" t="n">
        <v>38160</v>
      </c>
    </row>
    <row r="816" customFormat="false" ht="12.75" hidden="false" customHeight="false" outlineLevel="0" collapsed="false">
      <c r="A816" s="10" t="n">
        <v>38161</v>
      </c>
    </row>
    <row r="817" customFormat="false" ht="12.75" hidden="false" customHeight="false" outlineLevel="0" collapsed="false">
      <c r="A817" s="10" t="n">
        <v>38162</v>
      </c>
    </row>
    <row r="818" customFormat="false" ht="12.75" hidden="false" customHeight="false" outlineLevel="0" collapsed="false">
      <c r="A818" s="10" t="n">
        <v>38163</v>
      </c>
    </row>
    <row r="819" customFormat="false" ht="12.75" hidden="false" customHeight="false" outlineLevel="0" collapsed="false">
      <c r="A819" s="10" t="n">
        <v>38164</v>
      </c>
    </row>
    <row r="820" customFormat="false" ht="12.75" hidden="false" customHeight="false" outlineLevel="0" collapsed="false">
      <c r="A820" s="10" t="n">
        <v>38165</v>
      </c>
    </row>
    <row r="821" customFormat="false" ht="12.75" hidden="false" customHeight="false" outlineLevel="0" collapsed="false">
      <c r="A821" s="10" t="n">
        <v>38166</v>
      </c>
    </row>
    <row r="822" customFormat="false" ht="12.75" hidden="false" customHeight="false" outlineLevel="0" collapsed="false">
      <c r="A822" s="10" t="n">
        <v>38167</v>
      </c>
    </row>
    <row r="823" customFormat="false" ht="12.75" hidden="false" customHeight="false" outlineLevel="0" collapsed="false">
      <c r="A823" s="10" t="n">
        <v>38168</v>
      </c>
    </row>
    <row r="824" customFormat="false" ht="12.75" hidden="false" customHeight="false" outlineLevel="0" collapsed="false">
      <c r="A824" s="10" t="n">
        <v>38169</v>
      </c>
    </row>
    <row r="825" customFormat="false" ht="12.75" hidden="false" customHeight="false" outlineLevel="0" collapsed="false">
      <c r="A825" s="10" t="n">
        <v>38170</v>
      </c>
    </row>
    <row r="826" customFormat="false" ht="12.75" hidden="false" customHeight="false" outlineLevel="0" collapsed="false">
      <c r="A826" s="10" t="n">
        <v>38171</v>
      </c>
    </row>
    <row r="827" customFormat="false" ht="12.75" hidden="false" customHeight="false" outlineLevel="0" collapsed="false">
      <c r="A827" s="10" t="n">
        <v>38172</v>
      </c>
    </row>
    <row r="828" customFormat="false" ht="12.75" hidden="false" customHeight="false" outlineLevel="0" collapsed="false">
      <c r="A828" s="10" t="n">
        <v>38173</v>
      </c>
    </row>
    <row r="829" customFormat="false" ht="12.75" hidden="false" customHeight="false" outlineLevel="0" collapsed="false">
      <c r="A829" s="10" t="n">
        <v>38174</v>
      </c>
    </row>
    <row r="830" customFormat="false" ht="12.75" hidden="false" customHeight="false" outlineLevel="0" collapsed="false">
      <c r="A830" s="10" t="n">
        <v>38175</v>
      </c>
    </row>
    <row r="831" customFormat="false" ht="12.75" hidden="false" customHeight="false" outlineLevel="0" collapsed="false">
      <c r="A831" s="10" t="n">
        <v>38176</v>
      </c>
    </row>
    <row r="832" customFormat="false" ht="12.75" hidden="false" customHeight="false" outlineLevel="0" collapsed="false">
      <c r="A832" s="10" t="n">
        <v>38177</v>
      </c>
    </row>
    <row r="833" customFormat="false" ht="12.75" hidden="false" customHeight="false" outlineLevel="0" collapsed="false">
      <c r="A833" s="10" t="n">
        <v>38178</v>
      </c>
    </row>
    <row r="834" customFormat="false" ht="12.75" hidden="false" customHeight="false" outlineLevel="0" collapsed="false">
      <c r="A834" s="10" t="n">
        <v>38179</v>
      </c>
    </row>
    <row r="835" customFormat="false" ht="12.75" hidden="false" customHeight="false" outlineLevel="0" collapsed="false">
      <c r="A835" s="10" t="n">
        <v>38180</v>
      </c>
    </row>
    <row r="836" customFormat="false" ht="12.75" hidden="false" customHeight="false" outlineLevel="0" collapsed="false">
      <c r="A836" s="10" t="n">
        <v>38181</v>
      </c>
    </row>
    <row r="837" customFormat="false" ht="12.75" hidden="false" customHeight="false" outlineLevel="0" collapsed="false">
      <c r="A837" s="10" t="n">
        <v>38182</v>
      </c>
    </row>
    <row r="838" customFormat="false" ht="12.75" hidden="false" customHeight="false" outlineLevel="0" collapsed="false">
      <c r="A838" s="10" t="n">
        <v>38183</v>
      </c>
    </row>
    <row r="839" customFormat="false" ht="12.75" hidden="false" customHeight="false" outlineLevel="0" collapsed="false">
      <c r="A839" s="10" t="n">
        <v>38184</v>
      </c>
    </row>
    <row r="840" customFormat="false" ht="12.75" hidden="false" customHeight="false" outlineLevel="0" collapsed="false">
      <c r="A840" s="10" t="n">
        <v>38185</v>
      </c>
    </row>
    <row r="841" customFormat="false" ht="12.75" hidden="false" customHeight="false" outlineLevel="0" collapsed="false">
      <c r="A841" s="10" t="n">
        <v>38186</v>
      </c>
    </row>
    <row r="842" customFormat="false" ht="12.75" hidden="false" customHeight="false" outlineLevel="0" collapsed="false">
      <c r="A842" s="10" t="n">
        <v>38187</v>
      </c>
    </row>
    <row r="843" customFormat="false" ht="12.75" hidden="false" customHeight="false" outlineLevel="0" collapsed="false">
      <c r="A843" s="10" t="n">
        <v>38188</v>
      </c>
    </row>
    <row r="844" customFormat="false" ht="12.75" hidden="false" customHeight="false" outlineLevel="0" collapsed="false">
      <c r="A844" s="10" t="n">
        <v>38189</v>
      </c>
    </row>
    <row r="845" customFormat="false" ht="12.75" hidden="false" customHeight="false" outlineLevel="0" collapsed="false">
      <c r="A845" s="10" t="n">
        <v>38190</v>
      </c>
    </row>
    <row r="846" customFormat="false" ht="12.75" hidden="false" customHeight="false" outlineLevel="0" collapsed="false">
      <c r="A846" s="10" t="n">
        <v>38191</v>
      </c>
    </row>
    <row r="847" customFormat="false" ht="12.75" hidden="false" customHeight="false" outlineLevel="0" collapsed="false">
      <c r="A847" s="10" t="n">
        <v>38192</v>
      </c>
    </row>
    <row r="848" customFormat="false" ht="12.75" hidden="false" customHeight="false" outlineLevel="0" collapsed="false">
      <c r="A848" s="10" t="n">
        <v>38193</v>
      </c>
    </row>
    <row r="849" customFormat="false" ht="12.75" hidden="false" customHeight="false" outlineLevel="0" collapsed="false">
      <c r="A849" s="10" t="n">
        <v>38194</v>
      </c>
    </row>
    <row r="850" customFormat="false" ht="12.75" hidden="false" customHeight="false" outlineLevel="0" collapsed="false">
      <c r="A850" s="10" t="n">
        <v>38195</v>
      </c>
    </row>
    <row r="851" customFormat="false" ht="12.75" hidden="false" customHeight="false" outlineLevel="0" collapsed="false">
      <c r="A851" s="10" t="n">
        <v>38196</v>
      </c>
    </row>
    <row r="852" customFormat="false" ht="12.75" hidden="false" customHeight="false" outlineLevel="0" collapsed="false">
      <c r="A852" s="10" t="n">
        <v>38197</v>
      </c>
    </row>
    <row r="853" customFormat="false" ht="12.75" hidden="false" customHeight="false" outlineLevel="0" collapsed="false">
      <c r="A853" s="10" t="n">
        <v>38198</v>
      </c>
    </row>
    <row r="854" customFormat="false" ht="12.75" hidden="false" customHeight="false" outlineLevel="0" collapsed="false">
      <c r="A854" s="10" t="n">
        <v>38199</v>
      </c>
    </row>
    <row r="855" customFormat="false" ht="12.75" hidden="false" customHeight="false" outlineLevel="0" collapsed="false">
      <c r="A855" s="10" t="n">
        <v>38200</v>
      </c>
    </row>
    <row r="856" customFormat="false" ht="12.75" hidden="false" customHeight="false" outlineLevel="0" collapsed="false">
      <c r="A856" s="10" t="n">
        <v>38201</v>
      </c>
    </row>
    <row r="857" customFormat="false" ht="12.75" hidden="false" customHeight="false" outlineLevel="0" collapsed="false">
      <c r="A857" s="10" t="n">
        <v>38202</v>
      </c>
    </row>
    <row r="858" customFormat="false" ht="12.75" hidden="false" customHeight="false" outlineLevel="0" collapsed="false">
      <c r="A858" s="10" t="n">
        <v>38203</v>
      </c>
    </row>
    <row r="859" customFormat="false" ht="12.75" hidden="false" customHeight="false" outlineLevel="0" collapsed="false">
      <c r="A859" s="10" t="n">
        <v>38204</v>
      </c>
    </row>
    <row r="860" customFormat="false" ht="12.75" hidden="false" customHeight="false" outlineLevel="0" collapsed="false">
      <c r="A860" s="10" t="n">
        <v>38205</v>
      </c>
    </row>
    <row r="861" customFormat="false" ht="12.75" hidden="false" customHeight="false" outlineLevel="0" collapsed="false">
      <c r="A861" s="10" t="n">
        <v>38206</v>
      </c>
    </row>
    <row r="862" customFormat="false" ht="12.75" hidden="false" customHeight="false" outlineLevel="0" collapsed="false">
      <c r="A862" s="10" t="n">
        <v>38207</v>
      </c>
    </row>
    <row r="863" customFormat="false" ht="12.75" hidden="false" customHeight="false" outlineLevel="0" collapsed="false">
      <c r="A863" s="10" t="n">
        <v>38208</v>
      </c>
    </row>
    <row r="864" customFormat="false" ht="12.75" hidden="false" customHeight="false" outlineLevel="0" collapsed="false">
      <c r="A864" s="10" t="n">
        <v>38209</v>
      </c>
    </row>
    <row r="865" customFormat="false" ht="12.75" hidden="false" customHeight="false" outlineLevel="0" collapsed="false">
      <c r="A865" s="10" t="n">
        <v>38210</v>
      </c>
    </row>
    <row r="866" customFormat="false" ht="12.75" hidden="false" customHeight="false" outlineLevel="0" collapsed="false">
      <c r="A866" s="10" t="n">
        <v>38211</v>
      </c>
    </row>
    <row r="867" customFormat="false" ht="12.75" hidden="false" customHeight="false" outlineLevel="0" collapsed="false">
      <c r="A867" s="10" t="n">
        <v>38212</v>
      </c>
    </row>
    <row r="868" customFormat="false" ht="12.75" hidden="false" customHeight="false" outlineLevel="0" collapsed="false">
      <c r="A868" s="10" t="n">
        <v>38213</v>
      </c>
    </row>
    <row r="869" customFormat="false" ht="12.75" hidden="false" customHeight="false" outlineLevel="0" collapsed="false">
      <c r="A869" s="10" t="n">
        <v>38214</v>
      </c>
    </row>
    <row r="870" customFormat="false" ht="12.75" hidden="false" customHeight="false" outlineLevel="0" collapsed="false">
      <c r="A870" s="10" t="n">
        <v>38215</v>
      </c>
    </row>
    <row r="871" customFormat="false" ht="12.75" hidden="false" customHeight="false" outlineLevel="0" collapsed="false">
      <c r="A871" s="10" t="n">
        <v>38216</v>
      </c>
    </row>
    <row r="872" customFormat="false" ht="12.75" hidden="false" customHeight="false" outlineLevel="0" collapsed="false">
      <c r="A872" s="10" t="n">
        <v>38217</v>
      </c>
    </row>
    <row r="873" customFormat="false" ht="12.75" hidden="false" customHeight="false" outlineLevel="0" collapsed="false">
      <c r="A873" s="10" t="n">
        <v>38218</v>
      </c>
    </row>
    <row r="874" customFormat="false" ht="12.75" hidden="false" customHeight="false" outlineLevel="0" collapsed="false">
      <c r="A874" s="10" t="n">
        <v>38219</v>
      </c>
    </row>
    <row r="875" customFormat="false" ht="12.75" hidden="false" customHeight="false" outlineLevel="0" collapsed="false">
      <c r="A875" s="10" t="n">
        <v>38220</v>
      </c>
    </row>
    <row r="876" customFormat="false" ht="12.75" hidden="false" customHeight="false" outlineLevel="0" collapsed="false">
      <c r="A876" s="10" t="n">
        <v>38221</v>
      </c>
    </row>
    <row r="877" customFormat="false" ht="12.75" hidden="false" customHeight="false" outlineLevel="0" collapsed="false">
      <c r="A877" s="10" t="n">
        <v>38222</v>
      </c>
    </row>
    <row r="878" customFormat="false" ht="12.75" hidden="false" customHeight="false" outlineLevel="0" collapsed="false">
      <c r="A878" s="10" t="n">
        <v>38223</v>
      </c>
    </row>
    <row r="879" customFormat="false" ht="12.75" hidden="false" customHeight="false" outlineLevel="0" collapsed="false">
      <c r="A879" s="10" t="n">
        <v>38224</v>
      </c>
    </row>
    <row r="880" customFormat="false" ht="12.75" hidden="false" customHeight="false" outlineLevel="0" collapsed="false">
      <c r="A880" s="10" t="n">
        <v>38225</v>
      </c>
    </row>
    <row r="881" customFormat="false" ht="12.75" hidden="false" customHeight="false" outlineLevel="0" collapsed="false">
      <c r="A881" s="10" t="n">
        <v>38226</v>
      </c>
    </row>
    <row r="882" customFormat="false" ht="12.75" hidden="false" customHeight="false" outlineLevel="0" collapsed="false">
      <c r="A882" s="10" t="n">
        <v>38227</v>
      </c>
    </row>
    <row r="883" customFormat="false" ht="12.75" hidden="false" customHeight="false" outlineLevel="0" collapsed="false">
      <c r="A883" s="10" t="n">
        <v>38228</v>
      </c>
    </row>
    <row r="884" customFormat="false" ht="12.75" hidden="false" customHeight="false" outlineLevel="0" collapsed="false">
      <c r="A884" s="10" t="n">
        <v>38229</v>
      </c>
    </row>
    <row r="885" customFormat="false" ht="12.75" hidden="false" customHeight="false" outlineLevel="0" collapsed="false">
      <c r="A885" s="10" t="n">
        <v>38230</v>
      </c>
    </row>
    <row r="886" customFormat="false" ht="12.75" hidden="false" customHeight="false" outlineLevel="0" collapsed="false">
      <c r="A886" s="10" t="n">
        <v>38231</v>
      </c>
    </row>
    <row r="887" customFormat="false" ht="12.75" hidden="false" customHeight="false" outlineLevel="0" collapsed="false">
      <c r="A887" s="10" t="n">
        <v>38232</v>
      </c>
    </row>
    <row r="888" customFormat="false" ht="12.75" hidden="false" customHeight="false" outlineLevel="0" collapsed="false">
      <c r="A888" s="10" t="n">
        <v>38233</v>
      </c>
    </row>
    <row r="889" customFormat="false" ht="12.75" hidden="false" customHeight="false" outlineLevel="0" collapsed="false">
      <c r="A889" s="10" t="n">
        <v>38234</v>
      </c>
    </row>
    <row r="890" customFormat="false" ht="12.75" hidden="false" customHeight="false" outlineLevel="0" collapsed="false">
      <c r="A890" s="10" t="n">
        <v>38235</v>
      </c>
    </row>
    <row r="891" customFormat="false" ht="12.75" hidden="false" customHeight="false" outlineLevel="0" collapsed="false">
      <c r="A891" s="10" t="n">
        <v>38236</v>
      </c>
    </row>
    <row r="892" customFormat="false" ht="12.75" hidden="false" customHeight="false" outlineLevel="0" collapsed="false">
      <c r="A892" s="10" t="n">
        <v>38237</v>
      </c>
    </row>
    <row r="893" customFormat="false" ht="12.75" hidden="false" customHeight="false" outlineLevel="0" collapsed="false">
      <c r="A893" s="10" t="n">
        <v>38238</v>
      </c>
    </row>
    <row r="894" customFormat="false" ht="12.75" hidden="false" customHeight="false" outlineLevel="0" collapsed="false">
      <c r="A894" s="10" t="n">
        <v>38239</v>
      </c>
    </row>
    <row r="895" customFormat="false" ht="12.75" hidden="false" customHeight="false" outlineLevel="0" collapsed="false">
      <c r="A895" s="10" t="n">
        <v>38240</v>
      </c>
    </row>
    <row r="896" customFormat="false" ht="12.75" hidden="false" customHeight="false" outlineLevel="0" collapsed="false">
      <c r="A896" s="10" t="n">
        <v>38241</v>
      </c>
    </row>
    <row r="897" customFormat="false" ht="12.75" hidden="false" customHeight="false" outlineLevel="0" collapsed="false">
      <c r="A897" s="10" t="n">
        <v>38242</v>
      </c>
    </row>
    <row r="898" customFormat="false" ht="12.75" hidden="false" customHeight="false" outlineLevel="0" collapsed="false">
      <c r="A898" s="10" t="n">
        <v>38243</v>
      </c>
    </row>
    <row r="899" customFormat="false" ht="12.75" hidden="false" customHeight="false" outlineLevel="0" collapsed="false">
      <c r="A899" s="10" t="n">
        <v>38244</v>
      </c>
    </row>
    <row r="900" customFormat="false" ht="12.75" hidden="false" customHeight="false" outlineLevel="0" collapsed="false">
      <c r="A900" s="10" t="n">
        <v>38245</v>
      </c>
    </row>
    <row r="901" customFormat="false" ht="12.75" hidden="false" customHeight="false" outlineLevel="0" collapsed="false">
      <c r="A901" s="10" t="n">
        <v>38246</v>
      </c>
    </row>
    <row r="902" customFormat="false" ht="12.75" hidden="false" customHeight="false" outlineLevel="0" collapsed="false">
      <c r="A902" s="10" t="n">
        <v>38247</v>
      </c>
    </row>
    <row r="903" customFormat="false" ht="12.75" hidden="false" customHeight="false" outlineLevel="0" collapsed="false">
      <c r="A903" s="10" t="n">
        <v>38248</v>
      </c>
    </row>
    <row r="904" customFormat="false" ht="12.75" hidden="false" customHeight="false" outlineLevel="0" collapsed="false">
      <c r="A904" s="10" t="n">
        <v>38249</v>
      </c>
    </row>
    <row r="905" customFormat="false" ht="12.75" hidden="false" customHeight="false" outlineLevel="0" collapsed="false">
      <c r="A905" s="10" t="n">
        <v>38250</v>
      </c>
    </row>
    <row r="906" customFormat="false" ht="12.75" hidden="false" customHeight="false" outlineLevel="0" collapsed="false">
      <c r="A906" s="10" t="n">
        <v>38251</v>
      </c>
    </row>
    <row r="907" customFormat="false" ht="12.75" hidden="false" customHeight="false" outlineLevel="0" collapsed="false">
      <c r="A907" s="10" t="n">
        <v>38252</v>
      </c>
    </row>
    <row r="908" customFormat="false" ht="12.75" hidden="false" customHeight="false" outlineLevel="0" collapsed="false">
      <c r="A908" s="10" t="n">
        <v>38253</v>
      </c>
    </row>
    <row r="909" customFormat="false" ht="12.75" hidden="false" customHeight="false" outlineLevel="0" collapsed="false">
      <c r="A909" s="10" t="n">
        <v>38254</v>
      </c>
    </row>
    <row r="910" customFormat="false" ht="12.75" hidden="false" customHeight="false" outlineLevel="0" collapsed="false">
      <c r="A910" s="10" t="n">
        <v>38255</v>
      </c>
    </row>
    <row r="911" customFormat="false" ht="12.75" hidden="false" customHeight="false" outlineLevel="0" collapsed="false">
      <c r="A911" s="10" t="n">
        <v>38256</v>
      </c>
    </row>
    <row r="912" customFormat="false" ht="12.75" hidden="false" customHeight="false" outlineLevel="0" collapsed="false">
      <c r="A912" s="10" t="n">
        <v>38257</v>
      </c>
    </row>
    <row r="913" customFormat="false" ht="12.75" hidden="false" customHeight="false" outlineLevel="0" collapsed="false">
      <c r="A913" s="10" t="n">
        <v>38258</v>
      </c>
    </row>
    <row r="914" customFormat="false" ht="12.75" hidden="false" customHeight="false" outlineLevel="0" collapsed="false">
      <c r="A914" s="10" t="n">
        <v>38259</v>
      </c>
    </row>
    <row r="915" customFormat="false" ht="12.75" hidden="false" customHeight="false" outlineLevel="0" collapsed="false">
      <c r="A915" s="10" t="n">
        <v>38260</v>
      </c>
    </row>
    <row r="916" customFormat="false" ht="12.75" hidden="false" customHeight="false" outlineLevel="0" collapsed="false">
      <c r="A916" s="10" t="n">
        <v>38261</v>
      </c>
    </row>
    <row r="917" customFormat="false" ht="12.75" hidden="false" customHeight="false" outlineLevel="0" collapsed="false">
      <c r="A917" s="10" t="n">
        <v>38262</v>
      </c>
    </row>
    <row r="918" customFormat="false" ht="12.75" hidden="false" customHeight="false" outlineLevel="0" collapsed="false">
      <c r="A918" s="10" t="n">
        <v>38263</v>
      </c>
    </row>
    <row r="919" customFormat="false" ht="12.75" hidden="false" customHeight="false" outlineLevel="0" collapsed="false">
      <c r="A919" s="10" t="n">
        <v>38264</v>
      </c>
    </row>
    <row r="920" customFormat="false" ht="12.75" hidden="false" customHeight="false" outlineLevel="0" collapsed="false">
      <c r="A920" s="10" t="n">
        <v>38265</v>
      </c>
    </row>
    <row r="921" customFormat="false" ht="12.75" hidden="false" customHeight="false" outlineLevel="0" collapsed="false">
      <c r="A921" s="10" t="n">
        <v>38266</v>
      </c>
    </row>
    <row r="922" customFormat="false" ht="12.75" hidden="false" customHeight="false" outlineLevel="0" collapsed="false">
      <c r="A922" s="10" t="n">
        <v>38267</v>
      </c>
    </row>
    <row r="923" customFormat="false" ht="12.75" hidden="false" customHeight="false" outlineLevel="0" collapsed="false">
      <c r="A923" s="10" t="n">
        <v>38268</v>
      </c>
    </row>
    <row r="924" customFormat="false" ht="12.75" hidden="false" customHeight="false" outlineLevel="0" collapsed="false">
      <c r="A924" s="10" t="n">
        <v>38269</v>
      </c>
    </row>
    <row r="925" customFormat="false" ht="12.75" hidden="false" customHeight="false" outlineLevel="0" collapsed="false">
      <c r="A925" s="10" t="n">
        <v>38270</v>
      </c>
    </row>
    <row r="926" customFormat="false" ht="12.75" hidden="false" customHeight="false" outlineLevel="0" collapsed="false">
      <c r="A926" s="10" t="n">
        <v>38271</v>
      </c>
    </row>
    <row r="927" customFormat="false" ht="12.75" hidden="false" customHeight="false" outlineLevel="0" collapsed="false">
      <c r="A927" s="10" t="n">
        <v>38272</v>
      </c>
    </row>
    <row r="928" customFormat="false" ht="12.75" hidden="false" customHeight="false" outlineLevel="0" collapsed="false">
      <c r="A928" s="10" t="n">
        <v>38273</v>
      </c>
    </row>
    <row r="929" customFormat="false" ht="12.75" hidden="false" customHeight="false" outlineLevel="0" collapsed="false">
      <c r="A929" s="10" t="n">
        <v>38274</v>
      </c>
    </row>
    <row r="930" customFormat="false" ht="12.75" hidden="false" customHeight="false" outlineLevel="0" collapsed="false">
      <c r="A930" s="10" t="n">
        <v>38275</v>
      </c>
    </row>
    <row r="931" customFormat="false" ht="12.75" hidden="false" customHeight="false" outlineLevel="0" collapsed="false">
      <c r="A931" s="10" t="n">
        <v>38276</v>
      </c>
    </row>
    <row r="932" customFormat="false" ht="12.75" hidden="false" customHeight="false" outlineLevel="0" collapsed="false">
      <c r="A932" s="10" t="n">
        <v>38277</v>
      </c>
    </row>
    <row r="933" customFormat="false" ht="12.75" hidden="false" customHeight="false" outlineLevel="0" collapsed="false">
      <c r="A933" s="10" t="n">
        <v>38278</v>
      </c>
    </row>
    <row r="934" customFormat="false" ht="12.75" hidden="false" customHeight="false" outlineLevel="0" collapsed="false">
      <c r="A934" s="10" t="n">
        <v>38279</v>
      </c>
    </row>
    <row r="935" customFormat="false" ht="12.75" hidden="false" customHeight="false" outlineLevel="0" collapsed="false">
      <c r="A935" s="10" t="n">
        <v>38280</v>
      </c>
    </row>
    <row r="936" customFormat="false" ht="12.75" hidden="false" customHeight="false" outlineLevel="0" collapsed="false">
      <c r="A936" s="10" t="n">
        <v>38281</v>
      </c>
    </row>
    <row r="937" customFormat="false" ht="12.75" hidden="false" customHeight="false" outlineLevel="0" collapsed="false">
      <c r="A937" s="10" t="n">
        <v>38282</v>
      </c>
    </row>
    <row r="938" customFormat="false" ht="12.75" hidden="false" customHeight="false" outlineLevel="0" collapsed="false">
      <c r="A938" s="10" t="n">
        <v>38283</v>
      </c>
    </row>
    <row r="939" customFormat="false" ht="12.75" hidden="false" customHeight="false" outlineLevel="0" collapsed="false">
      <c r="A939" s="10" t="n">
        <v>38284</v>
      </c>
    </row>
    <row r="940" customFormat="false" ht="12.75" hidden="false" customHeight="false" outlineLevel="0" collapsed="false">
      <c r="A940" s="10" t="n">
        <v>38285</v>
      </c>
    </row>
    <row r="941" customFormat="false" ht="12.75" hidden="false" customHeight="false" outlineLevel="0" collapsed="false">
      <c r="A941" s="10" t="n">
        <v>38286</v>
      </c>
    </row>
    <row r="942" customFormat="false" ht="12.75" hidden="false" customHeight="false" outlineLevel="0" collapsed="false">
      <c r="A942" s="10" t="n">
        <v>38287</v>
      </c>
    </row>
    <row r="943" customFormat="false" ht="12.75" hidden="false" customHeight="false" outlineLevel="0" collapsed="false">
      <c r="A943" s="10" t="n">
        <v>38288</v>
      </c>
    </row>
    <row r="944" customFormat="false" ht="12.75" hidden="false" customHeight="false" outlineLevel="0" collapsed="false">
      <c r="A944" s="10" t="n">
        <v>38289</v>
      </c>
    </row>
    <row r="945" customFormat="false" ht="12.75" hidden="false" customHeight="false" outlineLevel="0" collapsed="false">
      <c r="A945" s="10" t="n">
        <v>38290</v>
      </c>
    </row>
    <row r="946" customFormat="false" ht="12.75" hidden="false" customHeight="false" outlineLevel="0" collapsed="false">
      <c r="A946" s="10" t="n">
        <v>38291</v>
      </c>
    </row>
    <row r="947" customFormat="false" ht="12.75" hidden="false" customHeight="false" outlineLevel="0" collapsed="false">
      <c r="A947" s="10" t="n">
        <v>38292</v>
      </c>
    </row>
    <row r="948" customFormat="false" ht="12.75" hidden="false" customHeight="false" outlineLevel="0" collapsed="false">
      <c r="A948" s="10" t="n">
        <v>38293</v>
      </c>
    </row>
    <row r="949" customFormat="false" ht="12.75" hidden="false" customHeight="false" outlineLevel="0" collapsed="false">
      <c r="A949" s="10" t="n">
        <v>38294</v>
      </c>
    </row>
    <row r="950" customFormat="false" ht="12.75" hidden="false" customHeight="false" outlineLevel="0" collapsed="false">
      <c r="A950" s="10" t="n">
        <v>38295</v>
      </c>
    </row>
    <row r="951" customFormat="false" ht="12.75" hidden="false" customHeight="false" outlineLevel="0" collapsed="false">
      <c r="A951" s="10" t="n">
        <v>38296</v>
      </c>
    </row>
    <row r="952" customFormat="false" ht="12.75" hidden="false" customHeight="false" outlineLevel="0" collapsed="false">
      <c r="A952" s="10" t="n">
        <v>38297</v>
      </c>
    </row>
    <row r="953" customFormat="false" ht="12.75" hidden="false" customHeight="false" outlineLevel="0" collapsed="false">
      <c r="A953" s="10" t="n">
        <v>38298</v>
      </c>
    </row>
    <row r="954" customFormat="false" ht="12.75" hidden="false" customHeight="false" outlineLevel="0" collapsed="false">
      <c r="A954" s="10" t="n">
        <v>38299</v>
      </c>
    </row>
    <row r="955" customFormat="false" ht="12.75" hidden="false" customHeight="false" outlineLevel="0" collapsed="false">
      <c r="A955" s="10" t="n">
        <v>38300</v>
      </c>
    </row>
    <row r="956" customFormat="false" ht="12.75" hidden="false" customHeight="false" outlineLevel="0" collapsed="false">
      <c r="A956" s="10" t="n">
        <v>38301</v>
      </c>
    </row>
    <row r="957" customFormat="false" ht="12.75" hidden="false" customHeight="false" outlineLevel="0" collapsed="false">
      <c r="A957" s="10" t="n">
        <v>38302</v>
      </c>
    </row>
    <row r="958" customFormat="false" ht="12.75" hidden="false" customHeight="false" outlineLevel="0" collapsed="false">
      <c r="A958" s="10" t="n">
        <v>38303</v>
      </c>
    </row>
    <row r="959" customFormat="false" ht="12.75" hidden="false" customHeight="false" outlineLevel="0" collapsed="false">
      <c r="A959" s="10" t="n">
        <v>38304</v>
      </c>
    </row>
    <row r="960" customFormat="false" ht="12.75" hidden="false" customHeight="false" outlineLevel="0" collapsed="false">
      <c r="A960" s="10" t="n">
        <v>38305</v>
      </c>
    </row>
    <row r="961" customFormat="false" ht="12.75" hidden="false" customHeight="false" outlineLevel="0" collapsed="false">
      <c r="A961" s="10" t="n">
        <v>38306</v>
      </c>
    </row>
    <row r="962" customFormat="false" ht="12.75" hidden="false" customHeight="false" outlineLevel="0" collapsed="false">
      <c r="A962" s="10" t="n">
        <v>38307</v>
      </c>
    </row>
    <row r="963" customFormat="false" ht="12.75" hidden="false" customHeight="false" outlineLevel="0" collapsed="false">
      <c r="A963" s="10" t="n">
        <v>38308</v>
      </c>
    </row>
    <row r="964" customFormat="false" ht="12.75" hidden="false" customHeight="false" outlineLevel="0" collapsed="false">
      <c r="A964" s="10" t="n">
        <v>38309</v>
      </c>
    </row>
    <row r="965" customFormat="false" ht="12.75" hidden="false" customHeight="false" outlineLevel="0" collapsed="false">
      <c r="A965" s="10" t="n">
        <v>38310</v>
      </c>
    </row>
    <row r="966" customFormat="false" ht="12.75" hidden="false" customHeight="false" outlineLevel="0" collapsed="false">
      <c r="A966" s="10" t="n">
        <v>38311</v>
      </c>
    </row>
    <row r="967" customFormat="false" ht="12.75" hidden="false" customHeight="false" outlineLevel="0" collapsed="false">
      <c r="A967" s="10" t="n">
        <v>38312</v>
      </c>
    </row>
    <row r="968" customFormat="false" ht="12.75" hidden="false" customHeight="false" outlineLevel="0" collapsed="false">
      <c r="A968" s="10" t="n">
        <v>38313</v>
      </c>
    </row>
    <row r="969" customFormat="false" ht="12.75" hidden="false" customHeight="false" outlineLevel="0" collapsed="false">
      <c r="A969" s="10" t="n">
        <v>38314</v>
      </c>
    </row>
    <row r="970" customFormat="false" ht="12.75" hidden="false" customHeight="false" outlineLevel="0" collapsed="false">
      <c r="A970" s="10" t="n">
        <v>38315</v>
      </c>
    </row>
    <row r="971" customFormat="false" ht="12.75" hidden="false" customHeight="false" outlineLevel="0" collapsed="false">
      <c r="A971" s="10" t="n">
        <v>38316</v>
      </c>
    </row>
    <row r="972" customFormat="false" ht="12.75" hidden="false" customHeight="false" outlineLevel="0" collapsed="false">
      <c r="A972" s="10" t="n">
        <v>38317</v>
      </c>
    </row>
    <row r="973" customFormat="false" ht="12.75" hidden="false" customHeight="false" outlineLevel="0" collapsed="false">
      <c r="A973" s="10" t="n">
        <v>38318</v>
      </c>
    </row>
    <row r="974" customFormat="false" ht="12.75" hidden="false" customHeight="false" outlineLevel="0" collapsed="false">
      <c r="A974" s="10" t="n">
        <v>38319</v>
      </c>
    </row>
    <row r="975" customFormat="false" ht="12.75" hidden="false" customHeight="false" outlineLevel="0" collapsed="false">
      <c r="A975" s="10" t="n">
        <v>38320</v>
      </c>
    </row>
    <row r="976" customFormat="false" ht="12.75" hidden="false" customHeight="false" outlineLevel="0" collapsed="false">
      <c r="A976" s="10" t="n">
        <v>38321</v>
      </c>
    </row>
    <row r="977" customFormat="false" ht="12.75" hidden="false" customHeight="false" outlineLevel="0" collapsed="false">
      <c r="A977" s="10" t="n">
        <v>38322</v>
      </c>
    </row>
    <row r="978" customFormat="false" ht="12.75" hidden="false" customHeight="false" outlineLevel="0" collapsed="false">
      <c r="A978" s="10" t="n">
        <v>38323</v>
      </c>
    </row>
    <row r="979" customFormat="false" ht="12.75" hidden="false" customHeight="false" outlineLevel="0" collapsed="false">
      <c r="A979" s="10" t="n">
        <v>38324</v>
      </c>
    </row>
    <row r="980" customFormat="false" ht="12.75" hidden="false" customHeight="false" outlineLevel="0" collapsed="false">
      <c r="A980" s="10" t="n">
        <v>38325</v>
      </c>
    </row>
    <row r="981" customFormat="false" ht="12.75" hidden="false" customHeight="false" outlineLevel="0" collapsed="false">
      <c r="A981" s="10" t="n">
        <v>38326</v>
      </c>
    </row>
    <row r="982" customFormat="false" ht="12.75" hidden="false" customHeight="false" outlineLevel="0" collapsed="false">
      <c r="A982" s="10" t="n">
        <v>38327</v>
      </c>
    </row>
    <row r="983" customFormat="false" ht="12.75" hidden="false" customHeight="false" outlineLevel="0" collapsed="false">
      <c r="A983" s="10" t="n">
        <v>38328</v>
      </c>
    </row>
    <row r="984" customFormat="false" ht="12.75" hidden="false" customHeight="false" outlineLevel="0" collapsed="false">
      <c r="A984" s="10" t="n">
        <v>38329</v>
      </c>
    </row>
    <row r="985" customFormat="false" ht="12.75" hidden="false" customHeight="false" outlineLevel="0" collapsed="false">
      <c r="A985" s="10" t="n">
        <v>38330</v>
      </c>
    </row>
    <row r="986" customFormat="false" ht="12.75" hidden="false" customHeight="false" outlineLevel="0" collapsed="false">
      <c r="A986" s="10" t="n">
        <v>38331</v>
      </c>
    </row>
    <row r="987" customFormat="false" ht="12.75" hidden="false" customHeight="false" outlineLevel="0" collapsed="false">
      <c r="A987" s="10" t="n">
        <v>38332</v>
      </c>
    </row>
    <row r="988" customFormat="false" ht="12.75" hidden="false" customHeight="false" outlineLevel="0" collapsed="false">
      <c r="A988" s="10" t="n">
        <v>38333</v>
      </c>
    </row>
    <row r="989" customFormat="false" ht="12.75" hidden="false" customHeight="false" outlineLevel="0" collapsed="false">
      <c r="A989" s="10" t="n">
        <v>38334</v>
      </c>
    </row>
    <row r="990" customFormat="false" ht="12.75" hidden="false" customHeight="false" outlineLevel="0" collapsed="false">
      <c r="A990" s="10" t="n">
        <v>38335</v>
      </c>
    </row>
    <row r="991" customFormat="false" ht="12.75" hidden="false" customHeight="false" outlineLevel="0" collapsed="false">
      <c r="A991" s="10" t="n">
        <v>38336</v>
      </c>
    </row>
    <row r="992" customFormat="false" ht="12.75" hidden="false" customHeight="false" outlineLevel="0" collapsed="false">
      <c r="A992" s="10" t="n">
        <v>38337</v>
      </c>
    </row>
    <row r="993" customFormat="false" ht="12.75" hidden="false" customHeight="false" outlineLevel="0" collapsed="false">
      <c r="A993" s="10" t="n">
        <v>38338</v>
      </c>
    </row>
    <row r="994" customFormat="false" ht="12.75" hidden="false" customHeight="false" outlineLevel="0" collapsed="false">
      <c r="A994" s="10" t="n">
        <v>38339</v>
      </c>
    </row>
    <row r="995" customFormat="false" ht="12.75" hidden="false" customHeight="false" outlineLevel="0" collapsed="false">
      <c r="A995" s="10" t="n">
        <v>38340</v>
      </c>
    </row>
    <row r="996" customFormat="false" ht="12.75" hidden="false" customHeight="false" outlineLevel="0" collapsed="false">
      <c r="A996" s="10" t="n">
        <v>38341</v>
      </c>
    </row>
    <row r="997" customFormat="false" ht="12.75" hidden="false" customHeight="false" outlineLevel="0" collapsed="false">
      <c r="A997" s="10" t="n">
        <v>38342</v>
      </c>
    </row>
    <row r="998" customFormat="false" ht="12.75" hidden="false" customHeight="false" outlineLevel="0" collapsed="false">
      <c r="A998" s="10" t="n">
        <v>38343</v>
      </c>
    </row>
    <row r="999" customFormat="false" ht="12.75" hidden="false" customHeight="false" outlineLevel="0" collapsed="false">
      <c r="A999" s="10" t="n">
        <v>38344</v>
      </c>
    </row>
    <row r="1000" customFormat="false" ht="12.75" hidden="false" customHeight="false" outlineLevel="0" collapsed="false">
      <c r="A1000" s="10" t="n">
        <v>38345</v>
      </c>
    </row>
    <row r="1001" customFormat="false" ht="12.75" hidden="false" customHeight="false" outlineLevel="0" collapsed="false">
      <c r="A1001" s="10" t="n">
        <v>38346</v>
      </c>
    </row>
    <row r="1002" customFormat="false" ht="12.75" hidden="false" customHeight="false" outlineLevel="0" collapsed="false">
      <c r="A1002" s="10" t="n">
        <v>38347</v>
      </c>
    </row>
    <row r="1003" customFormat="false" ht="12.75" hidden="false" customHeight="false" outlineLevel="0" collapsed="false">
      <c r="A1003" s="10" t="n">
        <v>38348</v>
      </c>
    </row>
    <row r="1004" customFormat="false" ht="12.75" hidden="false" customHeight="false" outlineLevel="0" collapsed="false">
      <c r="A1004" s="10" t="n">
        <v>38349</v>
      </c>
    </row>
    <row r="1005" customFormat="false" ht="12.75" hidden="false" customHeight="false" outlineLevel="0" collapsed="false">
      <c r="A1005" s="10" t="n">
        <v>38350</v>
      </c>
    </row>
    <row r="1006" customFormat="false" ht="12.75" hidden="false" customHeight="false" outlineLevel="0" collapsed="false">
      <c r="A1006" s="10" t="n">
        <v>38351</v>
      </c>
    </row>
    <row r="1007" customFormat="false" ht="12.75" hidden="false" customHeight="false" outlineLevel="0" collapsed="false">
      <c r="A1007" s="10" t="n">
        <v>38352</v>
      </c>
    </row>
    <row r="1008" customFormat="false" ht="12.75" hidden="false" customHeight="false" outlineLevel="0" collapsed="false">
      <c r="A1008" s="10" t="n">
        <v>38353</v>
      </c>
    </row>
    <row r="1009" customFormat="false" ht="12.75" hidden="false" customHeight="false" outlineLevel="0" collapsed="false">
      <c r="A1009" s="10" t="n">
        <v>38354</v>
      </c>
    </row>
    <row r="1010" customFormat="false" ht="12.75" hidden="false" customHeight="false" outlineLevel="0" collapsed="false">
      <c r="A1010" s="10" t="n">
        <v>38355</v>
      </c>
    </row>
    <row r="1011" customFormat="false" ht="12.75" hidden="false" customHeight="false" outlineLevel="0" collapsed="false">
      <c r="A1011" s="10" t="n">
        <v>38356</v>
      </c>
    </row>
    <row r="1012" customFormat="false" ht="12.75" hidden="false" customHeight="false" outlineLevel="0" collapsed="false">
      <c r="A1012" s="10" t="n">
        <v>38357</v>
      </c>
    </row>
    <row r="1013" customFormat="false" ht="12.75" hidden="false" customHeight="false" outlineLevel="0" collapsed="false">
      <c r="A1013" s="10" t="n">
        <v>38358</v>
      </c>
    </row>
    <row r="1014" customFormat="false" ht="12.75" hidden="false" customHeight="false" outlineLevel="0" collapsed="false">
      <c r="A1014" s="10" t="n">
        <v>38359</v>
      </c>
    </row>
    <row r="1015" customFormat="false" ht="12.75" hidden="false" customHeight="false" outlineLevel="0" collapsed="false">
      <c r="A1015" s="10" t="n">
        <v>38360</v>
      </c>
    </row>
    <row r="1016" customFormat="false" ht="12.75" hidden="false" customHeight="false" outlineLevel="0" collapsed="false">
      <c r="A1016" s="10" t="n">
        <v>38361</v>
      </c>
    </row>
    <row r="1017" customFormat="false" ht="12.75" hidden="false" customHeight="false" outlineLevel="0" collapsed="false">
      <c r="A1017" s="10" t="n">
        <v>38362</v>
      </c>
    </row>
    <row r="1018" customFormat="false" ht="12.75" hidden="false" customHeight="false" outlineLevel="0" collapsed="false">
      <c r="A1018" s="10" t="n">
        <v>38363</v>
      </c>
    </row>
    <row r="1019" customFormat="false" ht="12.75" hidden="false" customHeight="false" outlineLevel="0" collapsed="false">
      <c r="A1019" s="10" t="n">
        <v>38364</v>
      </c>
    </row>
    <row r="1020" customFormat="false" ht="12.75" hidden="false" customHeight="false" outlineLevel="0" collapsed="false">
      <c r="A1020" s="10" t="n">
        <v>38365</v>
      </c>
    </row>
    <row r="1021" customFormat="false" ht="12.75" hidden="false" customHeight="false" outlineLevel="0" collapsed="false">
      <c r="A1021" s="10" t="n">
        <v>38366</v>
      </c>
    </row>
    <row r="1022" customFormat="false" ht="12.75" hidden="false" customHeight="false" outlineLevel="0" collapsed="false">
      <c r="A1022" s="10" t="n">
        <v>38367</v>
      </c>
    </row>
    <row r="1023" customFormat="false" ht="12.75" hidden="false" customHeight="false" outlineLevel="0" collapsed="false">
      <c r="A1023" s="10" t="n">
        <v>38368</v>
      </c>
    </row>
    <row r="1024" customFormat="false" ht="12.75" hidden="false" customHeight="false" outlineLevel="0" collapsed="false">
      <c r="A1024" s="10" t="n">
        <v>38369</v>
      </c>
    </row>
    <row r="1025" customFormat="false" ht="12.75" hidden="false" customHeight="false" outlineLevel="0" collapsed="false">
      <c r="A1025" s="10" t="n">
        <v>38370</v>
      </c>
    </row>
    <row r="1026" customFormat="false" ht="12.75" hidden="false" customHeight="false" outlineLevel="0" collapsed="false">
      <c r="A1026" s="10" t="n">
        <v>38371</v>
      </c>
    </row>
    <row r="1027" customFormat="false" ht="12.75" hidden="false" customHeight="false" outlineLevel="0" collapsed="false">
      <c r="A1027" s="10" t="n">
        <v>38372</v>
      </c>
    </row>
    <row r="1028" customFormat="false" ht="12.75" hidden="false" customHeight="false" outlineLevel="0" collapsed="false">
      <c r="A1028" s="10" t="n">
        <v>38373</v>
      </c>
    </row>
    <row r="1029" customFormat="false" ht="12.75" hidden="false" customHeight="false" outlineLevel="0" collapsed="false">
      <c r="A1029" s="10" t="n">
        <v>38374</v>
      </c>
    </row>
    <row r="1030" customFormat="false" ht="12.75" hidden="false" customHeight="false" outlineLevel="0" collapsed="false">
      <c r="A1030" s="10" t="n">
        <v>38375</v>
      </c>
    </row>
    <row r="1031" customFormat="false" ht="12.75" hidden="false" customHeight="false" outlineLevel="0" collapsed="false">
      <c r="A1031" s="10" t="n">
        <v>38376</v>
      </c>
    </row>
    <row r="1032" customFormat="false" ht="12.75" hidden="false" customHeight="false" outlineLevel="0" collapsed="false">
      <c r="A1032" s="10" t="n">
        <v>38377</v>
      </c>
    </row>
    <row r="1033" customFormat="false" ht="12.75" hidden="false" customHeight="false" outlineLevel="0" collapsed="false">
      <c r="A1033" s="10" t="n">
        <v>38378</v>
      </c>
    </row>
    <row r="1034" customFormat="false" ht="12.75" hidden="false" customHeight="false" outlineLevel="0" collapsed="false">
      <c r="A1034" s="10" t="n">
        <v>38379</v>
      </c>
    </row>
    <row r="1035" customFormat="false" ht="12.75" hidden="false" customHeight="false" outlineLevel="0" collapsed="false">
      <c r="A1035" s="10" t="n">
        <v>38380</v>
      </c>
    </row>
    <row r="1036" customFormat="false" ht="12.75" hidden="false" customHeight="false" outlineLevel="0" collapsed="false">
      <c r="A1036" s="10" t="n">
        <v>38381</v>
      </c>
    </row>
    <row r="1037" customFormat="false" ht="12.75" hidden="false" customHeight="false" outlineLevel="0" collapsed="false">
      <c r="A1037" s="10" t="n">
        <v>38382</v>
      </c>
    </row>
    <row r="1038" customFormat="false" ht="12.75" hidden="false" customHeight="false" outlineLevel="0" collapsed="false">
      <c r="A1038" s="10" t="n">
        <v>38383</v>
      </c>
    </row>
    <row r="1039" customFormat="false" ht="12.75" hidden="false" customHeight="false" outlineLevel="0" collapsed="false">
      <c r="A1039" s="10" t="n">
        <v>38384</v>
      </c>
    </row>
    <row r="1040" customFormat="false" ht="12.75" hidden="false" customHeight="false" outlineLevel="0" collapsed="false">
      <c r="A1040" s="10" t="n">
        <v>38385</v>
      </c>
    </row>
    <row r="1041" customFormat="false" ht="12.75" hidden="false" customHeight="false" outlineLevel="0" collapsed="false">
      <c r="A1041" s="10" t="n">
        <v>38386</v>
      </c>
    </row>
    <row r="1042" customFormat="false" ht="12.75" hidden="false" customHeight="false" outlineLevel="0" collapsed="false">
      <c r="A1042" s="10" t="n">
        <v>38387</v>
      </c>
    </row>
    <row r="1043" customFormat="false" ht="12.75" hidden="false" customHeight="false" outlineLevel="0" collapsed="false">
      <c r="A1043" s="10" t="n">
        <v>38388</v>
      </c>
    </row>
    <row r="1044" customFormat="false" ht="12.75" hidden="false" customHeight="false" outlineLevel="0" collapsed="false">
      <c r="A1044" s="10" t="n">
        <v>38389</v>
      </c>
    </row>
    <row r="1045" customFormat="false" ht="12.75" hidden="false" customHeight="false" outlineLevel="0" collapsed="false">
      <c r="A1045" s="10" t="n">
        <v>38390</v>
      </c>
    </row>
    <row r="1046" customFormat="false" ht="12.75" hidden="false" customHeight="false" outlineLevel="0" collapsed="false">
      <c r="A1046" s="10" t="n">
        <v>38391</v>
      </c>
    </row>
    <row r="1047" customFormat="false" ht="12.75" hidden="false" customHeight="false" outlineLevel="0" collapsed="false">
      <c r="A1047" s="10" t="n">
        <v>38392</v>
      </c>
    </row>
    <row r="1048" customFormat="false" ht="12.75" hidden="false" customHeight="false" outlineLevel="0" collapsed="false">
      <c r="A1048" s="10" t="n">
        <v>38393</v>
      </c>
    </row>
    <row r="1049" customFormat="false" ht="12.75" hidden="false" customHeight="false" outlineLevel="0" collapsed="false">
      <c r="A1049" s="10" t="n">
        <v>38394</v>
      </c>
    </row>
    <row r="1050" customFormat="false" ht="12.75" hidden="false" customHeight="false" outlineLevel="0" collapsed="false">
      <c r="A1050" s="10" t="n">
        <v>38395</v>
      </c>
    </row>
    <row r="1051" customFormat="false" ht="12.75" hidden="false" customHeight="false" outlineLevel="0" collapsed="false">
      <c r="A1051" s="10" t="n">
        <v>38396</v>
      </c>
    </row>
    <row r="1052" customFormat="false" ht="12.75" hidden="false" customHeight="false" outlineLevel="0" collapsed="false">
      <c r="A1052" s="10" t="n">
        <v>38397</v>
      </c>
    </row>
    <row r="1053" customFormat="false" ht="12.75" hidden="false" customHeight="false" outlineLevel="0" collapsed="false">
      <c r="A1053" s="10" t="n">
        <v>38398</v>
      </c>
    </row>
    <row r="1054" customFormat="false" ht="12.75" hidden="false" customHeight="false" outlineLevel="0" collapsed="false">
      <c r="A1054" s="10" t="n">
        <v>38399</v>
      </c>
    </row>
    <row r="1055" customFormat="false" ht="12.75" hidden="false" customHeight="false" outlineLevel="0" collapsed="false">
      <c r="A1055" s="10" t="n">
        <v>38400</v>
      </c>
    </row>
    <row r="1056" customFormat="false" ht="12.75" hidden="false" customHeight="false" outlineLevel="0" collapsed="false">
      <c r="A1056" s="10" t="n">
        <v>38401</v>
      </c>
    </row>
    <row r="1057" customFormat="false" ht="12.75" hidden="false" customHeight="false" outlineLevel="0" collapsed="false">
      <c r="A1057" s="10" t="n">
        <v>38402</v>
      </c>
    </row>
    <row r="1058" customFormat="false" ht="12.75" hidden="false" customHeight="false" outlineLevel="0" collapsed="false">
      <c r="A1058" s="10" t="n">
        <v>38403</v>
      </c>
    </row>
    <row r="1059" customFormat="false" ht="12.75" hidden="false" customHeight="false" outlineLevel="0" collapsed="false">
      <c r="A1059" s="10" t="n">
        <v>38404</v>
      </c>
    </row>
    <row r="1060" customFormat="false" ht="12.75" hidden="false" customHeight="false" outlineLevel="0" collapsed="false">
      <c r="A1060" s="10" t="n">
        <v>38405</v>
      </c>
    </row>
    <row r="1061" customFormat="false" ht="12.75" hidden="false" customHeight="false" outlineLevel="0" collapsed="false">
      <c r="A1061" s="10" t="n">
        <v>38406</v>
      </c>
    </row>
    <row r="1062" customFormat="false" ht="12.75" hidden="false" customHeight="false" outlineLevel="0" collapsed="false">
      <c r="A1062" s="10" t="n">
        <v>38407</v>
      </c>
    </row>
    <row r="1063" customFormat="false" ht="12.75" hidden="false" customHeight="false" outlineLevel="0" collapsed="false">
      <c r="A1063" s="10" t="n">
        <v>38408</v>
      </c>
    </row>
    <row r="1064" customFormat="false" ht="12.75" hidden="false" customHeight="false" outlineLevel="0" collapsed="false">
      <c r="A1064" s="10" t="n">
        <v>38409</v>
      </c>
    </row>
    <row r="1065" customFormat="false" ht="12.75" hidden="false" customHeight="false" outlineLevel="0" collapsed="false">
      <c r="A1065" s="10" t="n">
        <v>38410</v>
      </c>
    </row>
    <row r="1066" customFormat="false" ht="12.75" hidden="false" customHeight="false" outlineLevel="0" collapsed="false">
      <c r="A1066" s="10" t="n">
        <v>38411</v>
      </c>
    </row>
    <row r="1067" customFormat="false" ht="12.75" hidden="false" customHeight="false" outlineLevel="0" collapsed="false">
      <c r="A1067" s="10" t="n">
        <v>38412</v>
      </c>
    </row>
    <row r="1068" customFormat="false" ht="12.75" hidden="false" customHeight="false" outlineLevel="0" collapsed="false">
      <c r="A1068" s="10" t="n">
        <v>38413</v>
      </c>
    </row>
    <row r="1069" customFormat="false" ht="12.75" hidden="false" customHeight="false" outlineLevel="0" collapsed="false">
      <c r="A1069" s="10" t="n">
        <v>38414</v>
      </c>
    </row>
    <row r="1070" customFormat="false" ht="12.75" hidden="false" customHeight="false" outlineLevel="0" collapsed="false">
      <c r="A1070" s="10" t="n">
        <v>38415</v>
      </c>
    </row>
    <row r="1071" customFormat="false" ht="12.75" hidden="false" customHeight="false" outlineLevel="0" collapsed="false">
      <c r="A1071" s="10" t="n">
        <v>38416</v>
      </c>
    </row>
    <row r="1072" customFormat="false" ht="12.75" hidden="false" customHeight="false" outlineLevel="0" collapsed="false">
      <c r="A1072" s="10" t="n">
        <v>38417</v>
      </c>
    </row>
    <row r="1073" customFormat="false" ht="12.75" hidden="false" customHeight="false" outlineLevel="0" collapsed="false">
      <c r="A1073" s="10" t="n">
        <v>38418</v>
      </c>
    </row>
    <row r="1074" customFormat="false" ht="12.75" hidden="false" customHeight="false" outlineLevel="0" collapsed="false">
      <c r="A1074" s="10" t="n">
        <v>38419</v>
      </c>
    </row>
    <row r="1075" customFormat="false" ht="12.75" hidden="false" customHeight="false" outlineLevel="0" collapsed="false">
      <c r="A1075" s="10" t="n">
        <v>38420</v>
      </c>
    </row>
    <row r="1076" customFormat="false" ht="12.75" hidden="false" customHeight="false" outlineLevel="0" collapsed="false">
      <c r="A1076" s="10" t="n">
        <v>38421</v>
      </c>
    </row>
    <row r="1077" customFormat="false" ht="12.75" hidden="false" customHeight="false" outlineLevel="0" collapsed="false">
      <c r="A1077" s="10" t="n">
        <v>38422</v>
      </c>
    </row>
    <row r="1078" customFormat="false" ht="12.75" hidden="false" customHeight="false" outlineLevel="0" collapsed="false">
      <c r="A1078" s="10" t="n">
        <v>38423</v>
      </c>
    </row>
    <row r="1079" customFormat="false" ht="12.75" hidden="false" customHeight="false" outlineLevel="0" collapsed="false">
      <c r="A1079" s="10" t="n">
        <v>38424</v>
      </c>
    </row>
    <row r="1080" customFormat="false" ht="12.75" hidden="false" customHeight="false" outlineLevel="0" collapsed="false">
      <c r="A1080" s="10" t="n">
        <v>38425</v>
      </c>
    </row>
    <row r="1081" customFormat="false" ht="12.75" hidden="false" customHeight="false" outlineLevel="0" collapsed="false">
      <c r="A1081" s="10" t="n">
        <v>38426</v>
      </c>
    </row>
    <row r="1082" customFormat="false" ht="12.75" hidden="false" customHeight="false" outlineLevel="0" collapsed="false">
      <c r="A1082" s="10" t="n">
        <v>38427</v>
      </c>
    </row>
    <row r="1083" customFormat="false" ht="12.75" hidden="false" customHeight="false" outlineLevel="0" collapsed="false">
      <c r="A1083" s="10" t="n">
        <v>38428</v>
      </c>
    </row>
    <row r="1084" customFormat="false" ht="12.75" hidden="false" customHeight="false" outlineLevel="0" collapsed="false">
      <c r="A1084" s="10" t="n">
        <v>38429</v>
      </c>
    </row>
    <row r="1085" customFormat="false" ht="12.75" hidden="false" customHeight="false" outlineLevel="0" collapsed="false">
      <c r="A1085" s="10" t="n">
        <v>38430</v>
      </c>
    </row>
    <row r="1086" customFormat="false" ht="12.75" hidden="false" customHeight="false" outlineLevel="0" collapsed="false">
      <c r="A1086" s="10" t="n">
        <v>38431</v>
      </c>
    </row>
    <row r="1087" customFormat="false" ht="12.75" hidden="false" customHeight="false" outlineLevel="0" collapsed="false">
      <c r="A1087" s="10" t="n">
        <v>38432</v>
      </c>
    </row>
    <row r="1088" customFormat="false" ht="12.75" hidden="false" customHeight="false" outlineLevel="0" collapsed="false">
      <c r="A1088" s="10" t="n">
        <v>38433</v>
      </c>
    </row>
    <row r="1089" customFormat="false" ht="12.75" hidden="false" customHeight="false" outlineLevel="0" collapsed="false">
      <c r="A1089" s="10" t="n">
        <v>38434</v>
      </c>
    </row>
    <row r="1090" customFormat="false" ht="12.75" hidden="false" customHeight="false" outlineLevel="0" collapsed="false">
      <c r="A1090" s="10" t="n">
        <v>38435</v>
      </c>
    </row>
    <row r="1091" customFormat="false" ht="12.75" hidden="false" customHeight="false" outlineLevel="0" collapsed="false">
      <c r="A1091" s="10" t="n">
        <v>38436</v>
      </c>
    </row>
    <row r="1092" customFormat="false" ht="12.75" hidden="false" customHeight="false" outlineLevel="0" collapsed="false">
      <c r="A1092" s="10" t="n">
        <v>38437</v>
      </c>
    </row>
    <row r="1093" customFormat="false" ht="12.75" hidden="false" customHeight="false" outlineLevel="0" collapsed="false">
      <c r="A1093" s="10" t="n">
        <v>38438</v>
      </c>
    </row>
    <row r="1094" customFormat="false" ht="12.75" hidden="false" customHeight="false" outlineLevel="0" collapsed="false">
      <c r="A1094" s="10" t="n">
        <v>38439</v>
      </c>
    </row>
    <row r="1095" customFormat="false" ht="12.75" hidden="false" customHeight="false" outlineLevel="0" collapsed="false">
      <c r="A1095" s="10" t="n">
        <v>38440</v>
      </c>
    </row>
    <row r="1096" customFormat="false" ht="12.75" hidden="false" customHeight="false" outlineLevel="0" collapsed="false">
      <c r="A1096" s="10" t="n">
        <v>38441</v>
      </c>
    </row>
    <row r="1097" customFormat="false" ht="12.75" hidden="false" customHeight="false" outlineLevel="0" collapsed="false">
      <c r="A1097" s="10" t="n">
        <v>38442</v>
      </c>
    </row>
    <row r="1098" customFormat="false" ht="12.75" hidden="false" customHeight="false" outlineLevel="0" collapsed="false">
      <c r="A1098" s="10" t="n">
        <v>38443</v>
      </c>
    </row>
    <row r="1099" customFormat="false" ht="12.75" hidden="false" customHeight="false" outlineLevel="0" collapsed="false">
      <c r="A1099" s="10" t="n">
        <v>38444</v>
      </c>
    </row>
    <row r="1100" customFormat="false" ht="12.75" hidden="false" customHeight="false" outlineLevel="0" collapsed="false">
      <c r="A1100" s="10" t="n">
        <v>38445</v>
      </c>
    </row>
    <row r="1101" customFormat="false" ht="12.75" hidden="false" customHeight="false" outlineLevel="0" collapsed="false">
      <c r="A1101" s="10" t="n">
        <v>38446</v>
      </c>
    </row>
    <row r="1102" customFormat="false" ht="12.75" hidden="false" customHeight="false" outlineLevel="0" collapsed="false">
      <c r="A1102" s="10" t="n">
        <v>38447</v>
      </c>
    </row>
    <row r="1103" customFormat="false" ht="12.75" hidden="false" customHeight="false" outlineLevel="0" collapsed="false">
      <c r="A1103" s="10" t="n">
        <v>38448</v>
      </c>
    </row>
    <row r="1104" customFormat="false" ht="12.75" hidden="false" customHeight="false" outlineLevel="0" collapsed="false">
      <c r="A1104" s="10" t="n">
        <v>38449</v>
      </c>
    </row>
    <row r="1105" customFormat="false" ht="12.75" hidden="false" customHeight="false" outlineLevel="0" collapsed="false">
      <c r="A1105" s="10" t="n">
        <v>38450</v>
      </c>
    </row>
    <row r="1106" customFormat="false" ht="12.75" hidden="false" customHeight="false" outlineLevel="0" collapsed="false">
      <c r="A1106" s="10" t="n">
        <v>38451</v>
      </c>
    </row>
    <row r="1107" customFormat="false" ht="12.75" hidden="false" customHeight="false" outlineLevel="0" collapsed="false">
      <c r="A1107" s="10" t="n">
        <v>38452</v>
      </c>
    </row>
    <row r="1108" customFormat="false" ht="12.75" hidden="false" customHeight="false" outlineLevel="0" collapsed="false">
      <c r="A1108" s="10" t="n">
        <v>38453</v>
      </c>
    </row>
    <row r="1109" customFormat="false" ht="12.75" hidden="false" customHeight="false" outlineLevel="0" collapsed="false">
      <c r="A1109" s="10" t="n">
        <v>38454</v>
      </c>
    </row>
    <row r="1110" customFormat="false" ht="12.75" hidden="false" customHeight="false" outlineLevel="0" collapsed="false">
      <c r="A1110" s="10" t="n">
        <v>38455</v>
      </c>
    </row>
    <row r="1111" customFormat="false" ht="12.75" hidden="false" customHeight="false" outlineLevel="0" collapsed="false">
      <c r="A1111" s="10" t="n">
        <v>38456</v>
      </c>
    </row>
    <row r="1112" customFormat="false" ht="12.75" hidden="false" customHeight="false" outlineLevel="0" collapsed="false">
      <c r="A1112" s="10" t="n">
        <v>38457</v>
      </c>
    </row>
    <row r="1113" customFormat="false" ht="12.75" hidden="false" customHeight="false" outlineLevel="0" collapsed="false">
      <c r="A1113" s="10" t="n">
        <v>38458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30.75</v>
      </c>
      <c r="C2" s="47" t="n">
        <v>3.596</v>
      </c>
      <c r="D2" s="48"/>
      <c r="E2" s="49"/>
      <c r="F2" s="46"/>
      <c r="G2" s="47"/>
      <c r="H2" s="50"/>
      <c r="J2" s="51" t="n">
        <f aca="false">IF(F2&lt;1,(C2-C31)*(B2*10000),(C31-G2)*(F2*10000))</f>
        <v>32595</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32595</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-30.75</v>
      </c>
      <c r="L9" s="40" t="s">
        <v>1</v>
      </c>
      <c r="M9" s="63"/>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-30.75</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c r="M14" s="40" t="n">
        <v>50000</v>
      </c>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31</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23.25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31</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38.75</v>
      </c>
    </row>
    <row r="26" customFormat="false" ht="11.25" hidden="false" customHeight="false" outlineLevel="0" collapsed="false">
      <c r="F26" s="41"/>
      <c r="H26" s="76"/>
      <c r="J26" s="75"/>
      <c r="K26" s="77"/>
      <c r="L26" s="77"/>
      <c r="M26" s="40" t="n">
        <v>15000</v>
      </c>
      <c r="N26" s="40" t="n">
        <f aca="false">(M26*$M$20)/10000</f>
        <v>46.5</v>
      </c>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C28" s="93" t="n">
        <f aca="false">C27-0.0175</f>
        <v>-0.0175</v>
      </c>
      <c r="K28" s="77"/>
      <c r="L28" s="77" t="n">
        <v>31</v>
      </c>
      <c r="M28" s="49" t="n">
        <v>3.15</v>
      </c>
      <c r="N28" s="49" t="n">
        <f aca="false">L28*M28</f>
        <v>97.65</v>
      </c>
    </row>
    <row r="29" customFormat="false" ht="11.25" hidden="false" customHeight="false" outlineLevel="0" collapsed="false">
      <c r="F29" s="79" t="n">
        <f aca="false">-B27+F27</f>
        <v>0</v>
      </c>
      <c r="G29" s="40" t="n">
        <f aca="false">IF(F29&lt;0,C27,G27)</f>
        <v>0</v>
      </c>
      <c r="H29" s="44" t="n">
        <f aca="false">IF(F29&lt;0,(G29-C31)*ABS(F29)*10000,-1*(G29-C31)*ABS(F29)*10000)</f>
        <v>0</v>
      </c>
      <c r="K29" s="77"/>
      <c r="L29" s="77" t="n">
        <v>15.5</v>
      </c>
      <c r="M29" s="49" t="n">
        <v>3.115</v>
      </c>
      <c r="N29" s="49" t="n">
        <f aca="false">L29*M29</f>
        <v>48.2825</v>
      </c>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93" t="n">
        <f aca="false">POSTION!B4</f>
        <v>3.49</v>
      </c>
      <c r="D31" s="42" t="s">
        <v>34</v>
      </c>
      <c r="J31" s="81"/>
      <c r="K31" s="82"/>
      <c r="L31" s="82"/>
      <c r="M31" s="49"/>
      <c r="N31" s="49"/>
    </row>
    <row r="32" customFormat="false" ht="11.25" hidden="false" customHeight="false" outlineLevel="0" collapsed="false">
      <c r="F32" s="83" t="n">
        <f aca="false">MIN($B$27,$F$27)*($C$27-$G$27)*10000</f>
        <v>0</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1" colorId="64" zoomScale="90" zoomScaleNormal="90" zoomScalePageLayoutView="100" workbookViewId="0">
      <selection pane="topLeft" activeCell="B38" activeCellId="0" sqref="B38"/>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13" min="13" style="40" width="9.14"/>
    <col collapsed="false" customWidth="true" hidden="false" outlineLevel="0" max="14" min="14" style="40" width="11.99"/>
    <col collapsed="false" customWidth="false" hidden="false" outlineLevel="0" max="257" min="15"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t="n">
        <v>10</v>
      </c>
      <c r="C3" s="64" t="n">
        <v>3.64</v>
      </c>
      <c r="D3" s="65" t="n">
        <f aca="false">B3*C3*10000</f>
        <v>364000</v>
      </c>
      <c r="E3" s="49"/>
      <c r="F3" s="66"/>
      <c r="G3" s="64"/>
      <c r="H3" s="67" t="n">
        <f aca="false">F3*G3*10000</f>
        <v>0</v>
      </c>
      <c r="J3" s="58"/>
      <c r="L3" s="59" t="s">
        <v>28</v>
      </c>
    </row>
    <row r="4" customFormat="false" ht="11.25" hidden="false" customHeight="false" outlineLevel="0" collapsed="false">
      <c r="B4" s="63" t="n">
        <v>15</v>
      </c>
      <c r="C4" s="64" t="n">
        <v>3.65</v>
      </c>
      <c r="D4" s="65" t="n">
        <f aca="false">B4*C4*10000</f>
        <v>547500</v>
      </c>
      <c r="E4" s="49"/>
      <c r="F4" s="66"/>
      <c r="G4" s="64"/>
      <c r="H4" s="67" t="n">
        <f aca="false">F4*G4*10000</f>
        <v>0</v>
      </c>
      <c r="J4" s="68" t="n">
        <f aca="false">F37</f>
        <v>-12500.0000000002</v>
      </c>
      <c r="K4" s="69"/>
      <c r="L4" s="49" t="s">
        <v>29</v>
      </c>
    </row>
    <row r="5" customFormat="false" ht="11.25" hidden="false" customHeight="false" outlineLevel="0" collapsed="false">
      <c r="B5" s="63" t="n">
        <v>20</v>
      </c>
      <c r="C5" s="64" t="n">
        <v>3.66</v>
      </c>
      <c r="D5" s="65" t="n">
        <f aca="false">B5*C5*10000</f>
        <v>732000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-12500.0000000002</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-45</v>
      </c>
      <c r="L9" s="40" t="s">
        <v>1</v>
      </c>
      <c r="N9" s="64"/>
    </row>
    <row r="10" customFormat="false" ht="11.25" hidden="false" customHeight="false" outlineLevel="0" collapsed="false">
      <c r="B10" s="66"/>
      <c r="C10" s="64"/>
      <c r="D10" s="65" t="n">
        <f aca="false">B10*C10*10000</f>
        <v>0</v>
      </c>
      <c r="E10" s="49"/>
      <c r="F10" s="66"/>
      <c r="G10" s="64"/>
      <c r="H10" s="67" t="n">
        <f aca="false">F10*G10*10000</f>
        <v>0</v>
      </c>
      <c r="J10" s="73"/>
      <c r="L10" s="40" t="s">
        <v>2</v>
      </c>
      <c r="M10" s="63"/>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-45</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90" t="s">
        <v>39</v>
      </c>
      <c r="M14" s="40" t="n">
        <v>50000</v>
      </c>
    </row>
    <row r="15" customFormat="false" ht="15.75" hidden="false" customHeight="false" outlineLevel="0" collapsed="false">
      <c r="B15" s="66"/>
      <c r="C15" s="64"/>
      <c r="D15" s="65" t="n">
        <f aca="false">B15*C15*10000</f>
        <v>0</v>
      </c>
      <c r="E15" s="49"/>
      <c r="F15" s="66"/>
      <c r="G15" s="64"/>
      <c r="H15" s="67" t="n">
        <f aca="false">F15*G15*10000</f>
        <v>0</v>
      </c>
      <c r="J15" s="91" t="n">
        <f aca="false">POSTION!D18</f>
        <v>-120.3</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M17" s="43"/>
      <c r="N17" s="92"/>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30</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30</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37.5</v>
      </c>
    </row>
    <row r="26" customFormat="false" ht="11.25" hidden="false" customHeight="false" outlineLevel="0" collapsed="false">
      <c r="F26" s="41"/>
      <c r="H26" s="76"/>
      <c r="J26" s="75"/>
      <c r="K26" s="77"/>
      <c r="L26" s="77"/>
      <c r="M26" s="40" t="n">
        <v>15000</v>
      </c>
      <c r="N26" s="40" t="n">
        <f aca="false">(M26*$M$20)/10000</f>
        <v>45</v>
      </c>
    </row>
    <row r="27" customFormat="false" ht="11.25" hidden="false" customHeight="false" outlineLevel="0" collapsed="false">
      <c r="B27" s="66" t="n">
        <f aca="false">SUM(B3:B26)</f>
        <v>45</v>
      </c>
      <c r="C27" s="78" t="n">
        <f aca="false">IF(B27=0,0,D27/B27/10000)</f>
        <v>3.65222222222222</v>
      </c>
      <c r="D27" s="65" t="n">
        <f aca="false">SUM(D2:D26)</f>
        <v>1643500</v>
      </c>
      <c r="F27" s="66" t="n">
        <f aca="false">SUM(F3:F26)</f>
        <v>0</v>
      </c>
      <c r="G27" s="64" t="n">
        <f aca="false">IF(F27=0,0,H27/F27/10000)</f>
        <v>0</v>
      </c>
      <c r="H27" s="67" t="n">
        <f aca="false">SUM(H2:H26)</f>
        <v>0</v>
      </c>
      <c r="K27" s="77"/>
      <c r="L27" s="77"/>
      <c r="M27" s="49"/>
      <c r="N27" s="49"/>
    </row>
    <row r="28" customFormat="false" ht="11.25" hidden="false" customHeight="false" outlineLevel="0" collapsed="false">
      <c r="C28" s="93"/>
      <c r="K28" s="77"/>
      <c r="L28" s="77" t="n">
        <v>31</v>
      </c>
      <c r="M28" s="49" t="n">
        <v>3.15</v>
      </c>
      <c r="N28" s="49" t="n">
        <f aca="false">L28*M28</f>
        <v>97.65</v>
      </c>
    </row>
    <row r="29" customFormat="false" ht="11.25" hidden="false" customHeight="false" outlineLevel="0" collapsed="false">
      <c r="F29" s="79" t="n">
        <f aca="false">-B27+F27</f>
        <v>-45</v>
      </c>
      <c r="G29" s="40" t="n">
        <f aca="false">IF(F29&lt;0,C27,G27)</f>
        <v>3.65222222222222</v>
      </c>
      <c r="H29" s="44" t="n">
        <f aca="false">IF(F29&lt;0,(G29-C31)*ABS(F29)*10000,-1*(G29-C31)*ABS(F29)*10000)</f>
        <v>-12500.0000000002</v>
      </c>
      <c r="K29" s="77"/>
      <c r="L29" s="77" t="n">
        <v>15.5</v>
      </c>
      <c r="M29" s="49" t="n">
        <v>3.115</v>
      </c>
      <c r="N29" s="49" t="n">
        <f aca="false">L29*M29</f>
        <v>48.2825</v>
      </c>
    </row>
    <row r="30" customFormat="false" ht="11.25" hidden="false" customHeight="false" outlineLevel="0" collapsed="false">
      <c r="F30" s="79" t="n">
        <f aca="false">-B27+F27</f>
        <v>-45</v>
      </c>
      <c r="G30" s="40" t="n">
        <f aca="false">IF(F30&lt;0,(C27+(J26/(ABS(F30)*10000))),IF(F30=0,0,(G27-(J26/(ABS(F30)*10000)))))</f>
        <v>3.65222222222222</v>
      </c>
      <c r="H30" s="44" t="n">
        <f aca="false">IF(F30&lt;0,(G30-C31)*ABS(F30)*10000,IF(F30=0,0,-1*(G30-C31)*ABS(F30)*10000))</f>
        <v>-12500.0000000002</v>
      </c>
      <c r="K30" s="77"/>
      <c r="L30" s="77"/>
      <c r="M30" s="49"/>
      <c r="N30" s="49"/>
    </row>
    <row r="31" customFormat="false" ht="11.25" hidden="false" customHeight="false" outlineLevel="0" collapsed="false">
      <c r="C31" s="93" t="n">
        <v>3.68</v>
      </c>
      <c r="D31" s="42" t="s">
        <v>34</v>
      </c>
      <c r="J31" s="81"/>
      <c r="K31" s="82"/>
      <c r="L31" s="82"/>
      <c r="M31" s="49"/>
      <c r="N31" s="49"/>
    </row>
    <row r="32" customFormat="false" ht="11.25" hidden="false" customHeight="false" outlineLevel="0" collapsed="false">
      <c r="F32" s="83" t="n">
        <f aca="false">MIN($B$27,$F$27)*($C$27-$G$27)*10000</f>
        <v>0</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-12500.0000000002</v>
      </c>
      <c r="G34" s="84"/>
      <c r="H34" s="84" t="s">
        <v>36</v>
      </c>
    </row>
    <row r="35" customFormat="false" ht="11.25" hidden="false" customHeight="false" outlineLevel="0" collapsed="false">
      <c r="A35" s="52"/>
      <c r="F35" s="68" t="n">
        <f aca="false">$H$30</f>
        <v>-12500.0000000002</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-12500.0000000002</v>
      </c>
      <c r="G37" s="86"/>
      <c r="H37" s="86" t="s">
        <v>38</v>
      </c>
    </row>
    <row r="39" customFormat="false" ht="11.25" hidden="false" customHeight="false" outlineLevel="0" collapsed="false">
      <c r="B39" s="43"/>
    </row>
    <row r="40" customFormat="false" ht="11.25" hidden="false" customHeight="false" outlineLevel="0" collapsed="false">
      <c r="A40" s="40" t="s">
        <v>59</v>
      </c>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5" activeCellId="0" sqref="C5"/>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true" hidden="false" outlineLevel="0" max="13" min="13" style="40" width="9.7"/>
    <col collapsed="false" customWidth="false" hidden="false" outlineLevel="0" max="257" min="14" style="40" width="9.14"/>
  </cols>
  <sheetData>
    <row r="1" customFormat="false" ht="11.25" hidden="false" customHeight="false" outlineLevel="0" collapsed="false">
      <c r="B1" s="41" t="s">
        <v>25</v>
      </c>
      <c r="F1" s="43" t="s">
        <v>26</v>
      </c>
      <c r="N1" s="40" t="n">
        <v>10</v>
      </c>
      <c r="O1" s="40" t="n">
        <v>2</v>
      </c>
      <c r="P1" s="40" t="n">
        <v>1.5</v>
      </c>
      <c r="Q1" s="40" t="n">
        <v>1</v>
      </c>
      <c r="R1" s="40" t="n">
        <v>0.5</v>
      </c>
    </row>
    <row r="2" customFormat="false" ht="11.25" hidden="false" customHeight="false" outlineLevel="0" collapsed="false">
      <c r="A2" s="40" t="s">
        <v>27</v>
      </c>
      <c r="B2" s="46"/>
      <c r="C2" s="47"/>
      <c r="D2" s="48"/>
      <c r="E2" s="49"/>
      <c r="F2" s="46" t="n">
        <v>22</v>
      </c>
      <c r="G2" s="47" t="n">
        <v>3.5</v>
      </c>
      <c r="H2" s="50"/>
      <c r="J2" s="51" t="n">
        <f aca="false">IF(F2&lt;1,(C2-C31)*(B2*10000),(C31-G2)*(F2*10000))</f>
        <v>-23100</v>
      </c>
      <c r="L2" s="52" t="s">
        <v>0</v>
      </c>
    </row>
    <row r="3" customFormat="false" ht="11.25" hidden="false" customHeight="false" outlineLevel="0" collapsed="false">
      <c r="A3" s="40" t="n">
        <f aca="false">POSTION!$E$20</f>
        <v>11</v>
      </c>
      <c r="B3" s="53"/>
      <c r="C3" s="54"/>
      <c r="D3" s="55" t="n">
        <f aca="false">B3*C3*10000</f>
        <v>0</v>
      </c>
      <c r="E3" s="49"/>
      <c r="F3" s="56"/>
      <c r="G3" s="54"/>
      <c r="H3" s="57" t="n">
        <f aca="false">F3*G3*10000</f>
        <v>0</v>
      </c>
      <c r="J3" s="58" t="n">
        <f aca="false">IF(F2&lt;1,(J10*10000)*(C30-C2),(J10*10000)*(C30-G2))</f>
        <v>0</v>
      </c>
      <c r="L3" s="59" t="s">
        <v>28</v>
      </c>
      <c r="M3" s="60" t="n">
        <v>37043</v>
      </c>
      <c r="N3" s="61" t="n">
        <v>30</v>
      </c>
      <c r="O3" s="62" t="n">
        <f aca="false">N3*O$1</f>
        <v>60</v>
      </c>
      <c r="P3" s="62" t="n">
        <f aca="false">N3*P$1</f>
        <v>45</v>
      </c>
      <c r="Q3" s="62" t="n">
        <f aca="false">N3*Q$1</f>
        <v>30</v>
      </c>
      <c r="R3" s="62" t="n">
        <f aca="false">N3*R$1</f>
        <v>15</v>
      </c>
    </row>
    <row r="4" customFormat="false" ht="11.25" hidden="false" customHeight="false" outlineLevel="0" collapsed="false">
      <c r="B4" s="63" t="n">
        <v>2</v>
      </c>
      <c r="C4" s="64" t="n">
        <v>3.44</v>
      </c>
      <c r="D4" s="65" t="n">
        <f aca="false">B4*C4*10000</f>
        <v>68800</v>
      </c>
      <c r="E4" s="49"/>
      <c r="F4" s="66"/>
      <c r="G4" s="64"/>
      <c r="H4" s="67" t="n">
        <f aca="false">F4*G4*10000</f>
        <v>0</v>
      </c>
      <c r="J4" s="68" t="n">
        <f aca="false">F37</f>
        <v>899.999999999999</v>
      </c>
      <c r="K4" s="69"/>
      <c r="L4" s="49" t="s">
        <v>29</v>
      </c>
      <c r="M4" s="60" t="n">
        <v>37044</v>
      </c>
      <c r="N4" s="61" t="n">
        <v>29</v>
      </c>
      <c r="O4" s="62" t="n">
        <f aca="false">N4*O$1</f>
        <v>58</v>
      </c>
      <c r="P4" s="62" t="n">
        <f aca="false">N4*P$1</f>
        <v>43.5</v>
      </c>
      <c r="Q4" s="62" t="n">
        <f aca="false">N4*Q$1</f>
        <v>29</v>
      </c>
      <c r="R4" s="62" t="n">
        <f aca="false">N4*R$1</f>
        <v>14.5</v>
      </c>
    </row>
    <row r="5" customFormat="false" ht="11.25" hidden="false" customHeight="false" outlineLevel="0" collapsed="false">
      <c r="B5" s="63"/>
      <c r="C5" s="64"/>
      <c r="D5" s="65" t="n">
        <f aca="false">B5*C5*10000</f>
        <v>0</v>
      </c>
      <c r="E5" s="49"/>
      <c r="F5" s="66"/>
      <c r="G5" s="64"/>
      <c r="H5" s="67" t="n">
        <f aca="false">F5*G5*10000</f>
        <v>0</v>
      </c>
      <c r="J5" s="69"/>
      <c r="K5" s="70"/>
      <c r="L5" s="49"/>
      <c r="M5" s="60" t="n">
        <v>37045</v>
      </c>
      <c r="N5" s="61" t="n">
        <v>28</v>
      </c>
      <c r="O5" s="62" t="n">
        <f aca="false">N5*O$1</f>
        <v>56</v>
      </c>
      <c r="P5" s="62" t="n">
        <f aca="false">N5*P$1</f>
        <v>42</v>
      </c>
      <c r="Q5" s="62" t="n">
        <f aca="false">N5*Q$1</f>
        <v>28</v>
      </c>
      <c r="R5" s="62" t="n">
        <f aca="false">N5*R$1</f>
        <v>14</v>
      </c>
    </row>
    <row r="6" customFormat="false" ht="12" hidden="false" customHeight="false" outlineLevel="0" collapsed="false">
      <c r="B6" s="63"/>
      <c r="C6" s="64"/>
      <c r="D6" s="65" t="n">
        <f aca="false">B6*C6*10000</f>
        <v>0</v>
      </c>
      <c r="E6" s="49"/>
      <c r="F6" s="66"/>
      <c r="G6" s="64"/>
      <c r="H6" s="67" t="n">
        <f aca="false">F6*G6*10000</f>
        <v>0</v>
      </c>
      <c r="J6" s="71" t="n">
        <f aca="false">J2+J4</f>
        <v>-22200</v>
      </c>
      <c r="K6" s="70"/>
      <c r="L6" s="49" t="s">
        <v>30</v>
      </c>
      <c r="M6" s="60" t="n">
        <v>37046</v>
      </c>
      <c r="N6" s="61" t="n">
        <v>27</v>
      </c>
      <c r="O6" s="62" t="n">
        <f aca="false">N6*O$1</f>
        <v>54</v>
      </c>
      <c r="P6" s="62" t="n">
        <f aca="false">N6*P$1</f>
        <v>40.5</v>
      </c>
      <c r="Q6" s="62" t="n">
        <f aca="false">N6*Q$1</f>
        <v>27</v>
      </c>
      <c r="R6" s="62" t="n">
        <f aca="false">N6*R$1</f>
        <v>13.5</v>
      </c>
    </row>
    <row r="7" customFormat="false" ht="12" hidden="false" customHeight="false" outlineLevel="0" collapsed="false">
      <c r="B7" s="63"/>
      <c r="C7" s="64"/>
      <c r="D7" s="65" t="n">
        <f aca="false">B7*C7*10000</f>
        <v>0</v>
      </c>
      <c r="E7" s="49"/>
      <c r="F7" s="66"/>
      <c r="G7" s="64"/>
      <c r="H7" s="67" t="n">
        <f aca="false">F7*G7*10000</f>
        <v>0</v>
      </c>
      <c r="J7" s="69"/>
      <c r="M7" s="60" t="n">
        <v>37047</v>
      </c>
      <c r="N7" s="61" t="n">
        <v>26</v>
      </c>
      <c r="O7" s="62" t="n">
        <f aca="false">N7*O$1</f>
        <v>52</v>
      </c>
      <c r="P7" s="62" t="n">
        <f aca="false">N7*P$1</f>
        <v>39</v>
      </c>
      <c r="Q7" s="62" t="n">
        <f aca="false">N7*Q$1</f>
        <v>26</v>
      </c>
      <c r="R7" s="62" t="n">
        <f aca="false">N7*R$1</f>
        <v>13</v>
      </c>
    </row>
    <row r="8" customFormat="false" ht="11.25" hidden="false" customHeight="false" outlineLevel="0" collapsed="false">
      <c r="B8" s="66"/>
      <c r="C8" s="64"/>
      <c r="D8" s="65" t="n">
        <f aca="false">B8*C8*10000</f>
        <v>0</v>
      </c>
      <c r="E8" s="49"/>
      <c r="F8" s="66"/>
      <c r="G8" s="64"/>
      <c r="H8" s="67" t="n">
        <f aca="false">F8*G8*10000</f>
        <v>0</v>
      </c>
      <c r="J8" s="69"/>
      <c r="L8" s="49"/>
      <c r="M8" s="60" t="n">
        <v>37048</v>
      </c>
      <c r="N8" s="61" t="n">
        <v>25</v>
      </c>
      <c r="O8" s="62" t="n">
        <f aca="false">N8*O$1</f>
        <v>50</v>
      </c>
      <c r="P8" s="62" t="n">
        <f aca="false">N8*P$1</f>
        <v>37.5</v>
      </c>
      <c r="Q8" s="62" t="n">
        <f aca="false">N8*Q$1</f>
        <v>25</v>
      </c>
      <c r="R8" s="62" t="n">
        <f aca="false">N8*R$1</f>
        <v>12.5</v>
      </c>
    </row>
    <row r="9" customFormat="false" ht="11.25" hidden="false" customHeight="false" outlineLevel="0" collapsed="false">
      <c r="B9" s="66"/>
      <c r="C9" s="64"/>
      <c r="D9" s="65" t="n">
        <f aca="false">B9*C9*10000</f>
        <v>0</v>
      </c>
      <c r="E9" s="49"/>
      <c r="F9" s="66"/>
      <c r="G9" s="64"/>
      <c r="H9" s="67" t="n">
        <f aca="false">F9*G9*10000</f>
        <v>0</v>
      </c>
      <c r="J9" s="72" t="n">
        <f aca="false">F30-B2+F2</f>
        <v>20</v>
      </c>
      <c r="L9" s="40" t="s">
        <v>1</v>
      </c>
      <c r="M9" s="60" t="n">
        <v>37049</v>
      </c>
      <c r="N9" s="61" t="n">
        <v>24</v>
      </c>
      <c r="O9" s="62" t="n">
        <f aca="false">N9*O$1</f>
        <v>48</v>
      </c>
      <c r="P9" s="62" t="n">
        <f aca="false">N9*P$1</f>
        <v>36</v>
      </c>
      <c r="Q9" s="62" t="n">
        <f aca="false">N9*Q$1</f>
        <v>24</v>
      </c>
      <c r="R9" s="62" t="n">
        <f aca="false">N9*R$1</f>
        <v>12</v>
      </c>
    </row>
    <row r="10" customFormat="false" ht="11.25" hidden="false" customHeight="false" outlineLevel="0" collapsed="false">
      <c r="B10" s="66"/>
      <c r="C10" s="64"/>
      <c r="D10" s="65" t="n">
        <f aca="false">B10*C10*10000</f>
        <v>0</v>
      </c>
      <c r="E10" s="49"/>
      <c r="F10" s="66"/>
      <c r="G10" s="64"/>
      <c r="H10" s="67" t="n">
        <f aca="false">F10*G10*10000</f>
        <v>0</v>
      </c>
      <c r="J10" s="73" t="n">
        <f aca="false">IF($F$2&lt;1,($J$9/$A$3),$J$9/$A$3)</f>
        <v>1.81818181818182</v>
      </c>
      <c r="L10" s="40" t="s">
        <v>2</v>
      </c>
      <c r="M10" s="60" t="n">
        <v>37050</v>
      </c>
      <c r="N10" s="61" t="n">
        <v>23</v>
      </c>
      <c r="O10" s="62" t="n">
        <f aca="false">N10*O$1</f>
        <v>46</v>
      </c>
      <c r="P10" s="62" t="n">
        <f aca="false">N10*P$1</f>
        <v>34.5</v>
      </c>
      <c r="Q10" s="62" t="n">
        <f aca="false">N10*Q$1</f>
        <v>23</v>
      </c>
      <c r="R10" s="62" t="n">
        <f aca="false">N10*R$1</f>
        <v>11.5</v>
      </c>
    </row>
    <row r="11" customFormat="false" ht="11.25" hidden="false" customHeight="false" outlineLevel="0" collapsed="false">
      <c r="B11" s="66"/>
      <c r="C11" s="64"/>
      <c r="D11" s="65" t="n">
        <f aca="false">B11*C11*10000</f>
        <v>0</v>
      </c>
      <c r="E11" s="49"/>
      <c r="F11" s="66"/>
      <c r="G11" s="64"/>
      <c r="H11" s="67" t="n">
        <f aca="false">F11*G11*10000</f>
        <v>0</v>
      </c>
      <c r="J11" s="74" t="n">
        <f aca="false">J9</f>
        <v>20</v>
      </c>
      <c r="L11" s="40" t="s">
        <v>31</v>
      </c>
      <c r="M11" s="60" t="n">
        <v>37051</v>
      </c>
      <c r="N11" s="61" t="n">
        <v>22</v>
      </c>
      <c r="O11" s="62" t="n">
        <f aca="false">N11*O$1</f>
        <v>44</v>
      </c>
      <c r="P11" s="62" t="n">
        <f aca="false">N11*P$1</f>
        <v>33</v>
      </c>
      <c r="Q11" s="62" t="n">
        <f aca="false">N11*Q$1</f>
        <v>22</v>
      </c>
      <c r="R11" s="62" t="n">
        <f aca="false">N11*R$1</f>
        <v>11</v>
      </c>
    </row>
    <row r="12" customFormat="false" ht="11.25" hidden="false" customHeight="false" outlineLevel="0" collapsed="false">
      <c r="B12" s="66"/>
      <c r="C12" s="64"/>
      <c r="D12" s="65" t="n">
        <f aca="false">B12*C12*10000</f>
        <v>0</v>
      </c>
      <c r="E12" s="49"/>
      <c r="F12" s="66"/>
      <c r="G12" s="64"/>
      <c r="H12" s="67" t="n">
        <f aca="false">F12*G12*10000</f>
        <v>0</v>
      </c>
      <c r="J12" s="75"/>
      <c r="M12" s="60" t="n">
        <v>37052</v>
      </c>
      <c r="N12" s="61" t="n">
        <v>21</v>
      </c>
      <c r="O12" s="62" t="n">
        <f aca="false">N12*O$1</f>
        <v>42</v>
      </c>
      <c r="P12" s="62" t="n">
        <f aca="false">N12*P$1</f>
        <v>31.5</v>
      </c>
      <c r="Q12" s="62" t="n">
        <f aca="false">N12*Q$1</f>
        <v>21</v>
      </c>
      <c r="R12" s="62" t="n">
        <f aca="false">N12*R$1</f>
        <v>10.5</v>
      </c>
    </row>
    <row r="13" customFormat="false" ht="11.25" hidden="false" customHeight="false" outlineLevel="0" collapsed="false">
      <c r="B13" s="66"/>
      <c r="C13" s="64"/>
      <c r="D13" s="65" t="n">
        <f aca="false">B13*C13*10000</f>
        <v>0</v>
      </c>
      <c r="E13" s="49"/>
      <c r="F13" s="66"/>
      <c r="G13" s="64"/>
      <c r="H13" s="67" t="n">
        <f aca="false">F13*G13*10000</f>
        <v>0</v>
      </c>
      <c r="J13" s="75" t="n">
        <f aca="false">J10*3</f>
        <v>5.45454545454545</v>
      </c>
      <c r="L13" s="40" t="s">
        <v>32</v>
      </c>
      <c r="M13" s="60" t="n">
        <v>37053</v>
      </c>
      <c r="N13" s="61" t="n">
        <v>20</v>
      </c>
      <c r="O13" s="62" t="n">
        <f aca="false">N13*O$1</f>
        <v>40</v>
      </c>
      <c r="P13" s="62" t="n">
        <f aca="false">N13*P$1</f>
        <v>30</v>
      </c>
      <c r="Q13" s="62" t="n">
        <f aca="false">N13*Q$1</f>
        <v>20</v>
      </c>
      <c r="R13" s="62" t="n">
        <f aca="false">N13*R$1</f>
        <v>10</v>
      </c>
    </row>
    <row r="14" customFormat="false" ht="11.25" hidden="false" customHeight="false" outlineLevel="0" collapsed="false">
      <c r="B14" s="66"/>
      <c r="C14" s="64"/>
      <c r="D14" s="65" t="n">
        <f aca="false">B14*C14*10000</f>
        <v>0</v>
      </c>
      <c r="E14" s="49"/>
      <c r="F14" s="66"/>
      <c r="G14" s="64"/>
      <c r="H14" s="67" t="n">
        <f aca="false">F14*G14*10000</f>
        <v>0</v>
      </c>
      <c r="J14" s="75"/>
      <c r="M14" s="60" t="n">
        <v>37054</v>
      </c>
      <c r="N14" s="61" t="n">
        <v>19</v>
      </c>
      <c r="O14" s="62" t="n">
        <f aca="false">N14*O$1</f>
        <v>38</v>
      </c>
      <c r="P14" s="62" t="n">
        <f aca="false">N14*P$1</f>
        <v>28.5</v>
      </c>
      <c r="Q14" s="62" t="n">
        <f aca="false">N14*Q$1</f>
        <v>19</v>
      </c>
      <c r="R14" s="62" t="n">
        <f aca="false">N14*R$1</f>
        <v>9.5</v>
      </c>
    </row>
    <row r="15" customFormat="false" ht="11.25" hidden="false" customHeight="false" outlineLevel="0" collapsed="false">
      <c r="B15" s="66"/>
      <c r="C15" s="64"/>
      <c r="D15" s="65" t="n">
        <f aca="false">B15*C15*10000</f>
        <v>0</v>
      </c>
      <c r="E15" s="49"/>
      <c r="F15" s="66"/>
      <c r="G15" s="64"/>
      <c r="H15" s="67" t="n">
        <f aca="false">F15*G15*10000</f>
        <v>0</v>
      </c>
      <c r="J15" s="75"/>
      <c r="M15" s="60" t="n">
        <v>37055</v>
      </c>
      <c r="N15" s="61" t="n">
        <v>18</v>
      </c>
      <c r="O15" s="62" t="n">
        <f aca="false">N15*O$1</f>
        <v>36</v>
      </c>
      <c r="P15" s="62" t="n">
        <f aca="false">N15*P$1</f>
        <v>27</v>
      </c>
      <c r="Q15" s="62" t="n">
        <f aca="false">N15*Q$1</f>
        <v>18</v>
      </c>
      <c r="R15" s="62" t="n">
        <f aca="false">N15*R$1</f>
        <v>9</v>
      </c>
    </row>
    <row r="16" customFormat="false" ht="11.25" hidden="false" customHeight="false" outlineLevel="0" collapsed="false">
      <c r="B16" s="66"/>
      <c r="C16" s="64"/>
      <c r="D16" s="65" t="n">
        <f aca="false">B16*C16*10000</f>
        <v>0</v>
      </c>
      <c r="E16" s="49"/>
      <c r="F16" s="66"/>
      <c r="G16" s="64"/>
      <c r="H16" s="67" t="n">
        <f aca="false">F16*G16*10000</f>
        <v>0</v>
      </c>
      <c r="J16" s="75"/>
      <c r="M16" s="60" t="n">
        <v>37056</v>
      </c>
      <c r="N16" s="61" t="n">
        <v>17</v>
      </c>
      <c r="O16" s="62" t="n">
        <f aca="false">N16*O$1</f>
        <v>34</v>
      </c>
      <c r="P16" s="62" t="n">
        <f aca="false">N16*P$1</f>
        <v>25.5</v>
      </c>
      <c r="Q16" s="62" t="n">
        <f aca="false">N16*Q$1</f>
        <v>17</v>
      </c>
      <c r="R16" s="62" t="n">
        <f aca="false">N16*R$1</f>
        <v>8.5</v>
      </c>
    </row>
    <row r="17" customFormat="false" ht="11.25" hidden="false" customHeight="false" outlineLevel="0" collapsed="false">
      <c r="B17" s="66"/>
      <c r="C17" s="64"/>
      <c r="D17" s="65" t="n">
        <f aca="false">B17*C17*10000</f>
        <v>0</v>
      </c>
      <c r="E17" s="49"/>
      <c r="F17" s="66"/>
      <c r="G17" s="64"/>
      <c r="H17" s="67" t="n">
        <f aca="false">F17*G17*10000</f>
        <v>0</v>
      </c>
      <c r="J17" s="75"/>
      <c r="M17" s="60" t="n">
        <v>37057</v>
      </c>
      <c r="N17" s="61" t="n">
        <v>16</v>
      </c>
      <c r="O17" s="62" t="n">
        <f aca="false">N17*O$1</f>
        <v>32</v>
      </c>
      <c r="P17" s="62" t="n">
        <f aca="false">N17*P$1</f>
        <v>24</v>
      </c>
      <c r="Q17" s="62" t="n">
        <f aca="false">N17*Q$1</f>
        <v>16</v>
      </c>
      <c r="R17" s="62" t="n">
        <f aca="false">N17*R$1</f>
        <v>8</v>
      </c>
    </row>
    <row r="18" customFormat="false" ht="11.25" hidden="false" customHeight="false" outlineLevel="0" collapsed="false">
      <c r="B18" s="66"/>
      <c r="C18" s="64"/>
      <c r="D18" s="65" t="n">
        <f aca="false">B18*C18*10000</f>
        <v>0</v>
      </c>
      <c r="E18" s="49"/>
      <c r="F18" s="66"/>
      <c r="G18" s="64"/>
      <c r="H18" s="67" t="n">
        <f aca="false">F18*G18*10000</f>
        <v>0</v>
      </c>
      <c r="J18" s="75"/>
      <c r="L18" s="40" t="n">
        <f aca="false">28*1.5</f>
        <v>42</v>
      </c>
      <c r="M18" s="60" t="n">
        <v>37058</v>
      </c>
      <c r="N18" s="61" t="n">
        <v>15</v>
      </c>
      <c r="O18" s="62" t="n">
        <f aca="false">N18*O$1</f>
        <v>30</v>
      </c>
      <c r="P18" s="62" t="n">
        <f aca="false">N18*P$1</f>
        <v>22.5</v>
      </c>
      <c r="Q18" s="62" t="n">
        <f aca="false">N18*Q$1</f>
        <v>15</v>
      </c>
      <c r="R18" s="62" t="n">
        <f aca="false">N18*R$1</f>
        <v>7.5</v>
      </c>
    </row>
    <row r="19" customFormat="false" ht="11.25" hidden="false" customHeight="false" outlineLevel="0" collapsed="false">
      <c r="B19" s="66"/>
      <c r="C19" s="64"/>
      <c r="D19" s="65" t="n">
        <f aca="false">B19*C19*10000</f>
        <v>0</v>
      </c>
      <c r="E19" s="49"/>
      <c r="F19" s="66"/>
      <c r="G19" s="64"/>
      <c r="H19" s="67" t="n">
        <f aca="false">F19*G19*10000</f>
        <v>0</v>
      </c>
      <c r="J19" s="75"/>
      <c r="M19" s="60" t="n">
        <v>37059</v>
      </c>
      <c r="N19" s="61" t="n">
        <v>14</v>
      </c>
      <c r="O19" s="62" t="n">
        <f aca="false">N19*O$1</f>
        <v>28</v>
      </c>
      <c r="P19" s="62" t="n">
        <f aca="false">N19*P$1</f>
        <v>21</v>
      </c>
      <c r="Q19" s="62" t="n">
        <f aca="false">N19*Q$1</f>
        <v>14</v>
      </c>
      <c r="R19" s="62" t="n">
        <f aca="false">N19*R$1</f>
        <v>7</v>
      </c>
    </row>
    <row r="20" customFormat="false" ht="11.25" hidden="false" customHeight="false" outlineLevel="0" collapsed="false">
      <c r="B20" s="66"/>
      <c r="C20" s="64"/>
      <c r="D20" s="65" t="n">
        <f aca="false">B20*C20*10000</f>
        <v>0</v>
      </c>
      <c r="E20" s="49"/>
      <c r="F20" s="66"/>
      <c r="G20" s="64"/>
      <c r="H20" s="67" t="n">
        <f aca="false">F20*G20*10000</f>
        <v>0</v>
      </c>
      <c r="J20" s="75"/>
      <c r="L20" s="40" t="n">
        <f aca="false">1.5*21</f>
        <v>31.5</v>
      </c>
      <c r="M20" s="60" t="n">
        <v>37060</v>
      </c>
      <c r="N20" s="61" t="n">
        <v>13</v>
      </c>
      <c r="O20" s="62" t="n">
        <f aca="false">N20*O$1</f>
        <v>26</v>
      </c>
      <c r="P20" s="62" t="n">
        <f aca="false">N20*P$1</f>
        <v>19.5</v>
      </c>
      <c r="Q20" s="62" t="n">
        <f aca="false">N20*Q$1</f>
        <v>13</v>
      </c>
      <c r="R20" s="62" t="n">
        <f aca="false">N20*R$1</f>
        <v>6.5</v>
      </c>
    </row>
    <row r="21" customFormat="false" ht="11.25" hidden="false" customHeight="false" outlineLevel="0" collapsed="false">
      <c r="B21" s="66"/>
      <c r="C21" s="64"/>
      <c r="D21" s="65" t="n">
        <f aca="false">B21*C21*10000</f>
        <v>0</v>
      </c>
      <c r="E21" s="49"/>
      <c r="F21" s="66"/>
      <c r="G21" s="64"/>
      <c r="H21" s="67" t="n">
        <f aca="false">F21*G21*10000</f>
        <v>0</v>
      </c>
      <c r="J21" s="75"/>
      <c r="M21" s="60" t="n">
        <v>37061</v>
      </c>
      <c r="N21" s="61" t="n">
        <v>12</v>
      </c>
      <c r="O21" s="62" t="n">
        <f aca="false">N21*O$1</f>
        <v>24</v>
      </c>
      <c r="P21" s="62" t="n">
        <f aca="false">N21*P$1</f>
        <v>18</v>
      </c>
      <c r="Q21" s="62" t="n">
        <f aca="false">N21*Q$1</f>
        <v>12</v>
      </c>
      <c r="R21" s="62" t="n">
        <f aca="false">N21*R$1</f>
        <v>6</v>
      </c>
    </row>
    <row r="22" customFormat="false" ht="11.25" hidden="false" customHeight="false" outlineLevel="0" collapsed="false">
      <c r="B22" s="66"/>
      <c r="C22" s="64"/>
      <c r="D22" s="65" t="n">
        <f aca="false">B22*C22*10000</f>
        <v>0</v>
      </c>
      <c r="E22" s="49"/>
      <c r="F22" s="66"/>
      <c r="G22" s="64"/>
      <c r="H22" s="67" t="n">
        <f aca="false">F22*G22*10000</f>
        <v>0</v>
      </c>
      <c r="J22" s="75"/>
      <c r="M22" s="60" t="n">
        <v>37062</v>
      </c>
      <c r="N22" s="61" t="n">
        <v>11</v>
      </c>
      <c r="O22" s="62" t="n">
        <f aca="false">N22*O$1</f>
        <v>22</v>
      </c>
      <c r="P22" s="62" t="n">
        <f aca="false">N22*P$1</f>
        <v>16.5</v>
      </c>
      <c r="Q22" s="62" t="n">
        <f aca="false">N22*Q$1</f>
        <v>11</v>
      </c>
      <c r="R22" s="62" t="n">
        <f aca="false">N22*R$1</f>
        <v>5.5</v>
      </c>
    </row>
    <row r="23" customFormat="false" ht="11.25" hidden="false" customHeight="false" outlineLevel="0" collapsed="false">
      <c r="B23" s="66"/>
      <c r="C23" s="64"/>
      <c r="D23" s="65" t="n">
        <f aca="false">B23*C23*10000</f>
        <v>0</v>
      </c>
      <c r="E23" s="49"/>
      <c r="F23" s="66"/>
      <c r="G23" s="64"/>
      <c r="H23" s="67" t="n">
        <f aca="false">F23*G23*10000</f>
        <v>0</v>
      </c>
      <c r="J23" s="75"/>
      <c r="M23" s="60" t="n">
        <v>37063</v>
      </c>
      <c r="N23" s="61" t="n">
        <v>10</v>
      </c>
      <c r="O23" s="62" t="n">
        <f aca="false">N23*O$1</f>
        <v>20</v>
      </c>
      <c r="P23" s="62" t="n">
        <f aca="false">N23*P$1</f>
        <v>15</v>
      </c>
      <c r="Q23" s="62" t="n">
        <f aca="false">N23*Q$1</f>
        <v>10</v>
      </c>
      <c r="R23" s="62" t="n">
        <f aca="false">N23*R$1</f>
        <v>5</v>
      </c>
    </row>
    <row r="24" customFormat="false" ht="11.25" hidden="false" customHeight="false" outlineLevel="0" collapsed="false">
      <c r="B24" s="66"/>
      <c r="C24" s="64"/>
      <c r="D24" s="65" t="n">
        <f aca="false">B24*C24*10000</f>
        <v>0</v>
      </c>
      <c r="E24" s="49"/>
      <c r="F24" s="66"/>
      <c r="G24" s="64"/>
      <c r="H24" s="67" t="n">
        <f aca="false">F24*G24*10000</f>
        <v>0</v>
      </c>
      <c r="J24" s="75"/>
      <c r="L24" s="40" t="n">
        <f aca="false">1.5*21</f>
        <v>31.5</v>
      </c>
      <c r="M24" s="60" t="n">
        <v>37064</v>
      </c>
      <c r="N24" s="61" t="n">
        <v>9</v>
      </c>
      <c r="O24" s="62" t="n">
        <f aca="false">N24*O$1</f>
        <v>18</v>
      </c>
      <c r="P24" s="62" t="n">
        <f aca="false">N24*P$1</f>
        <v>13.5</v>
      </c>
      <c r="Q24" s="62" t="n">
        <f aca="false">N24*Q$1</f>
        <v>9</v>
      </c>
      <c r="R24" s="62" t="n">
        <f aca="false">N24*R$1</f>
        <v>4.5</v>
      </c>
    </row>
    <row r="25" customFormat="false" ht="11.25" hidden="false" customHeight="false" outlineLevel="0" collapsed="false">
      <c r="B25" s="66"/>
      <c r="C25" s="64"/>
      <c r="D25" s="65" t="n">
        <f aca="false">B25*C25*10000</f>
        <v>0</v>
      </c>
      <c r="E25" s="49"/>
      <c r="F25" s="66"/>
      <c r="G25" s="64"/>
      <c r="H25" s="67" t="n">
        <f aca="false">F25*G25*10000</f>
        <v>0</v>
      </c>
      <c r="J25" s="75"/>
      <c r="M25" s="60" t="n">
        <v>37065</v>
      </c>
      <c r="N25" s="61" t="n">
        <v>8</v>
      </c>
      <c r="O25" s="62" t="n">
        <f aca="false">N25*O$1</f>
        <v>16</v>
      </c>
      <c r="P25" s="62" t="n">
        <f aca="false">N25*P$1</f>
        <v>12</v>
      </c>
      <c r="Q25" s="62" t="n">
        <f aca="false">N25*Q$1</f>
        <v>8</v>
      </c>
      <c r="R25" s="62" t="n">
        <f aca="false">N25*R$1</f>
        <v>4</v>
      </c>
    </row>
    <row r="26" customFormat="false" ht="11.25" hidden="false" customHeight="false" outlineLevel="0" collapsed="false">
      <c r="F26" s="41"/>
      <c r="H26" s="76"/>
      <c r="J26" s="75"/>
      <c r="K26" s="77"/>
      <c r="L26" s="77" t="n">
        <f aca="false">1.5*13</f>
        <v>19.5</v>
      </c>
      <c r="M26" s="60" t="n">
        <v>37066</v>
      </c>
      <c r="N26" s="61" t="n">
        <v>7</v>
      </c>
      <c r="O26" s="62" t="n">
        <f aca="false">N26*O$1</f>
        <v>14</v>
      </c>
      <c r="P26" s="62" t="n">
        <f aca="false">N26*P$1</f>
        <v>10.5</v>
      </c>
      <c r="Q26" s="62" t="n">
        <f aca="false">N26*Q$1</f>
        <v>7</v>
      </c>
      <c r="R26" s="62" t="n">
        <f aca="false">N26*R$1</f>
        <v>3.5</v>
      </c>
    </row>
    <row r="27" customFormat="false" ht="11.25" hidden="false" customHeight="false" outlineLevel="0" collapsed="false">
      <c r="B27" s="66" t="n">
        <f aca="false">SUM(B3:B26)</f>
        <v>2</v>
      </c>
      <c r="C27" s="78" t="n">
        <f aca="false">IF(B27=0,0,D27/B27/10000)</f>
        <v>3.44</v>
      </c>
      <c r="D27" s="65" t="n">
        <f aca="false">SUM(D2:D26)</f>
        <v>68800</v>
      </c>
      <c r="F27" s="66" t="n">
        <f aca="false">SUM(F3:F26)</f>
        <v>0</v>
      </c>
      <c r="G27" s="64" t="n">
        <f aca="false">IF(F27=0,0,H27/F27/10000)</f>
        <v>0</v>
      </c>
      <c r="H27" s="67" t="n">
        <f aca="false">SUM(H2:H26)</f>
        <v>0</v>
      </c>
      <c r="K27" s="77"/>
      <c r="L27" s="77"/>
      <c r="M27" s="60" t="n">
        <v>37067</v>
      </c>
      <c r="N27" s="61" t="n">
        <v>6</v>
      </c>
      <c r="O27" s="62" t="n">
        <f aca="false">N27*O$1</f>
        <v>12</v>
      </c>
      <c r="P27" s="62" t="n">
        <f aca="false">N27*P$1</f>
        <v>9</v>
      </c>
      <c r="Q27" s="62" t="n">
        <f aca="false">N27*Q$1</f>
        <v>6</v>
      </c>
      <c r="R27" s="62" t="n">
        <f aca="false">N27*R$1</f>
        <v>3</v>
      </c>
    </row>
    <row r="28" customFormat="false" ht="11.25" hidden="false" customHeight="false" outlineLevel="0" collapsed="false">
      <c r="K28" s="77"/>
      <c r="L28" s="77"/>
      <c r="M28" s="60" t="n">
        <v>37068</v>
      </c>
      <c r="N28" s="61" t="n">
        <v>5</v>
      </c>
      <c r="O28" s="62" t="n">
        <f aca="false">N28*O$1</f>
        <v>10</v>
      </c>
      <c r="P28" s="62" t="n">
        <f aca="false">N28*P$1</f>
        <v>7.5</v>
      </c>
      <c r="Q28" s="62" t="n">
        <f aca="false">N28*Q$1</f>
        <v>5</v>
      </c>
      <c r="R28" s="62" t="n">
        <f aca="false">N28*R$1</f>
        <v>2.5</v>
      </c>
    </row>
    <row r="29" customFormat="false" ht="11.25" hidden="false" customHeight="false" outlineLevel="0" collapsed="false">
      <c r="F29" s="43" t="n">
        <f aca="false">-B27+F27</f>
        <v>-2</v>
      </c>
      <c r="G29" s="40" t="n">
        <f aca="false">IF(F29&lt;0,C27,G27)</f>
        <v>3.44</v>
      </c>
      <c r="H29" s="44" t="n">
        <f aca="false">IF(F29&lt;0,(G29-C31)*ABS(F29)*10000,-1*(G29-C31)*ABS(F29)*10000)</f>
        <v>899.999999999999</v>
      </c>
      <c r="K29" s="77"/>
      <c r="L29" s="77"/>
      <c r="M29" s="60" t="n">
        <v>37069</v>
      </c>
      <c r="N29" s="61" t="n">
        <v>4</v>
      </c>
      <c r="O29" s="62" t="n">
        <f aca="false">N29*O$1</f>
        <v>8</v>
      </c>
      <c r="P29" s="62" t="n">
        <f aca="false">N29*P$1</f>
        <v>6</v>
      </c>
      <c r="Q29" s="62" t="n">
        <f aca="false">N29*Q$1</f>
        <v>4</v>
      </c>
      <c r="R29" s="62" t="n">
        <f aca="false">N29*R$1</f>
        <v>2</v>
      </c>
    </row>
    <row r="30" customFormat="false" ht="12.75" hidden="false" customHeight="false" outlineLevel="0" collapsed="false">
      <c r="C30" s="40" t="n">
        <f aca="false">POSTION!I11</f>
        <v>3.5</v>
      </c>
      <c r="D30" s="42" t="s">
        <v>33</v>
      </c>
      <c r="F30" s="79" t="n">
        <f aca="false">-B27+F27</f>
        <v>-2</v>
      </c>
      <c r="G30" s="40" t="n">
        <f aca="false">IF(F30&lt;0,(C27+(J26/(ABS(F30)*10000))),IF(F30=0,0,(G27-(J26/(ABS(F30)*10000)))))</f>
        <v>3.44</v>
      </c>
      <c r="H30" s="44" t="n">
        <f aca="false">IF(F30&lt;0,(G30-C31)*ABS(F30)*10000,IF(F30=0,0,-1*(G30-C31)*ABS(F30)*10000))</f>
        <v>899.999999999999</v>
      </c>
      <c r="K30" s="77"/>
      <c r="L30" s="80" t="n">
        <f aca="false">POSTION!D18</f>
        <v>-120.3</v>
      </c>
      <c r="M30" s="60" t="n">
        <v>37070</v>
      </c>
      <c r="N30" s="61" t="n">
        <v>3</v>
      </c>
      <c r="O30" s="62" t="n">
        <f aca="false">N30*O$1</f>
        <v>6</v>
      </c>
      <c r="P30" s="62" t="n">
        <f aca="false">N30*P$1</f>
        <v>4.5</v>
      </c>
      <c r="Q30" s="62" t="n">
        <f aca="false">N30*Q$1</f>
        <v>3</v>
      </c>
      <c r="R30" s="62" t="n">
        <f aca="false">N30*R$1</f>
        <v>1.5</v>
      </c>
    </row>
    <row r="31" customFormat="false" ht="11.25" hidden="false" customHeight="false" outlineLevel="0" collapsed="false">
      <c r="C31" s="40" t="n">
        <f aca="false">POSTION!B11</f>
        <v>3.395</v>
      </c>
      <c r="D31" s="42" t="s">
        <v>34</v>
      </c>
      <c r="J31" s="81"/>
      <c r="K31" s="82"/>
      <c r="L31" s="82"/>
      <c r="M31" s="60" t="n">
        <v>37071</v>
      </c>
      <c r="N31" s="61" t="n">
        <v>2</v>
      </c>
      <c r="O31" s="62" t="n">
        <f aca="false">N31*O$1</f>
        <v>4</v>
      </c>
      <c r="P31" s="62" t="n">
        <f aca="false">N31*P$1</f>
        <v>3</v>
      </c>
      <c r="Q31" s="62" t="n">
        <f aca="false">N31*Q$1</f>
        <v>2</v>
      </c>
      <c r="R31" s="62" t="n">
        <f aca="false">N31*R$1</f>
        <v>1</v>
      </c>
    </row>
    <row r="32" customFormat="false" ht="11.25" hidden="false" customHeight="false" outlineLevel="0" collapsed="false">
      <c r="F32" s="83" t="n">
        <f aca="false">MIN($B$27,$F$27)*($C$27-$G$27)*10000</f>
        <v>0</v>
      </c>
      <c r="G32" s="84"/>
      <c r="H32" s="84" t="s">
        <v>35</v>
      </c>
      <c r="M32" s="60" t="n">
        <v>37072</v>
      </c>
      <c r="N32" s="61" t="n">
        <v>1</v>
      </c>
      <c r="O32" s="62" t="n">
        <f aca="false">N32*O$1</f>
        <v>2</v>
      </c>
      <c r="P32" s="62" t="n">
        <f aca="false">N32*P$1</f>
        <v>1.5</v>
      </c>
      <c r="Q32" s="62" t="n">
        <f aca="false">N32*Q$1</f>
        <v>1</v>
      </c>
      <c r="R32" s="62" t="n">
        <f aca="false">N32*R$1</f>
        <v>0.5</v>
      </c>
    </row>
    <row r="33" customFormat="false" ht="11.25" hidden="false" customHeight="false" outlineLevel="0" collapsed="false">
      <c r="F33" s="83"/>
      <c r="G33" s="84"/>
      <c r="H33" s="84"/>
      <c r="M33" s="52"/>
      <c r="N33" s="49"/>
    </row>
    <row r="34" customFormat="false" ht="11.25" hidden="false" customHeight="false" outlineLevel="0" collapsed="false">
      <c r="F34" s="83" t="n">
        <f aca="false">$H$29</f>
        <v>899.999999999999</v>
      </c>
      <c r="G34" s="84"/>
      <c r="H34" s="84" t="s">
        <v>36</v>
      </c>
      <c r="M34" s="52"/>
    </row>
    <row r="35" customFormat="false" ht="11.25" hidden="false" customHeight="false" outlineLevel="0" collapsed="false">
      <c r="A35" s="52"/>
      <c r="F35" s="68" t="n">
        <f aca="false">$H$30</f>
        <v>899.999999999999</v>
      </c>
      <c r="G35" s="54"/>
      <c r="H35" s="54" t="s">
        <v>37</v>
      </c>
      <c r="M35" s="52"/>
    </row>
    <row r="36" customFormat="false" ht="11.25" hidden="false" customHeight="false" outlineLevel="0" collapsed="false">
      <c r="F36" s="45"/>
      <c r="H36" s="40"/>
      <c r="M36" s="52"/>
    </row>
    <row r="37" customFormat="false" ht="11.25" hidden="false" customHeight="false" outlineLevel="0" collapsed="false">
      <c r="F37" s="85" t="n">
        <f aca="false">F32+F34</f>
        <v>899.999999999999</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2" activeCellId="0" sqref="B2:C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0</v>
      </c>
      <c r="G2" s="47" t="n">
        <v>0</v>
      </c>
      <c r="H2" s="50"/>
      <c r="J2" s="51" t="n">
        <f aca="false">IF(F2&lt;1,(C2-C31)*(B2*10000),(C31-G2)*(F2*10000))</f>
        <v>-0</v>
      </c>
      <c r="L2" s="52" t="s">
        <v>0</v>
      </c>
    </row>
    <row r="3" customFormat="false" ht="11.25" hidden="false" customHeight="false" outlineLevel="0" collapsed="false">
      <c r="A3" s="40" t="n">
        <f aca="false">POSTION!$E$20</f>
        <v>11</v>
      </c>
      <c r="B3" s="53"/>
      <c r="C3" s="54"/>
      <c r="D3" s="55" t="n">
        <f aca="false">B3*C3*10000</f>
        <v>0</v>
      </c>
      <c r="E3" s="49"/>
      <c r="F3" s="56"/>
      <c r="G3" s="54"/>
      <c r="H3" s="57" t="n">
        <f aca="false">F3*G3*10000</f>
        <v>0</v>
      </c>
      <c r="J3" s="58" t="n">
        <f aca="false">IF(F2&lt;1,(J10*10000)*(C30-C2),(J10*10000)*(C30-G2))</f>
        <v>0</v>
      </c>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t="n">
        <f aca="false">IF($F$2&lt;1,($J$9/$A$3),$J$9/$A$3)</f>
        <v>0</v>
      </c>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t="n">
        <f aca="false">J10*3</f>
        <v>0</v>
      </c>
      <c r="L13" s="40" t="s">
        <v>32</v>
      </c>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f aca="false">15000*19</f>
        <v>285000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2.75" hidden="false" customHeight="false" outlineLevel="0" collapsed="false">
      <c r="B23" s="66"/>
      <c r="C23" s="64"/>
      <c r="D23" s="65" t="n">
        <f aca="false">B23*C23*10000</f>
        <v>0</v>
      </c>
      <c r="E23" s="49"/>
      <c r="F23" s="66"/>
      <c r="G23" s="64"/>
      <c r="H23" s="67" t="n">
        <f aca="false">F23*G23*10000</f>
        <v>0</v>
      </c>
      <c r="J23" s="75"/>
      <c r="L23" s="87" t="n">
        <f aca="false">POSTION!D18</f>
        <v>-120.3</v>
      </c>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C30" s="40" t="n">
        <f aca="false">POSTION!I12</f>
        <v>0</v>
      </c>
      <c r="D30" s="42" t="s">
        <v>33</v>
      </c>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POSTION!B12</f>
        <v>3.375</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G9" activeCellId="0" sqref="G9:G10"/>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true" hidden="false" outlineLevel="0" max="13" min="13" style="40" width="8.99"/>
    <col collapsed="false" customWidth="true" hidden="false" outlineLevel="0" max="14" min="14" style="40" width="11.99"/>
    <col collapsed="false" customWidth="false" hidden="false" outlineLevel="0" max="257" min="15"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c r="C2" s="47"/>
      <c r="D2" s="48"/>
      <c r="E2" s="49"/>
      <c r="F2" s="46" t="n">
        <v>98</v>
      </c>
      <c r="G2" s="47" t="n">
        <v>3.598</v>
      </c>
      <c r="H2" s="50"/>
      <c r="J2" s="51" t="n">
        <f aca="false">IF(F2&lt;1,(C2-C31)*(B2*10000),(C31-G2)*(F2*10000))</f>
        <v>-105840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t="n">
        <v>47</v>
      </c>
      <c r="C4" s="64" t="n">
        <v>3.57</v>
      </c>
      <c r="D4" s="65" t="n">
        <f aca="false">B4*C4*10000</f>
        <v>1677900</v>
      </c>
      <c r="E4" s="49"/>
      <c r="F4" s="66"/>
      <c r="G4" s="64"/>
      <c r="H4" s="67" t="n">
        <f aca="false">F4*G4*10000</f>
        <v>0</v>
      </c>
      <c r="J4" s="68" t="n">
        <f aca="false">F37</f>
        <v>69550</v>
      </c>
      <c r="K4" s="69"/>
      <c r="L4" s="49" t="s">
        <v>29</v>
      </c>
    </row>
    <row r="5" customFormat="false" ht="11.25" hidden="false" customHeight="false" outlineLevel="0" collapsed="false">
      <c r="B5" s="63" t="n">
        <v>15</v>
      </c>
      <c r="C5" s="64" t="n">
        <v>3.56</v>
      </c>
      <c r="D5" s="65" t="n">
        <f aca="false">B5*C5*10000</f>
        <v>534000</v>
      </c>
      <c r="E5" s="49"/>
      <c r="F5" s="66"/>
      <c r="G5" s="64"/>
      <c r="H5" s="67" t="n">
        <f aca="false">F5*G5*10000</f>
        <v>0</v>
      </c>
      <c r="J5" s="69"/>
      <c r="K5" s="70"/>
      <c r="L5" s="49"/>
    </row>
    <row r="6" customFormat="false" ht="12" hidden="false" customHeight="false" outlineLevel="0" collapsed="false">
      <c r="B6" s="63" t="n">
        <v>7</v>
      </c>
      <c r="C6" s="64" t="n">
        <v>3.55</v>
      </c>
      <c r="D6" s="65" t="n">
        <f aca="false">B6*C6*10000</f>
        <v>248500</v>
      </c>
      <c r="E6" s="49"/>
      <c r="F6" s="66"/>
      <c r="G6" s="64"/>
      <c r="H6" s="67" t="n">
        <f aca="false">F6*G6*10000</f>
        <v>0</v>
      </c>
      <c r="J6" s="71" t="n">
        <f aca="false">J2+J3+J4</f>
        <v>-36289.9999999997</v>
      </c>
      <c r="K6" s="70"/>
      <c r="L6" s="49" t="s">
        <v>30</v>
      </c>
    </row>
    <row r="7" customFormat="false" ht="12" hidden="false" customHeight="false" outlineLevel="0" collapsed="false">
      <c r="B7" s="63" t="n">
        <v>15</v>
      </c>
      <c r="C7" s="64" t="n">
        <v>3.575</v>
      </c>
      <c r="D7" s="65" t="n">
        <f aca="false">B7*C7*10000</f>
        <v>536250</v>
      </c>
      <c r="E7" s="49"/>
      <c r="F7" s="66"/>
      <c r="G7" s="64"/>
      <c r="H7" s="67" t="n">
        <f aca="false">F7*G7*10000</f>
        <v>0</v>
      </c>
      <c r="J7" s="69"/>
    </row>
    <row r="8" customFormat="false" ht="11.25" hidden="false" customHeight="false" outlineLevel="0" collapsed="false">
      <c r="B8" s="66" t="n">
        <v>15</v>
      </c>
      <c r="C8" s="64" t="n">
        <v>3.525</v>
      </c>
      <c r="D8" s="65" t="n">
        <f aca="false">B8*C8*10000</f>
        <v>528750</v>
      </c>
      <c r="E8" s="49"/>
      <c r="F8" s="66"/>
      <c r="G8" s="64"/>
      <c r="H8" s="67" t="n">
        <f aca="false">F8*G8*10000</f>
        <v>0</v>
      </c>
      <c r="J8" s="69"/>
      <c r="L8" s="49"/>
    </row>
    <row r="9" customFormat="false" ht="11.25" hidden="false" customHeight="false" outlineLevel="0" collapsed="false">
      <c r="B9" s="66"/>
      <c r="C9" s="64"/>
      <c r="D9" s="65" t="n">
        <f aca="false">B9*C9*10000</f>
        <v>0</v>
      </c>
      <c r="E9" s="49"/>
      <c r="F9" s="66" t="n">
        <v>15</v>
      </c>
      <c r="G9" s="64" t="n">
        <v>3.5</v>
      </c>
      <c r="H9" s="67" t="n">
        <f aca="false">F9*G9*10000</f>
        <v>525000</v>
      </c>
      <c r="J9" s="72" t="n">
        <f aca="false">F30-B2+F2</f>
        <v>29</v>
      </c>
      <c r="L9" s="40" t="s">
        <v>1</v>
      </c>
      <c r="N9" s="64"/>
    </row>
    <row r="10" customFormat="false" ht="11.25" hidden="false" customHeight="false" outlineLevel="0" collapsed="false">
      <c r="B10" s="66"/>
      <c r="C10" s="64"/>
      <c r="D10" s="65" t="n">
        <f aca="false">B10*C10*10000</f>
        <v>0</v>
      </c>
      <c r="E10" s="49"/>
      <c r="F10" s="66" t="n">
        <v>15</v>
      </c>
      <c r="G10" s="64" t="n">
        <v>3.485</v>
      </c>
      <c r="H10" s="67" t="n">
        <f aca="false">F10*G10*10000</f>
        <v>522750</v>
      </c>
      <c r="J10" s="73"/>
      <c r="L10" s="40" t="s">
        <v>2</v>
      </c>
      <c r="M10" s="63" t="n">
        <f aca="false">POSTION!G15</f>
        <v>92165.0000000003</v>
      </c>
      <c r="N10" s="64"/>
    </row>
    <row r="11" customFormat="false" ht="11.25" hidden="false" customHeight="false" outlineLevel="0" collapsed="false">
      <c r="B11" s="66"/>
      <c r="C11" s="64"/>
      <c r="D11" s="65" t="n">
        <f aca="false">B11*C11*10000</f>
        <v>0</v>
      </c>
      <c r="E11" s="49"/>
      <c r="F11" s="66"/>
      <c r="G11" s="64"/>
      <c r="H11" s="67" t="n">
        <f aca="false">F11*G11*10000</f>
        <v>0</v>
      </c>
      <c r="J11" s="89" t="n">
        <f aca="false">J9-J10</f>
        <v>29</v>
      </c>
      <c r="L11" s="40" t="s">
        <v>31</v>
      </c>
      <c r="M11" s="63"/>
      <c r="N11" s="64"/>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90" t="s">
        <v>39</v>
      </c>
      <c r="M14" s="40" t="n">
        <v>50000</v>
      </c>
    </row>
    <row r="15" customFormat="false" ht="15.75" hidden="false" customHeight="false" outlineLevel="0" collapsed="false">
      <c r="B15" s="66"/>
      <c r="C15" s="64"/>
      <c r="D15" s="65" t="n">
        <f aca="false">B15*C15*10000</f>
        <v>0</v>
      </c>
      <c r="E15" s="49"/>
      <c r="F15" s="66"/>
      <c r="G15" s="64"/>
      <c r="H15" s="67" t="n">
        <f aca="false">F15*G15*10000</f>
        <v>0</v>
      </c>
      <c r="J15" s="91" t="n">
        <f aca="false">POSTION!D18</f>
        <v>-120.3</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M17" s="43"/>
      <c r="N17" s="92"/>
    </row>
    <row r="18" customFormat="false" ht="11.25" hidden="false" customHeight="false" outlineLevel="0" collapsed="false">
      <c r="B18" s="66"/>
      <c r="C18" s="64"/>
      <c r="D18" s="65" t="n">
        <f aca="false">B18*C18*10000</f>
        <v>0</v>
      </c>
      <c r="E18" s="49"/>
      <c r="F18" s="66"/>
      <c r="G18" s="64"/>
      <c r="H18" s="67" t="n">
        <f aca="false">F18*G18*10000</f>
        <v>0</v>
      </c>
      <c r="J18" s="75"/>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c r="M20" s="40" t="n">
        <v>30</v>
      </c>
    </row>
    <row r="21" customFormat="false" ht="11.25" hidden="false" customHeight="false" outlineLevel="0" collapsed="false">
      <c r="B21" s="66"/>
      <c r="C21" s="64"/>
      <c r="D21" s="65" t="n">
        <f aca="false">B21*C21*10000</f>
        <v>0</v>
      </c>
      <c r="E21" s="49"/>
      <c r="F21" s="66"/>
      <c r="G21" s="64"/>
      <c r="H21" s="67" t="n">
        <f aca="false">F21*G21*10000</f>
        <v>0</v>
      </c>
      <c r="J21" s="75"/>
      <c r="L21" s="40" t="n">
        <f aca="false">24.2-15</f>
        <v>9.2</v>
      </c>
      <c r="M21" s="40" t="n">
        <v>2500</v>
      </c>
      <c r="N21" s="40" t="n">
        <f aca="false">(M21*$M$20)/10000</f>
        <v>7.5</v>
      </c>
    </row>
    <row r="22" customFormat="false" ht="11.25" hidden="false" customHeight="false" outlineLevel="0" collapsed="false">
      <c r="B22" s="66"/>
      <c r="C22" s="64"/>
      <c r="D22" s="65" t="n">
        <f aca="false">B22*C22*10000</f>
        <v>0</v>
      </c>
      <c r="E22" s="49"/>
      <c r="F22" s="66"/>
      <c r="G22" s="64"/>
      <c r="H22" s="67" t="n">
        <f aca="false">F22*G22*10000</f>
        <v>0</v>
      </c>
      <c r="J22" s="75"/>
      <c r="M22" s="40" t="n">
        <v>5000</v>
      </c>
      <c r="N22" s="40" t="n">
        <f aca="false">(M22*$M$20)/10000</f>
        <v>15</v>
      </c>
    </row>
    <row r="23" customFormat="false" ht="11.25" hidden="false" customHeight="false" outlineLevel="0" collapsed="false">
      <c r="B23" s="66"/>
      <c r="C23" s="64"/>
      <c r="D23" s="65" t="n">
        <f aca="false">B23*C23*10000</f>
        <v>0</v>
      </c>
      <c r="E23" s="49"/>
      <c r="F23" s="66"/>
      <c r="G23" s="64"/>
      <c r="H23" s="67" t="n">
        <f aca="false">F23*G23*10000</f>
        <v>0</v>
      </c>
      <c r="J23" s="75"/>
      <c r="M23" s="40" t="n">
        <v>7500</v>
      </c>
      <c r="N23" s="40" t="n">
        <f aca="false">(M23*$M$20)/10000</f>
        <v>22.5</v>
      </c>
    </row>
    <row r="24" customFormat="false" ht="11.25" hidden="false" customHeight="false" outlineLevel="0" collapsed="false">
      <c r="B24" s="66"/>
      <c r="C24" s="64"/>
      <c r="D24" s="65" t="n">
        <f aca="false">B24*C24*10000</f>
        <v>0</v>
      </c>
      <c r="E24" s="49"/>
      <c r="F24" s="66"/>
      <c r="G24" s="64"/>
      <c r="H24" s="67" t="n">
        <f aca="false">F24*G24*10000</f>
        <v>0</v>
      </c>
      <c r="J24" s="75"/>
      <c r="M24" s="40" t="n">
        <v>10000</v>
      </c>
      <c r="N24" s="40" t="n">
        <f aca="false">(M24*$M$20)/10000</f>
        <v>30</v>
      </c>
    </row>
    <row r="25" customFormat="false" ht="11.25" hidden="false" customHeight="false" outlineLevel="0" collapsed="false">
      <c r="B25" s="66"/>
      <c r="C25" s="64"/>
      <c r="D25" s="65" t="n">
        <f aca="false">B25*C25*10000</f>
        <v>0</v>
      </c>
      <c r="E25" s="49"/>
      <c r="F25" s="66"/>
      <c r="G25" s="64"/>
      <c r="H25" s="67" t="n">
        <f aca="false">F25*G25*10000</f>
        <v>0</v>
      </c>
      <c r="J25" s="75"/>
      <c r="M25" s="40" t="n">
        <v>12500</v>
      </c>
      <c r="N25" s="40" t="n">
        <f aca="false">(M25*$M$20)/10000</f>
        <v>37.5</v>
      </c>
    </row>
    <row r="26" customFormat="false" ht="11.25" hidden="false" customHeight="false" outlineLevel="0" collapsed="false">
      <c r="F26" s="41"/>
      <c r="H26" s="76"/>
      <c r="J26" s="75"/>
      <c r="K26" s="77"/>
      <c r="L26" s="77"/>
      <c r="M26" s="40" t="n">
        <v>15000</v>
      </c>
      <c r="N26" s="40" t="n">
        <f aca="false">(M26*$M$20)/10000</f>
        <v>45</v>
      </c>
    </row>
    <row r="27" customFormat="false" ht="11.25" hidden="false" customHeight="false" outlineLevel="0" collapsed="false">
      <c r="B27" s="66" t="n">
        <f aca="false">SUM(B3:B26)</f>
        <v>99</v>
      </c>
      <c r="C27" s="78" t="n">
        <f aca="false">IF(B27=0,0,D27/B27/10000)</f>
        <v>3.5610101010101</v>
      </c>
      <c r="D27" s="65" t="n">
        <f aca="false">SUM(D2:D26)</f>
        <v>3525400</v>
      </c>
      <c r="F27" s="66" t="n">
        <f aca="false">SUM(F3:F26)</f>
        <v>30</v>
      </c>
      <c r="G27" s="64" t="n">
        <f aca="false">IF(F27=0,0,H27/F27/10000)</f>
        <v>3.4925</v>
      </c>
      <c r="H27" s="67" t="n">
        <f aca="false">SUM(H2:H26)</f>
        <v>1047750</v>
      </c>
      <c r="K27" s="77"/>
      <c r="L27" s="77"/>
      <c r="M27" s="49"/>
      <c r="N27" s="49"/>
    </row>
    <row r="28" customFormat="false" ht="11.25" hidden="false" customHeight="false" outlineLevel="0" collapsed="false">
      <c r="C28" s="93"/>
      <c r="K28" s="77"/>
      <c r="L28" s="77" t="n">
        <v>31</v>
      </c>
      <c r="M28" s="49" t="n">
        <v>3.15</v>
      </c>
      <c r="N28" s="49" t="n">
        <f aca="false">L28*M28</f>
        <v>97.65</v>
      </c>
    </row>
    <row r="29" customFormat="false" ht="11.25" hidden="false" customHeight="false" outlineLevel="0" collapsed="false">
      <c r="F29" s="79" t="n">
        <f aca="false">-B27+F27</f>
        <v>-69</v>
      </c>
      <c r="G29" s="40" t="n">
        <f aca="false">IF(F29&lt;0,C27,G27)</f>
        <v>3.5610101010101</v>
      </c>
      <c r="H29" s="44" t="n">
        <f aca="false">IF(F29&lt;0,(G29-C31)*ABS(F29)*10000,-1*(G29-C31)*ABS(F29)*10000)</f>
        <v>48996.9696969697</v>
      </c>
      <c r="K29" s="77"/>
      <c r="L29" s="77" t="n">
        <v>15.5</v>
      </c>
      <c r="M29" s="49" t="n">
        <v>3.115</v>
      </c>
      <c r="N29" s="49" t="n">
        <f aca="false">L29*M29</f>
        <v>48.2825</v>
      </c>
    </row>
    <row r="30" customFormat="false" ht="11.25" hidden="false" customHeight="false" outlineLevel="0" collapsed="false">
      <c r="F30" s="79" t="n">
        <f aca="false">-B27+F27</f>
        <v>-69</v>
      </c>
      <c r="G30" s="40" t="n">
        <f aca="false">IF(F30&lt;0,(C27+(J26/(ABS(F30)*10000))),IF(F30=0,0,(G27-(J26/(ABS(F30)*10000)))))</f>
        <v>3.5610101010101</v>
      </c>
      <c r="H30" s="44" t="n">
        <f aca="false">IF(F30&lt;0,(G30-C31)*ABS(F30)*10000,IF(F30=0,0,-1*(G30-C31)*ABS(F30)*10000))</f>
        <v>48996.9696969697</v>
      </c>
      <c r="K30" s="77"/>
      <c r="L30" s="77"/>
      <c r="M30" s="49"/>
      <c r="N30" s="49"/>
    </row>
    <row r="31" customFormat="false" ht="11.25" hidden="false" customHeight="false" outlineLevel="0" collapsed="false">
      <c r="C31" s="93" t="n">
        <f aca="false">POSTION!B4</f>
        <v>3.49</v>
      </c>
      <c r="D31" s="42" t="s">
        <v>34</v>
      </c>
      <c r="J31" s="81"/>
      <c r="K31" s="82"/>
      <c r="L31" s="82"/>
      <c r="M31" s="49"/>
      <c r="N31" s="49"/>
    </row>
    <row r="32" customFormat="false" ht="11.25" hidden="false" customHeight="false" outlineLevel="0" collapsed="false">
      <c r="F32" s="83" t="n">
        <f aca="false">MIN($B$27,$F$27)*($C$27-$G$27)*10000</f>
        <v>20553.0303030303</v>
      </c>
      <c r="G32" s="84"/>
      <c r="H32" s="84" t="s">
        <v>35</v>
      </c>
      <c r="L32" s="40" t="n">
        <f aca="false">SUM(L28:L31)</f>
        <v>46.5</v>
      </c>
      <c r="M32" s="49"/>
      <c r="N32" s="49" t="n">
        <f aca="false">SUM(N28:N31)</f>
        <v>145.9325</v>
      </c>
    </row>
    <row r="33" customFormat="false" ht="11.25" hidden="false" customHeight="false" outlineLevel="0" collapsed="false">
      <c r="F33" s="83"/>
      <c r="G33" s="84"/>
      <c r="H33" s="84"/>
      <c r="M33" s="40" t="n">
        <f aca="false">N32/L32</f>
        <v>3.13833333333333</v>
      </c>
    </row>
    <row r="34" customFormat="false" ht="11.25" hidden="false" customHeight="false" outlineLevel="0" collapsed="false">
      <c r="F34" s="83" t="n">
        <f aca="false">$H$29</f>
        <v>48996.9696969697</v>
      </c>
      <c r="G34" s="84"/>
      <c r="H34" s="84" t="s">
        <v>36</v>
      </c>
    </row>
    <row r="35" customFormat="false" ht="11.25" hidden="false" customHeight="false" outlineLevel="0" collapsed="false">
      <c r="A35" s="52"/>
      <c r="F35" s="68" t="n">
        <f aca="false">$H$30</f>
        <v>48996.9696969697</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69550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C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7.56"/>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88" t="n">
        <v>107.5</v>
      </c>
      <c r="C2" s="47" t="n">
        <v>3.681</v>
      </c>
      <c r="D2" s="48"/>
      <c r="E2" s="49"/>
      <c r="F2" s="46"/>
      <c r="G2" s="47"/>
      <c r="H2" s="50"/>
      <c r="J2" s="51" t="n">
        <f aca="false">IF(F2&lt;1,(C2-C31)*(B2*10000),(C31-G2)*(F2*10000))</f>
        <v>119325</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119325</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-107.5</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-107.5</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c r="M15" s="40" t="n">
        <v>2500</v>
      </c>
      <c r="N15" s="40" t="n">
        <f aca="false">M15*31</f>
        <v>77500</v>
      </c>
    </row>
    <row r="16" customFormat="false" ht="11.25" hidden="false" customHeight="false" outlineLevel="0" collapsed="false">
      <c r="B16" s="66"/>
      <c r="C16" s="64"/>
      <c r="D16" s="65" t="n">
        <f aca="false">B16*C16*10000</f>
        <v>0</v>
      </c>
      <c r="E16" s="49"/>
      <c r="F16" s="66"/>
      <c r="G16" s="64"/>
      <c r="H16" s="67" t="n">
        <f aca="false">F16*G16*10000</f>
        <v>0</v>
      </c>
      <c r="J16" s="75"/>
      <c r="M16" s="40" t="n">
        <v>12500</v>
      </c>
      <c r="N16" s="40" t="n">
        <f aca="false">M16*31</f>
        <v>387500</v>
      </c>
    </row>
    <row r="17" customFormat="false" ht="11.25" hidden="false" customHeight="false" outlineLevel="0" collapsed="false">
      <c r="B17" s="66"/>
      <c r="C17" s="64"/>
      <c r="D17" s="65" t="n">
        <f aca="false">B17*C17*10000</f>
        <v>0</v>
      </c>
      <c r="E17" s="49"/>
      <c r="F17" s="66"/>
      <c r="G17" s="64"/>
      <c r="H17" s="67" t="n">
        <f aca="false">F17*G17*10000</f>
        <v>0</v>
      </c>
      <c r="J17" s="75"/>
    </row>
    <row r="18" customFormat="false" ht="11.25" hidden="false" customHeight="false" outlineLevel="0" collapsed="false">
      <c r="B18" s="66"/>
      <c r="C18" s="64"/>
      <c r="D18" s="65" t="n">
        <f aca="false">B18*C18*10000</f>
        <v>0</v>
      </c>
      <c r="E18" s="49"/>
      <c r="F18" s="66"/>
      <c r="G18" s="64"/>
      <c r="H18" s="67" t="n">
        <f aca="false">F18*G18*10000</f>
        <v>0</v>
      </c>
      <c r="J18" s="75"/>
      <c r="M18" s="40" t="n">
        <v>7500</v>
      </c>
      <c r="N18" s="40" t="n">
        <f aca="false">M18*31</f>
        <v>232500</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POSTION!B5</f>
        <v>3.57</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2" activeCellId="0" sqref="F2:G3"/>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t="s">
        <v>40</v>
      </c>
    </row>
    <row r="16" customFormat="false" ht="11.25" hidden="false" customHeight="false" outlineLevel="0" collapsed="false">
      <c r="B16" s="66"/>
      <c r="C16" s="64"/>
      <c r="D16" s="65" t="n">
        <f aca="false">B16*C16*10000</f>
        <v>0</v>
      </c>
      <c r="E16" s="49"/>
      <c r="F16" s="66"/>
      <c r="G16" s="64"/>
      <c r="H16" s="67" t="n">
        <f aca="false">F16*G16*10000</f>
        <v>0</v>
      </c>
      <c r="J16" s="75"/>
      <c r="M16" s="40" t="n">
        <v>31</v>
      </c>
    </row>
    <row r="17" customFormat="false" ht="11.25" hidden="false" customHeight="false" outlineLevel="0" collapsed="false">
      <c r="B17" s="66"/>
      <c r="C17" s="64"/>
      <c r="D17" s="65" t="n">
        <f aca="false">B17*C17*10000</f>
        <v>0</v>
      </c>
      <c r="E17" s="49"/>
      <c r="F17" s="66"/>
      <c r="G17" s="64"/>
      <c r="H17" s="67" t="n">
        <f aca="false">F17*G17*10000</f>
        <v>0</v>
      </c>
      <c r="J17" s="75"/>
      <c r="M17" s="40" t="n">
        <v>2500</v>
      </c>
      <c r="N17" s="40" t="n">
        <f aca="false">(M17*$M$16)/10000</f>
        <v>7.75</v>
      </c>
    </row>
    <row r="18" customFormat="false" ht="11.25" hidden="false" customHeight="false" outlineLevel="0" collapsed="false">
      <c r="B18" s="66"/>
      <c r="C18" s="64"/>
      <c r="D18" s="65" t="n">
        <f aca="false">B18*C18*10000</f>
        <v>0</v>
      </c>
      <c r="E18" s="49"/>
      <c r="F18" s="66"/>
      <c r="G18" s="64"/>
      <c r="H18" s="67" t="n">
        <f aca="false">F18*G18*10000</f>
        <v>0</v>
      </c>
      <c r="J18" s="75"/>
      <c r="M18" s="40" t="n">
        <v>5000</v>
      </c>
      <c r="N18" s="40" t="n">
        <f aca="false">(M18*$M$16)/10000</f>
        <v>15.5</v>
      </c>
    </row>
    <row r="19" customFormat="false" ht="11.25" hidden="false" customHeight="false" outlineLevel="0" collapsed="false">
      <c r="B19" s="66"/>
      <c r="C19" s="64"/>
      <c r="D19" s="65" t="n">
        <f aca="false">B19*C19*10000</f>
        <v>0</v>
      </c>
      <c r="E19" s="49"/>
      <c r="F19" s="66"/>
      <c r="G19" s="64"/>
      <c r="H19" s="67" t="n">
        <f aca="false">F19*G19*10000</f>
        <v>0</v>
      </c>
      <c r="J19" s="75"/>
      <c r="M19" s="40" t="n">
        <v>7500</v>
      </c>
      <c r="N19" s="40" t="n">
        <f aca="false">(M19*$M$16)/10000</f>
        <v>23.25</v>
      </c>
    </row>
    <row r="20" customFormat="false" ht="11.25" hidden="false" customHeight="false" outlineLevel="0" collapsed="false">
      <c r="B20" s="66"/>
      <c r="C20" s="64"/>
      <c r="D20" s="65" t="n">
        <f aca="false">B20*C20*10000</f>
        <v>0</v>
      </c>
      <c r="E20" s="49"/>
      <c r="F20" s="66"/>
      <c r="G20" s="64"/>
      <c r="H20" s="67" t="n">
        <f aca="false">F20*G20*10000</f>
        <v>0</v>
      </c>
      <c r="J20" s="75"/>
      <c r="M20" s="40" t="n">
        <v>10000</v>
      </c>
      <c r="N20" s="40" t="n">
        <f aca="false">(M20*$M$16)/10000</f>
        <v>31</v>
      </c>
    </row>
    <row r="21" customFormat="false" ht="11.25" hidden="false" customHeight="false" outlineLevel="0" collapsed="false">
      <c r="B21" s="66"/>
      <c r="C21" s="64"/>
      <c r="D21" s="65" t="n">
        <f aca="false">B21*C21*10000</f>
        <v>0</v>
      </c>
      <c r="E21" s="49"/>
      <c r="F21" s="66"/>
      <c r="G21" s="64"/>
      <c r="H21" s="67" t="n">
        <f aca="false">F21*G21*10000</f>
        <v>0</v>
      </c>
      <c r="J21" s="75"/>
      <c r="M21" s="40" t="n">
        <v>12500</v>
      </c>
      <c r="N21" s="40" t="n">
        <f aca="false">(M21*$M$16)/10000</f>
        <v>38.75</v>
      </c>
    </row>
    <row r="22" customFormat="false" ht="11.25" hidden="false" customHeight="false" outlineLevel="0" collapsed="false">
      <c r="B22" s="66"/>
      <c r="C22" s="64"/>
      <c r="D22" s="65" t="n">
        <f aca="false">B22*C22*10000</f>
        <v>0</v>
      </c>
      <c r="E22" s="49"/>
      <c r="F22" s="66"/>
      <c r="G22" s="64"/>
      <c r="H22" s="67" t="n">
        <f aca="false">F22*G22*10000</f>
        <v>0</v>
      </c>
      <c r="J22" s="75"/>
      <c r="M22" s="40" t="n">
        <v>15000</v>
      </c>
      <c r="N22" s="40" t="n">
        <f aca="false">(M22*$M$16)/10000</f>
        <v>46.5</v>
      </c>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POSTION!B6</f>
        <v>3.623</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2" activeCellId="0" sqref="B2:C2"/>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row>
    <row r="15" customFormat="false" ht="11.25" hidden="false" customHeight="false" outlineLevel="0" collapsed="false">
      <c r="B15" s="66"/>
      <c r="C15" s="64"/>
      <c r="D15" s="65" t="n">
        <f aca="false">B15*C15*10000</f>
        <v>0</v>
      </c>
      <c r="E15" s="49"/>
      <c r="F15" s="66"/>
      <c r="G15" s="64"/>
      <c r="H15" s="67" t="n">
        <f aca="false">F15*G15*10000</f>
        <v>0</v>
      </c>
      <c r="J15" s="75"/>
    </row>
    <row r="16" customFormat="false" ht="11.25" hidden="false" customHeight="false" outlineLevel="0" collapsed="false">
      <c r="B16" s="66"/>
      <c r="C16" s="64"/>
      <c r="D16" s="65" t="n">
        <f aca="false">B16*C16*10000</f>
        <v>0</v>
      </c>
      <c r="E16" s="49"/>
      <c r="F16" s="66"/>
      <c r="G16" s="64"/>
      <c r="H16" s="67" t="n">
        <f aca="false">F16*G16*10000</f>
        <v>0</v>
      </c>
      <c r="J16" s="75"/>
      <c r="L16" s="40" t="n">
        <v>15.5</v>
      </c>
    </row>
    <row r="17" customFormat="false" ht="11.25" hidden="false" customHeight="false" outlineLevel="0" collapsed="false">
      <c r="B17" s="66"/>
      <c r="C17" s="64"/>
      <c r="D17" s="65" t="n">
        <f aca="false">B17*C17*10000</f>
        <v>0</v>
      </c>
      <c r="E17" s="49"/>
      <c r="F17" s="66"/>
      <c r="G17" s="64"/>
      <c r="H17" s="67" t="n">
        <f aca="false">F17*G17*10000</f>
        <v>0</v>
      </c>
      <c r="J17" s="75"/>
      <c r="L17" s="40" t="n">
        <v>15.5</v>
      </c>
    </row>
    <row r="18" customFormat="false" ht="11.25" hidden="false" customHeight="false" outlineLevel="0" collapsed="false">
      <c r="B18" s="66"/>
      <c r="C18" s="64"/>
      <c r="D18" s="65" t="n">
        <f aca="false">B18*C18*10000</f>
        <v>0</v>
      </c>
      <c r="E18" s="49"/>
      <c r="F18" s="66"/>
      <c r="G18" s="64"/>
      <c r="H18" s="67" t="n">
        <f aca="false">F18*G18*10000</f>
        <v>0</v>
      </c>
      <c r="J18" s="75"/>
      <c r="L18" s="40" t="n">
        <v>15</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POSTION!B7</f>
        <v>3.653</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C3" activeCellId="0" sqref="B3:C4"/>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t="n">
        <v>38.2</v>
      </c>
      <c r="G2" s="47" t="n">
        <v>3.71</v>
      </c>
      <c r="H2" s="50"/>
      <c r="J2" s="51" t="n">
        <f aca="false">IF(F2&lt;1,(C2-C31)*(B2*10000),(C31-G2)*(F2*10000))</f>
        <v>-40109.9999999998</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-40109.9999999998</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38.2</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38.2</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c r="L13" s="40" t="n">
        <f aca="false">365-151</f>
        <v>214</v>
      </c>
    </row>
    <row r="14" customFormat="false" ht="11.25" hidden="false" customHeight="false" outlineLevel="0" collapsed="false">
      <c r="B14" s="66"/>
      <c r="C14" s="64"/>
      <c r="D14" s="65" t="n">
        <f aca="false">B14*C14*10000</f>
        <v>0</v>
      </c>
      <c r="E14" s="49"/>
      <c r="F14" s="66"/>
      <c r="G14" s="64"/>
      <c r="H14" s="67" t="n">
        <f aca="false">F14*G14*10000</f>
        <v>0</v>
      </c>
      <c r="J14" s="75"/>
      <c r="L14" s="40" t="n">
        <f aca="false">L13-30-31</f>
        <v>153</v>
      </c>
    </row>
    <row r="15" customFormat="false" ht="11.25" hidden="false" customHeight="false" outlineLevel="0" collapsed="false">
      <c r="B15" s="66"/>
      <c r="C15" s="64"/>
      <c r="D15" s="65" t="n">
        <f aca="false">B15*C15*10000</f>
        <v>0</v>
      </c>
      <c r="E15" s="49"/>
      <c r="F15" s="66"/>
      <c r="G15" s="64"/>
      <c r="H15" s="67" t="n">
        <f aca="false">F15*G15*10000</f>
        <v>0</v>
      </c>
      <c r="J15" s="75"/>
      <c r="M15" s="40" t="n">
        <v>153</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L17" s="40" t="n">
        <v>0.25</v>
      </c>
      <c r="M17" s="94" t="n">
        <f aca="false">L17*M15</f>
        <v>38.25</v>
      </c>
      <c r="N17" s="94" t="n">
        <f aca="false">M17-7.75</f>
        <v>30.5</v>
      </c>
    </row>
    <row r="18" customFormat="false" ht="11.25" hidden="false" customHeight="false" outlineLevel="0" collapsed="false">
      <c r="B18" s="66"/>
      <c r="C18" s="64"/>
      <c r="D18" s="65" t="n">
        <f aca="false">B18*C18*10000</f>
        <v>0</v>
      </c>
      <c r="E18" s="49"/>
      <c r="F18" s="66"/>
      <c r="G18" s="64"/>
      <c r="H18" s="67" t="n">
        <f aca="false">F18*G18*10000</f>
        <v>0</v>
      </c>
      <c r="J18" s="75"/>
      <c r="L18" s="40" t="n">
        <v>0.5</v>
      </c>
      <c r="M18" s="94" t="n">
        <f aca="false">L18*M15</f>
        <v>76.5</v>
      </c>
    </row>
    <row r="19" customFormat="false" ht="11.25" hidden="false" customHeight="false" outlineLevel="0" collapsed="false">
      <c r="B19" s="66"/>
      <c r="C19" s="64"/>
      <c r="D19" s="65" t="n">
        <f aca="false">B19*C19*10000</f>
        <v>0</v>
      </c>
      <c r="E19" s="49"/>
      <c r="F19" s="66"/>
      <c r="G19" s="64"/>
      <c r="H19" s="67" t="n">
        <f aca="false">F19*G19*10000</f>
        <v>0</v>
      </c>
      <c r="J19" s="75"/>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POSTION!B8</f>
        <v>3.605</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L19" activeCellId="0" sqref="L19"/>
    </sheetView>
  </sheetViews>
  <sheetFormatPr defaultColWidth="9.13671875" defaultRowHeight="11.25" customHeight="true" zeroHeight="false" outlineLevelRow="0" outlineLevelCol="0"/>
  <cols>
    <col collapsed="false" customWidth="false" hidden="false" outlineLevel="0" max="1" min="1" style="40" width="9.14"/>
    <col collapsed="false" customWidth="true" hidden="false" outlineLevel="0" max="2" min="2" style="41" width="6.99"/>
    <col collapsed="false" customWidth="true" hidden="false" outlineLevel="0" max="3" min="3" style="40" width="8.7"/>
    <col collapsed="false" customWidth="true" hidden="false" outlineLevel="0" max="4" min="4" style="42" width="14.41"/>
    <col collapsed="false" customWidth="true" hidden="false" outlineLevel="0" max="5" min="5" style="40" width="3.14"/>
    <col collapsed="false" customWidth="true" hidden="false" outlineLevel="0" max="6" min="6" style="43" width="9.85"/>
    <col collapsed="false" customWidth="false" hidden="false" outlineLevel="0" max="7" min="7" style="40" width="9.14"/>
    <col collapsed="false" customWidth="true" hidden="false" outlineLevel="0" max="8" min="8" style="44" width="12.56"/>
    <col collapsed="false" customWidth="true" hidden="false" outlineLevel="0" max="9" min="9" style="40" width="2.84"/>
    <col collapsed="false" customWidth="true" hidden="false" outlineLevel="0" max="10" min="10" style="45" width="14.85"/>
    <col collapsed="false" customWidth="true" hidden="false" outlineLevel="0" max="11" min="11" style="40" width="2.13"/>
    <col collapsed="false" customWidth="true" hidden="false" outlineLevel="0" max="12" min="12" style="40" width="21.7"/>
    <col collapsed="false" customWidth="false" hidden="false" outlineLevel="0" max="257" min="13" style="40" width="9.14"/>
  </cols>
  <sheetData>
    <row r="1" customFormat="false" ht="11.25" hidden="false" customHeight="false" outlineLevel="0" collapsed="false">
      <c r="B1" s="41" t="s">
        <v>25</v>
      </c>
      <c r="F1" s="43" t="s">
        <v>26</v>
      </c>
    </row>
    <row r="2" customFormat="false" ht="11.25" hidden="false" customHeight="false" outlineLevel="0" collapsed="false">
      <c r="A2" s="40" t="s">
        <v>27</v>
      </c>
      <c r="B2" s="46"/>
      <c r="C2" s="47"/>
      <c r="D2" s="48"/>
      <c r="E2" s="49"/>
      <c r="F2" s="46"/>
      <c r="G2" s="47"/>
      <c r="H2" s="50"/>
      <c r="J2" s="51" t="n">
        <f aca="false">IF(F2&lt;1,(C2-C31)*(B2*10000),(C31-G2)*(F2*10000))</f>
        <v>-0</v>
      </c>
      <c r="L2" s="52" t="s">
        <v>0</v>
      </c>
    </row>
    <row r="3" customFormat="false" ht="11.25" hidden="false" customHeight="false" outlineLevel="0" collapsed="false">
      <c r="A3" s="40" t="n">
        <f aca="false">POSTION!$E$20</f>
        <v>11</v>
      </c>
      <c r="B3" s="63"/>
      <c r="C3" s="64"/>
      <c r="D3" s="65" t="n">
        <f aca="false">B3*C3*10000</f>
        <v>0</v>
      </c>
      <c r="E3" s="49"/>
      <c r="F3" s="66"/>
      <c r="G3" s="64"/>
      <c r="H3" s="67" t="n">
        <f aca="false">F3*G3*10000</f>
        <v>0</v>
      </c>
      <c r="J3" s="58"/>
      <c r="L3" s="59" t="s">
        <v>28</v>
      </c>
    </row>
    <row r="4" customFormat="false" ht="11.25" hidden="false" customHeight="false" outlineLevel="0" collapsed="false">
      <c r="B4" s="63"/>
      <c r="C4" s="64"/>
      <c r="D4" s="65" t="n">
        <f aca="false">B4*C4*10000</f>
        <v>0</v>
      </c>
      <c r="E4" s="49"/>
      <c r="F4" s="66"/>
      <c r="G4" s="64"/>
      <c r="H4" s="67" t="n">
        <f aca="false">F4*G4*10000</f>
        <v>0</v>
      </c>
      <c r="J4" s="68" t="n">
        <f aca="false">F37</f>
        <v>0</v>
      </c>
      <c r="K4" s="69"/>
      <c r="L4" s="49" t="s">
        <v>29</v>
      </c>
    </row>
    <row r="5" customFormat="false" ht="11.25" hidden="false" customHeight="false" outlineLevel="0" collapsed="false">
      <c r="B5" s="63"/>
      <c r="C5" s="64"/>
      <c r="D5" s="65" t="n">
        <f aca="false">B5*C5*10000</f>
        <v>0</v>
      </c>
      <c r="E5" s="49"/>
      <c r="F5" s="66"/>
      <c r="G5" s="64"/>
      <c r="H5" s="67" t="n">
        <f aca="false">F5*G5*10000</f>
        <v>0</v>
      </c>
      <c r="J5" s="69"/>
      <c r="K5" s="70"/>
      <c r="L5" s="49"/>
    </row>
    <row r="6" customFormat="false" ht="12" hidden="false" customHeight="false" outlineLevel="0" collapsed="false">
      <c r="B6" s="63"/>
      <c r="C6" s="64"/>
      <c r="D6" s="65" t="n">
        <f aca="false">B6*C6*10000</f>
        <v>0</v>
      </c>
      <c r="E6" s="49"/>
      <c r="F6" s="66"/>
      <c r="G6" s="64"/>
      <c r="H6" s="67" t="n">
        <f aca="false">F6*G6*10000</f>
        <v>0</v>
      </c>
      <c r="J6" s="71" t="n">
        <f aca="false">J2+J3+J4</f>
        <v>0</v>
      </c>
      <c r="K6" s="70"/>
      <c r="L6" s="49" t="s">
        <v>30</v>
      </c>
    </row>
    <row r="7" customFormat="false" ht="12" hidden="false" customHeight="false" outlineLevel="0" collapsed="false">
      <c r="B7" s="63"/>
      <c r="C7" s="64"/>
      <c r="D7" s="65" t="n">
        <f aca="false">B7*C7*10000</f>
        <v>0</v>
      </c>
      <c r="E7" s="49"/>
      <c r="F7" s="66"/>
      <c r="G7" s="64"/>
      <c r="H7" s="67" t="n">
        <f aca="false">F7*G7*10000</f>
        <v>0</v>
      </c>
      <c r="J7" s="69"/>
    </row>
    <row r="8" customFormat="false" ht="11.25" hidden="false" customHeight="false" outlineLevel="0" collapsed="false">
      <c r="B8" s="66"/>
      <c r="C8" s="64"/>
      <c r="D8" s="65" t="n">
        <f aca="false">B8*C8*10000</f>
        <v>0</v>
      </c>
      <c r="E8" s="49"/>
      <c r="F8" s="66"/>
      <c r="G8" s="64"/>
      <c r="H8" s="67" t="n">
        <f aca="false">F8*G8*10000</f>
        <v>0</v>
      </c>
      <c r="J8" s="69"/>
      <c r="L8" s="49"/>
    </row>
    <row r="9" customFormat="false" ht="11.25" hidden="false" customHeight="false" outlineLevel="0" collapsed="false">
      <c r="B9" s="66"/>
      <c r="C9" s="64"/>
      <c r="D9" s="65" t="n">
        <f aca="false">B9*C9*10000</f>
        <v>0</v>
      </c>
      <c r="E9" s="49"/>
      <c r="F9" s="66"/>
      <c r="G9" s="64"/>
      <c r="H9" s="67" t="n">
        <f aca="false">F9*G9*10000</f>
        <v>0</v>
      </c>
      <c r="J9" s="72" t="n">
        <f aca="false">F30-B2+F2</f>
        <v>0</v>
      </c>
      <c r="L9" s="40" t="s">
        <v>1</v>
      </c>
    </row>
    <row r="10" customFormat="false" ht="11.25" hidden="false" customHeight="false" outlineLevel="0" collapsed="false">
      <c r="B10" s="66"/>
      <c r="C10" s="64"/>
      <c r="D10" s="65" t="n">
        <f aca="false">B10*C10*10000</f>
        <v>0</v>
      </c>
      <c r="E10" s="49"/>
      <c r="F10" s="66"/>
      <c r="G10" s="64"/>
      <c r="H10" s="67" t="n">
        <f aca="false">F10*G10*10000</f>
        <v>0</v>
      </c>
      <c r="J10" s="73"/>
      <c r="L10" s="40" t="s">
        <v>2</v>
      </c>
    </row>
    <row r="11" customFormat="false" ht="11.25" hidden="false" customHeight="false" outlineLevel="0" collapsed="false">
      <c r="B11" s="66"/>
      <c r="C11" s="64"/>
      <c r="D11" s="65" t="n">
        <f aca="false">B11*C11*10000</f>
        <v>0</v>
      </c>
      <c r="E11" s="49"/>
      <c r="F11" s="66"/>
      <c r="G11" s="64"/>
      <c r="H11" s="67" t="n">
        <f aca="false">F11*G11*10000</f>
        <v>0</v>
      </c>
      <c r="J11" s="74" t="n">
        <f aca="false">J9-J10</f>
        <v>0</v>
      </c>
      <c r="L11" s="40" t="s">
        <v>31</v>
      </c>
    </row>
    <row r="12" customFormat="false" ht="11.25" hidden="false" customHeight="false" outlineLevel="0" collapsed="false">
      <c r="B12" s="66"/>
      <c r="C12" s="64"/>
      <c r="D12" s="65" t="n">
        <f aca="false">B12*C12*10000</f>
        <v>0</v>
      </c>
      <c r="E12" s="49"/>
      <c r="F12" s="66"/>
      <c r="G12" s="64"/>
      <c r="H12" s="67" t="n">
        <f aca="false">F12*G12*10000</f>
        <v>0</v>
      </c>
      <c r="J12" s="75"/>
    </row>
    <row r="13" customFormat="false" ht="11.25" hidden="false" customHeight="false" outlineLevel="0" collapsed="false">
      <c r="B13" s="66"/>
      <c r="C13" s="64"/>
      <c r="D13" s="65" t="n">
        <f aca="false">B13*C13*10000</f>
        <v>0</v>
      </c>
      <c r="E13" s="49"/>
      <c r="F13" s="66"/>
      <c r="G13" s="64"/>
      <c r="H13" s="67" t="n">
        <f aca="false">F13*G13*10000</f>
        <v>0</v>
      </c>
      <c r="J13" s="75"/>
    </row>
    <row r="14" customFormat="false" ht="11.25" hidden="false" customHeight="false" outlineLevel="0" collapsed="false">
      <c r="B14" s="66"/>
      <c r="C14" s="64"/>
      <c r="D14" s="65" t="n">
        <f aca="false">B14*C14*10000</f>
        <v>0</v>
      </c>
      <c r="E14" s="49"/>
      <c r="F14" s="66"/>
      <c r="G14" s="64"/>
      <c r="H14" s="67" t="n">
        <f aca="false">F14*G14*10000</f>
        <v>0</v>
      </c>
      <c r="J14" s="75"/>
      <c r="L14" s="40" t="n">
        <f aca="false">151/3</f>
        <v>50.3333333333333</v>
      </c>
    </row>
    <row r="15" customFormat="false" ht="11.25" hidden="false" customHeight="false" outlineLevel="0" collapsed="false">
      <c r="B15" s="66"/>
      <c r="C15" s="64"/>
      <c r="D15" s="65" t="n">
        <f aca="false">B15*C15*10000</f>
        <v>0</v>
      </c>
      <c r="E15" s="49"/>
      <c r="F15" s="66"/>
      <c r="G15" s="64"/>
      <c r="H15" s="67" t="n">
        <f aca="false">F15*G15*10000</f>
        <v>0</v>
      </c>
      <c r="J15" s="75"/>
      <c r="M15" s="40" t="n">
        <v>151</v>
      </c>
    </row>
    <row r="16" customFormat="false" ht="11.25" hidden="false" customHeight="false" outlineLevel="0" collapsed="false">
      <c r="B16" s="66"/>
      <c r="C16" s="64"/>
      <c r="D16" s="65" t="n">
        <f aca="false">B16*C16*10000</f>
        <v>0</v>
      </c>
      <c r="E16" s="49"/>
      <c r="F16" s="66"/>
      <c r="G16" s="64"/>
      <c r="H16" s="67" t="n">
        <f aca="false">F16*G16*10000</f>
        <v>0</v>
      </c>
      <c r="J16" s="75"/>
    </row>
    <row r="17" customFormat="false" ht="11.25" hidden="false" customHeight="false" outlineLevel="0" collapsed="false">
      <c r="B17" s="66"/>
      <c r="C17" s="64"/>
      <c r="D17" s="65" t="n">
        <f aca="false">B17*C17*10000</f>
        <v>0</v>
      </c>
      <c r="E17" s="49"/>
      <c r="F17" s="66"/>
      <c r="G17" s="64"/>
      <c r="H17" s="67" t="n">
        <f aca="false">F17*G17*10000</f>
        <v>0</v>
      </c>
      <c r="J17" s="75"/>
      <c r="L17" s="40" t="n">
        <v>5000</v>
      </c>
      <c r="M17" s="40" t="n">
        <f aca="false">M15/2</f>
        <v>75.5</v>
      </c>
    </row>
    <row r="18" customFormat="false" ht="11.25" hidden="false" customHeight="false" outlineLevel="0" collapsed="false">
      <c r="B18" s="66"/>
      <c r="C18" s="64"/>
      <c r="D18" s="65" t="n">
        <f aca="false">B18*C18*10000</f>
        <v>0</v>
      </c>
      <c r="E18" s="49"/>
      <c r="F18" s="66"/>
      <c r="G18" s="64"/>
      <c r="H18" s="67" t="n">
        <f aca="false">F18*G18*10000</f>
        <v>0</v>
      </c>
      <c r="J18" s="75"/>
      <c r="L18" s="40" t="n">
        <v>2500</v>
      </c>
      <c r="M18" s="40" t="n">
        <f aca="false">M15/4</f>
        <v>37.75</v>
      </c>
    </row>
    <row r="19" customFormat="false" ht="11.25" hidden="false" customHeight="false" outlineLevel="0" collapsed="false">
      <c r="B19" s="66"/>
      <c r="C19" s="64"/>
      <c r="D19" s="65" t="n">
        <f aca="false">B19*C19*10000</f>
        <v>0</v>
      </c>
      <c r="E19" s="49"/>
      <c r="F19" s="66"/>
      <c r="G19" s="64"/>
      <c r="H19" s="67" t="n">
        <f aca="false">F19*G19*10000</f>
        <v>0</v>
      </c>
      <c r="J19" s="75"/>
      <c r="L19" s="40" t="n">
        <v>7.5</v>
      </c>
    </row>
    <row r="20" customFormat="false" ht="11.25" hidden="false" customHeight="false" outlineLevel="0" collapsed="false">
      <c r="B20" s="66"/>
      <c r="C20" s="64"/>
      <c r="D20" s="65" t="n">
        <f aca="false">B20*C20*10000</f>
        <v>0</v>
      </c>
      <c r="E20" s="49"/>
      <c r="F20" s="66"/>
      <c r="G20" s="64"/>
      <c r="H20" s="67" t="n">
        <f aca="false">F20*G20*10000</f>
        <v>0</v>
      </c>
      <c r="J20" s="75"/>
    </row>
    <row r="21" customFormat="false" ht="11.25" hidden="false" customHeight="false" outlineLevel="0" collapsed="false">
      <c r="B21" s="66"/>
      <c r="C21" s="64"/>
      <c r="D21" s="65" t="n">
        <f aca="false">B21*C21*10000</f>
        <v>0</v>
      </c>
      <c r="E21" s="49"/>
      <c r="F21" s="66"/>
      <c r="G21" s="64"/>
      <c r="H21" s="67" t="n">
        <f aca="false">F21*G21*10000</f>
        <v>0</v>
      </c>
      <c r="J21" s="75"/>
    </row>
    <row r="22" customFormat="false" ht="11.25" hidden="false" customHeight="false" outlineLevel="0" collapsed="false">
      <c r="B22" s="66"/>
      <c r="C22" s="64"/>
      <c r="D22" s="65" t="n">
        <f aca="false">B22*C22*10000</f>
        <v>0</v>
      </c>
      <c r="E22" s="49"/>
      <c r="F22" s="66"/>
      <c r="G22" s="64"/>
      <c r="H22" s="67" t="n">
        <f aca="false">F22*G22*10000</f>
        <v>0</v>
      </c>
      <c r="J22" s="75"/>
    </row>
    <row r="23" customFormat="false" ht="11.25" hidden="false" customHeight="false" outlineLevel="0" collapsed="false">
      <c r="B23" s="66"/>
      <c r="C23" s="64"/>
      <c r="D23" s="65" t="n">
        <f aca="false">B23*C23*10000</f>
        <v>0</v>
      </c>
      <c r="E23" s="49"/>
      <c r="F23" s="66"/>
      <c r="G23" s="64"/>
      <c r="H23" s="67" t="n">
        <f aca="false">F23*G23*10000</f>
        <v>0</v>
      </c>
      <c r="J23" s="75"/>
    </row>
    <row r="24" customFormat="false" ht="11.25" hidden="false" customHeight="false" outlineLevel="0" collapsed="false">
      <c r="B24" s="66"/>
      <c r="C24" s="64"/>
      <c r="D24" s="65" t="n">
        <f aca="false">B24*C24*10000</f>
        <v>0</v>
      </c>
      <c r="E24" s="49"/>
      <c r="F24" s="66"/>
      <c r="G24" s="64"/>
      <c r="H24" s="67" t="n">
        <f aca="false">F24*G24*10000</f>
        <v>0</v>
      </c>
      <c r="J24" s="75"/>
    </row>
    <row r="25" customFormat="false" ht="11.25" hidden="false" customHeight="false" outlineLevel="0" collapsed="false">
      <c r="B25" s="66"/>
      <c r="C25" s="64"/>
      <c r="D25" s="65" t="n">
        <f aca="false">B25*C25*10000</f>
        <v>0</v>
      </c>
      <c r="E25" s="49"/>
      <c r="F25" s="66"/>
      <c r="G25" s="64"/>
      <c r="H25" s="67" t="n">
        <f aca="false">F25*G25*10000</f>
        <v>0</v>
      </c>
      <c r="J25" s="75"/>
    </row>
    <row r="26" customFormat="false" ht="11.25" hidden="false" customHeight="false" outlineLevel="0" collapsed="false">
      <c r="F26" s="41"/>
      <c r="H26" s="76"/>
      <c r="J26" s="75"/>
      <c r="K26" s="77"/>
      <c r="L26" s="77"/>
    </row>
    <row r="27" customFormat="false" ht="11.25" hidden="false" customHeight="false" outlineLevel="0" collapsed="false">
      <c r="B27" s="66" t="n">
        <f aca="false">SUM(B3:B26)</f>
        <v>0</v>
      </c>
      <c r="C27" s="78" t="n">
        <f aca="false">IF(B27=0,0,D27/B27/10000)</f>
        <v>0</v>
      </c>
      <c r="D27" s="65" t="n">
        <f aca="false">SUM(D2:D26)</f>
        <v>0</v>
      </c>
      <c r="F27" s="66" t="n">
        <f aca="false">SUM(F3:F26)</f>
        <v>0</v>
      </c>
      <c r="G27" s="64" t="n">
        <f aca="false">IF(F27=0,0,H27/F27/10000)</f>
        <v>0</v>
      </c>
      <c r="H27" s="67" t="n">
        <f aca="false">SUM(H2:H26)</f>
        <v>0</v>
      </c>
      <c r="K27" s="77"/>
      <c r="L27" s="77"/>
      <c r="M27" s="49"/>
      <c r="N27" s="49"/>
    </row>
    <row r="28" customFormat="false" ht="11.25" hidden="false" customHeight="false" outlineLevel="0" collapsed="false">
      <c r="K28" s="77"/>
      <c r="L28" s="77"/>
      <c r="M28" s="49"/>
      <c r="N28" s="49"/>
    </row>
    <row r="29" customFormat="false" ht="11.25" hidden="false" customHeight="false" outlineLevel="0" collapsed="false">
      <c r="F29" s="43" t="n">
        <f aca="false">-B27+F27</f>
        <v>0</v>
      </c>
      <c r="G29" s="40" t="n">
        <f aca="false">IF(F29&lt;0,C27,G27)</f>
        <v>0</v>
      </c>
      <c r="H29" s="44" t="n">
        <f aca="false">IF(F29&lt;0,(G29-C31)*ABS(F29)*10000,-1*(G29-C31)*ABS(F29)*10000)</f>
        <v>0</v>
      </c>
      <c r="K29" s="77"/>
      <c r="L29" s="77"/>
      <c r="M29" s="49"/>
      <c r="N29" s="49"/>
    </row>
    <row r="30" customFormat="false" ht="11.25" hidden="false" customHeight="false" outlineLevel="0" collapsed="false">
      <c r="F30" s="79" t="n">
        <f aca="false">-B27+F27</f>
        <v>0</v>
      </c>
      <c r="G30" s="40" t="n">
        <f aca="false">IF(F30&lt;0,(C27+(J26/(ABS(F30)*10000))),IF(F30=0,0,(G27-(J26/(ABS(F30)*10000)))))</f>
        <v>0</v>
      </c>
      <c r="H30" s="44" t="n">
        <f aca="false">IF(F30&lt;0,(G30-C31)*ABS(F30)*10000,IF(F30=0,0,-1*(G30-C31)*ABS(F30)*10000))</f>
        <v>0</v>
      </c>
      <c r="K30" s="77"/>
      <c r="L30" s="77"/>
      <c r="M30" s="49"/>
      <c r="N30" s="49"/>
    </row>
    <row r="31" customFormat="false" ht="11.25" hidden="false" customHeight="false" outlineLevel="0" collapsed="false">
      <c r="C31" s="40" t="n">
        <f aca="false">POSTION!B9</f>
        <v>4.129</v>
      </c>
      <c r="D31" s="42" t="s">
        <v>34</v>
      </c>
      <c r="J31" s="81"/>
      <c r="K31" s="82"/>
      <c r="L31" s="82"/>
      <c r="M31" s="49"/>
      <c r="N31" s="49"/>
    </row>
    <row r="32" customFormat="false" ht="11.25" hidden="false" customHeight="false" outlineLevel="0" collapsed="false">
      <c r="F32" s="83" t="n">
        <f aca="false">MIN($B$27,$F$27)*($C$27-$G$27)*10000</f>
        <v>0</v>
      </c>
      <c r="G32" s="84"/>
      <c r="H32" s="84" t="s">
        <v>35</v>
      </c>
      <c r="M32" s="49"/>
      <c r="N32" s="49"/>
    </row>
    <row r="33" customFormat="false" ht="11.25" hidden="false" customHeight="false" outlineLevel="0" collapsed="false">
      <c r="F33" s="83"/>
      <c r="G33" s="84"/>
      <c r="H33" s="84"/>
    </row>
    <row r="34" customFormat="false" ht="11.25" hidden="false" customHeight="false" outlineLevel="0" collapsed="false">
      <c r="F34" s="83" t="n">
        <f aca="false">$H$29</f>
        <v>0</v>
      </c>
      <c r="G34" s="84"/>
      <c r="H34" s="84" t="s">
        <v>36</v>
      </c>
    </row>
    <row r="35" customFormat="false" ht="11.25" hidden="false" customHeight="false" outlineLevel="0" collapsed="false">
      <c r="A35" s="52"/>
      <c r="F35" s="68" t="n">
        <f aca="false">$H$30</f>
        <v>0</v>
      </c>
      <c r="G35" s="54"/>
      <c r="H35" s="54" t="s">
        <v>37</v>
      </c>
    </row>
    <row r="36" customFormat="false" ht="11.25" hidden="false" customHeight="false" outlineLevel="0" collapsed="false">
      <c r="F36" s="45"/>
      <c r="H36" s="40"/>
    </row>
    <row r="37" customFormat="false" ht="11.25" hidden="false" customHeight="false" outlineLevel="0" collapsed="false">
      <c r="F37" s="85" t="n">
        <f aca="false">F32+F34</f>
        <v>0</v>
      </c>
      <c r="G37" s="86"/>
      <c r="H37" s="86" t="s">
        <v>38</v>
      </c>
    </row>
    <row r="39" customFormat="false" ht="11.25" hidden="false" customHeight="false" outlineLevel="0" collapsed="false">
      <c r="B39" s="43"/>
    </row>
    <row r="42" customFormat="false" ht="11.25" hidden="false" customHeight="false" outlineLevel="0" collapsed="false">
      <c r="B42"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2001-06-04T23:57:59Z</dcterms:created>
  <dc:creator>Joseph H Parks Jr</dc:creator>
  <dc:description/>
  <dc:language>en-US</dc:language>
  <cp:lastModifiedBy>jparks</cp:lastModifiedBy>
  <cp:lastPrinted>2002-05-03T09:21:08Z</cp:lastPrinted>
  <dcterms:modified xsi:type="dcterms:W3CDTF">2002-05-20T17:35:53Z</dcterms:modified>
  <cp:revision>0</cp:revision>
  <dc:subject/>
  <dc:title/>
</cp:coreProperties>
</file>