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n" sheetId="1" state="visible" r:id="rId3"/>
    <sheet name="Charts" sheetId="2" state="visible" r:id="rId4"/>
    <sheet name="Chart for Selected Date" sheetId="3" state="visible" r:id="rId5"/>
    <sheet name="Operation Summary" sheetId="4" state="visible" r:id="rId6"/>
  </sheets>
  <definedNames>
    <definedName function="false" hidden="false" localSheetId="1" name="_xlnm.Print_Area" vbProcedure="false">Charts!$A$1:$W$49</definedName>
    <definedName function="false" hidden="false" localSheetId="0" name="_xlnm.Print_Area" vbProcedure="false">Main!$A$1:$V$39</definedName>
    <definedName function="false" hidden="false" name="cCols" vbProcedure="false">COUNTA(#REF!)</definedName>
    <definedName function="false" hidden="false" name="cRows" vbProcedure="false">COUNTA(#REF!)</definedName>
    <definedName function="false" hidden="false" name="Date" vbProcedure="false">#REF!</definedName>
    <definedName function="false" hidden="false" name="EndDt" vbProcedure="false">#REF!</definedName>
    <definedName function="false" hidden="false" name="fStart" vbProcedure="false">#REF!</definedName>
    <definedName function="false" hidden="false" name="Holidays" vbProcedure="false">#REF!</definedName>
    <definedName function="false" hidden="false" name="KLoad" vbProcedure="false">#REF!</definedName>
    <definedName function="false" hidden="false" name="StartDt" vbProcedure="false">#REF!</definedName>
    <definedName function="false" hidden="false" name="TotalData" vbProcedure="false">OFFSET(fStart,0,0,cRows,cCols)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<sst xmlns="http://schemas.openxmlformats.org/spreadsheetml/2006/main" count="84" uniqueCount="44">
  <si>
    <t xml:space="preserve">Today's Forecast vs. Actual</t>
  </si>
  <si>
    <t xml:space="preserve"> - Actual vs. Forecast</t>
  </si>
  <si>
    <t xml:space="preserve">Last Updated on: 12/10/2001 1:34:20 PM</t>
  </si>
  <si>
    <t xml:space="preserve">Data updated as of Mon Dec 10 13:57:19 2001</t>
  </si>
  <si>
    <t xml:space="preserve">Today's Forecast</t>
  </si>
  <si>
    <t xml:space="preserve">Today's Actual</t>
  </si>
  <si>
    <t xml:space="preserve">Delta</t>
  </si>
  <si>
    <t xml:space="preserve">Forecast</t>
  </si>
  <si>
    <t xml:space="preserve">Actual</t>
  </si>
  <si>
    <t xml:space="preserve">Kevin</t>
  </si>
  <si>
    <t xml:space="preserve">ISO</t>
  </si>
  <si>
    <t xml:space="preserve">ECP</t>
  </si>
  <si>
    <t xml:space="preserve">Demand</t>
  </si>
  <si>
    <t xml:space="preserve">PEAK</t>
  </si>
  <si>
    <t xml:space="preserve">OFF PEAK</t>
  </si>
  <si>
    <t xml:space="preserve">24 HOUR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</si>
  <si>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</si>
  <si>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</si>
  <si>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</si>
  <si>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</si>
  <si>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</si>
  <si>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</si>
  <si>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</si>
  <si>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</si>
  <si>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</si>
  <si>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</si>
  <si>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</si>
  <si>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</si>
  <si>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</si>
  <si>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</si>
  <si>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</si>
  <si>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</si>
  <si>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</si>
  <si>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</si>
  <si>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</si>
  <si>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</si>
  <si>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</si>
  <si>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</si>
  <si>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</si>
  <si>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</si>
  <si>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Today:</t>
  </si>
  <si>
    <t xml:space="preserve">Select </t>
  </si>
  <si>
    <t xml:space="preserve">Date:</t>
  </si>
  <si>
    <t xml:space="preserve">Charts for Selected Date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</si>
</sst>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#,##0"/>
    <numFmt numFmtId="167" formatCode="\$#,##0.00"/>
    <numFmt numFmtId="168" formatCode="#,##0.00"/>
    <numFmt numFmtId="169" formatCode="_(\$* #,##0.00_);_(\$* \(#,##0.00\);_(\$* \-??_);_(@_)"/>
    <numFmt numFmtId="170" formatCode="[$-409]#,##0_);\(#,##0\)"/>
    <numFmt numFmtId="171" formatCode="m/d/yy"/>
    <numFmt numFmtId="172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14"/>
      <name val="Arial"/>
      <family val="2"/>
    </font>
    <font>
      <b val="true"/>
      <sz val="17.75"/>
      <color rgb="FF000000"/>
      <name val="Arial"/>
      <family val="2"/>
    </font>
    <font>
      <sz val="8.5"/>
      <color rgb="FF000000"/>
      <name val="Arial"/>
      <family val="2"/>
    </font>
    <font>
      <b val="true"/>
      <sz val="10"/>
      <color rgb="FF000000"/>
      <name val="Arial"/>
      <family val="2"/>
    </font>
    <font>
      <sz val="8.75"/>
      <color rgb="FF000000"/>
      <name val="Arial"/>
      <family val="2"/>
    </font>
    <font>
      <b val="true"/>
      <sz val="20"/>
      <name val="Arial"/>
      <family val="2"/>
    </font>
    <font>
      <b val="true"/>
      <sz val="17"/>
      <color rgb="FF000000"/>
      <name val="Arial"/>
      <family val="2"/>
    </font>
    <font>
      <sz val="8.25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5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5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5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5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5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5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8" fillId="8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75" strike="noStrike" u="none">
                <a:solidFill>
                  <a:srgbClr val="000000"/>
                </a:solidFill>
                <a:uFillTx/>
                <a:latin typeface="Arial"/>
              </a:rPr>
              <a:t>Forecasted vs. Actual Load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75869089428411"/>
          <c:y val="0.198854185917575"/>
          <c:w val="0.934646510917697"/>
          <c:h val="0.776566253927185"/>
        </c:manualLayout>
      </c:layout>
      <c:lineChart>
        <c:grouping val="standard"/>
        <c:varyColors val="0"/>
        <c:ser>
          <c:idx val="0"/>
          <c:order val="0"/>
          <c:tx>
            <c:strRef>
              <c:f>"ISO Forecasted Load"</c:f>
              <c:strCache>
                <c:ptCount val="1"/>
                <c:pt idx="0">
                  <c:v>ISO Forecasted Load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Main!$D$11:$D$34</c:f>
              <c:numCache>
                <c:formatCode>#,##0</c:formatCode>
                <c:ptCount val="24"/>
                <c:pt idx="0">
                  <c:v>25600</c:v>
                </c:pt>
                <c:pt idx="1">
                  <c:v>24700</c:v>
                </c:pt>
                <c:pt idx="2">
                  <c:v>24500</c:v>
                </c:pt>
                <c:pt idx="3">
                  <c:v>24700</c:v>
                </c:pt>
                <c:pt idx="4">
                  <c:v>25600</c:v>
                </c:pt>
                <c:pt idx="5">
                  <c:v>27800</c:v>
                </c:pt>
                <c:pt idx="6">
                  <c:v>31700</c:v>
                </c:pt>
                <c:pt idx="7">
                  <c:v>34000</c:v>
                </c:pt>
                <c:pt idx="8">
                  <c:v>34200</c:v>
                </c:pt>
                <c:pt idx="9">
                  <c:v>33800</c:v>
                </c:pt>
                <c:pt idx="10">
                  <c:v>33300</c:v>
                </c:pt>
                <c:pt idx="11">
                  <c:v>32900</c:v>
                </c:pt>
                <c:pt idx="12">
                  <c:v>32500</c:v>
                </c:pt>
                <c:pt idx="13">
                  <c:v>32200</c:v>
                </c:pt>
                <c:pt idx="14">
                  <c:v>32000</c:v>
                </c:pt>
                <c:pt idx="15">
                  <c:v>31900</c:v>
                </c:pt>
                <c:pt idx="16">
                  <c:v>33300</c:v>
                </c:pt>
                <c:pt idx="17">
                  <c:v>36600</c:v>
                </c:pt>
                <c:pt idx="18">
                  <c:v>37000</c:v>
                </c:pt>
                <c:pt idx="19">
                  <c:v>36500</c:v>
                </c:pt>
                <c:pt idx="20">
                  <c:v>36000</c:v>
                </c:pt>
                <c:pt idx="21">
                  <c:v>34600</c:v>
                </c:pt>
                <c:pt idx="22">
                  <c:v>32000</c:v>
                </c:pt>
                <c:pt idx="23">
                  <c:v>29300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"Actual Load"</c:f>
              <c:strCache>
                <c:ptCount val="1"/>
                <c:pt idx="0">
                  <c:v>Actual Load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Main!$F$11:$F$34</c:f>
              <c:numCache>
                <c:formatCode>#,##0</c:formatCode>
                <c:ptCount val="24"/>
                <c:pt idx="0">
                  <c:v>25239.58</c:v>
                </c:pt>
                <c:pt idx="1">
                  <c:v>24553.33</c:v>
                </c:pt>
                <c:pt idx="2">
                  <c:v>24405.5</c:v>
                </c:pt>
                <c:pt idx="3">
                  <c:v>24578.6</c:v>
                </c:pt>
                <c:pt idx="4">
                  <c:v>25244</c:v>
                </c:pt>
                <c:pt idx="5">
                  <c:v>27588.67</c:v>
                </c:pt>
                <c:pt idx="6">
                  <c:v>31830.17</c:v>
                </c:pt>
                <c:pt idx="7">
                  <c:v>34414.83</c:v>
                </c:pt>
                <c:pt idx="8">
                  <c:v>34690.67</c:v>
                </c:pt>
                <c:pt idx="9">
                  <c:v>34377.58</c:v>
                </c:pt>
                <c:pt idx="10">
                  <c:v>33913.83</c:v>
                </c:pt>
                <c:pt idx="11">
                  <c:v>33316.33</c:v>
                </c:pt>
                <c:pt idx="12">
                  <c:v>32727.83</c:v>
                </c:pt>
                <c:pt idx="13">
                  <c:v>32547.5</c:v>
                </c:pt>
                <c:pt idx="14">
                  <c:v>32260.67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Main!$C$6</c:f>
              <c:strCache>
                <c:ptCount val="1"/>
                <c:pt idx="0">
                  <c:v>Kevin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Main!$C$11:$C$34</c:f>
              <c:numCache>
                <c:formatCode>#,##0</c:formatCode>
                <c:ptCount val="24"/>
                <c:pt idx="0">
                  <c:v>25072.12</c:v>
                </c:pt>
                <c:pt idx="1">
                  <c:v>24304.35</c:v>
                </c:pt>
                <c:pt idx="2">
                  <c:v>23997.8</c:v>
                </c:pt>
                <c:pt idx="3">
                  <c:v>24088.54</c:v>
                </c:pt>
                <c:pt idx="4">
                  <c:v>24848.3</c:v>
                </c:pt>
                <c:pt idx="5">
                  <c:v>26932.13</c:v>
                </c:pt>
                <c:pt idx="6">
                  <c:v>30732.91</c:v>
                </c:pt>
                <c:pt idx="7">
                  <c:v>33310.4</c:v>
                </c:pt>
                <c:pt idx="8">
                  <c:v>33813.16</c:v>
                </c:pt>
                <c:pt idx="9">
                  <c:v>33966.29</c:v>
                </c:pt>
                <c:pt idx="10">
                  <c:v>34026.31</c:v>
                </c:pt>
                <c:pt idx="11">
                  <c:v>33805.85</c:v>
                </c:pt>
                <c:pt idx="12">
                  <c:v>33414.43</c:v>
                </c:pt>
                <c:pt idx="13">
                  <c:v>33211.65</c:v>
                </c:pt>
                <c:pt idx="14">
                  <c:v>32915.87</c:v>
                </c:pt>
                <c:pt idx="15">
                  <c:v>32660.32</c:v>
                </c:pt>
                <c:pt idx="16">
                  <c:v>34194.65</c:v>
                </c:pt>
                <c:pt idx="17">
                  <c:v>37170.07</c:v>
                </c:pt>
                <c:pt idx="18">
                  <c:v>37522.05</c:v>
                </c:pt>
                <c:pt idx="19">
                  <c:v>36679.39</c:v>
                </c:pt>
                <c:pt idx="20">
                  <c:v>35856.83</c:v>
                </c:pt>
                <c:pt idx="21">
                  <c:v>34283.11</c:v>
                </c:pt>
                <c:pt idx="22">
                  <c:v>31620.19</c:v>
                </c:pt>
                <c:pt idx="23">
                  <c:v>28923.17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4073570"/>
        <c:axId val="42166054"/>
      </c:lineChart>
      <c:catAx>
        <c:axId val="340735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166054"/>
        <c:crossesAt val="0"/>
        <c:auto val="1"/>
        <c:lblAlgn val="ctr"/>
        <c:lblOffset val="100"/>
        <c:noMultiLvlLbl val="0"/>
      </c:catAx>
      <c:valAx>
        <c:axId val="42166054"/>
        <c:scaling>
          <c:orientation val="minMax"/>
          <c:min val="1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73570"/>
        <c:crossesAt val="1"/>
        <c:crossBetween val="midCat"/>
        <c:majorUnit val="250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87916730289612"/>
          <c:y val="0.122066161522824"/>
          <c:w val="0.603298213467705"/>
          <c:h val="0.068471631861023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75" strike="noStrike" u="none">
                <a:solidFill>
                  <a:srgbClr val="000000"/>
                </a:solidFill>
                <a:uFillTx/>
                <a:latin typeface="Arial"/>
              </a:rPr>
              <a:t>Forecasted vs. Actual ECP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1493205761107"/>
          <c:y val="0.225546498703223"/>
          <c:w val="0.931752252023004"/>
          <c:h val="0.741293071507966"/>
        </c:manualLayout>
      </c:layout>
      <c:lineChart>
        <c:grouping val="standard"/>
        <c:varyColors val="0"/>
        <c:ser>
          <c:idx val="0"/>
          <c:order val="0"/>
          <c:tx>
            <c:strRef>
              <c:f>"Forecasted ECP"</c:f>
              <c:strCache>
                <c:ptCount val="1"/>
                <c:pt idx="0">
                  <c:v>Forecasted ECP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Main!$E$11:$E$34</c:f>
              <c:numCache>
                <c:formatCode>\$#,##0.00</c:formatCode>
                <c:ptCount val="24"/>
                <c:pt idx="0">
                  <c:v>18.99</c:v>
                </c:pt>
                <c:pt idx="1">
                  <c:v>16.88</c:v>
                </c:pt>
                <c:pt idx="2">
                  <c:v>16.8</c:v>
                </c:pt>
                <c:pt idx="3">
                  <c:v>16.8</c:v>
                </c:pt>
                <c:pt idx="4">
                  <c:v>17.84</c:v>
                </c:pt>
                <c:pt idx="5">
                  <c:v>25</c:v>
                </c:pt>
                <c:pt idx="6">
                  <c:v>50</c:v>
                </c:pt>
                <c:pt idx="7">
                  <c:v>47</c:v>
                </c:pt>
                <c:pt idx="8">
                  <c:v>32.27</c:v>
                </c:pt>
                <c:pt idx="9">
                  <c:v>27.27</c:v>
                </c:pt>
                <c:pt idx="10">
                  <c:v>28.01</c:v>
                </c:pt>
                <c:pt idx="11">
                  <c:v>25.32</c:v>
                </c:pt>
                <c:pt idx="12">
                  <c:v>23.06</c:v>
                </c:pt>
                <c:pt idx="13">
                  <c:v>22.95</c:v>
                </c:pt>
                <c:pt idx="14">
                  <c:v>22.74</c:v>
                </c:pt>
                <c:pt idx="15">
                  <c:v>22.8</c:v>
                </c:pt>
                <c:pt idx="16">
                  <c:v>25.06</c:v>
                </c:pt>
                <c:pt idx="17">
                  <c:v>45</c:v>
                </c:pt>
                <c:pt idx="18">
                  <c:v>45.01</c:v>
                </c:pt>
                <c:pt idx="19">
                  <c:v>37</c:v>
                </c:pt>
                <c:pt idx="20">
                  <c:v>32.02</c:v>
                </c:pt>
                <c:pt idx="21">
                  <c:v>30</c:v>
                </c:pt>
                <c:pt idx="22">
                  <c:v>20.6</c:v>
                </c:pt>
                <c:pt idx="23">
                  <c:v>19.8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"Actual ECP"</c:f>
              <c:strCache>
                <c:ptCount val="1"/>
                <c:pt idx="0">
                  <c:v>Actual ECP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Main!$G$11:$G$34</c:f>
              <c:numCache>
                <c:formatCode>\$#,##0.00</c:formatCode>
                <c:ptCount val="24"/>
                <c:pt idx="0">
                  <c:v>61.36</c:v>
                </c:pt>
                <c:pt idx="1">
                  <c:v>40.87</c:v>
                </c:pt>
                <c:pt idx="2">
                  <c:v>27.28</c:v>
                </c:pt>
                <c:pt idx="3">
                  <c:v>26.08</c:v>
                </c:pt>
                <c:pt idx="4">
                  <c:v>24.62</c:v>
                </c:pt>
                <c:pt idx="5">
                  <c:v>20.11</c:v>
                </c:pt>
                <c:pt idx="6">
                  <c:v>19.82</c:v>
                </c:pt>
                <c:pt idx="7">
                  <c:v>19.37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326345"/>
        <c:axId val="50306998"/>
      </c:lineChart>
      <c:catAx>
        <c:axId val="743263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06998"/>
        <c:crossesAt val="0"/>
        <c:auto val="1"/>
        <c:lblAlgn val="ctr"/>
        <c:lblOffset val="100"/>
        <c:noMultiLvlLbl val="0"/>
      </c:catAx>
      <c:valAx>
        <c:axId val="50306998"/>
        <c:scaling>
          <c:orientation val="minMax"/>
          <c:min val="1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326345"/>
        <c:crossesAt val="1"/>
        <c:crossBetween val="midCat"/>
        <c:majorUnit val="5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9250852460685"/>
          <c:y val="0.133567988143757"/>
          <c:w val="0.447045651178177"/>
          <c:h val="0.075120414968506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solidFill>
                  <a:srgbClr val="000000"/>
                </a:solidFill>
                <a:uFillTx/>
                <a:latin typeface="Arial"/>
              </a:rPr>
              <a:t>Forecasted vs. Actual Load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8052055360463"/>
          <c:y val="0.187341772151899"/>
          <c:w val="0.941912827928114"/>
          <c:h val="0.786685419596812"/>
        </c:manualLayout>
      </c:layout>
      <c:lineChart>
        <c:grouping val="standard"/>
        <c:varyColors val="0"/>
        <c:ser>
          <c:idx val="0"/>
          <c:order val="0"/>
          <c:tx>
            <c:strRef>
              <c:f>"Forecasted Load"</c:f>
              <c:strCache>
                <c:ptCount val="1"/>
                <c:pt idx="0">
                  <c:v>Forecasted Load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Main!$N$11:$N$34</c:f>
              <c:numCache>
                <c:formatCode>#,##0</c:formatCode>
                <c:ptCount val="24"/>
                <c:pt idx="0">
                  <c:v>23200</c:v>
                </c:pt>
                <c:pt idx="1">
                  <c:v>22100</c:v>
                </c:pt>
                <c:pt idx="2">
                  <c:v>21500</c:v>
                </c:pt>
                <c:pt idx="3">
                  <c:v>21600</c:v>
                </c:pt>
                <c:pt idx="4">
                  <c:v>22300</c:v>
                </c:pt>
                <c:pt idx="5">
                  <c:v>24300</c:v>
                </c:pt>
                <c:pt idx="6">
                  <c:v>27900</c:v>
                </c:pt>
                <c:pt idx="7">
                  <c:v>30100</c:v>
                </c:pt>
                <c:pt idx="8">
                  <c:v>30600</c:v>
                </c:pt>
                <c:pt idx="9">
                  <c:v>30800</c:v>
                </c:pt>
                <c:pt idx="10">
                  <c:v>31100</c:v>
                </c:pt>
                <c:pt idx="11">
                  <c:v>31100</c:v>
                </c:pt>
                <c:pt idx="12">
                  <c:v>31200</c:v>
                </c:pt>
                <c:pt idx="13">
                  <c:v>31200</c:v>
                </c:pt>
                <c:pt idx="14">
                  <c:v>31100</c:v>
                </c:pt>
                <c:pt idx="15">
                  <c:v>31000</c:v>
                </c:pt>
                <c:pt idx="16">
                  <c:v>31600</c:v>
                </c:pt>
                <c:pt idx="17">
                  <c:v>33900</c:v>
                </c:pt>
                <c:pt idx="18">
                  <c:v>33300</c:v>
                </c:pt>
                <c:pt idx="19">
                  <c:v>32200</c:v>
                </c:pt>
                <c:pt idx="20">
                  <c:v>31200</c:v>
                </c:pt>
                <c:pt idx="21">
                  <c:v>29700</c:v>
                </c:pt>
                <c:pt idx="22">
                  <c:v>27900</c:v>
                </c:pt>
                <c:pt idx="23">
                  <c:v>25900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"Actual Load"</c:f>
              <c:strCache>
                <c:ptCount val="1"/>
                <c:pt idx="0">
                  <c:v>Actual Load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Main!$P$11:$P$34</c:f>
              <c:numCache>
                <c:formatCode>#,##0</c:formatCode>
                <c:ptCount val="24"/>
                <c:pt idx="0">
                  <c:v>23366.2</c:v>
                </c:pt>
                <c:pt idx="1">
                  <c:v>22107</c:v>
                </c:pt>
                <c:pt idx="2">
                  <c:v>21703.33</c:v>
                </c:pt>
                <c:pt idx="3">
                  <c:v>21423.11</c:v>
                </c:pt>
                <c:pt idx="4">
                  <c:v>21797.44</c:v>
                </c:pt>
                <c:pt idx="5">
                  <c:v>23400.78</c:v>
                </c:pt>
                <c:pt idx="6">
                  <c:v>27494.8</c:v>
                </c:pt>
                <c:pt idx="7">
                  <c:v>30003.25</c:v>
                </c:pt>
                <c:pt idx="8">
                  <c:v>30743.17</c:v>
                </c:pt>
                <c:pt idx="9">
                  <c:v>31313.13</c:v>
                </c:pt>
                <c:pt idx="10">
                  <c:v>31636.83</c:v>
                </c:pt>
                <c:pt idx="11">
                  <c:v>31716.83</c:v>
                </c:pt>
                <c:pt idx="12">
                  <c:v>31493.08</c:v>
                </c:pt>
                <c:pt idx="13">
                  <c:v>31411</c:v>
                </c:pt>
                <c:pt idx="14">
                  <c:v>31131.17</c:v>
                </c:pt>
                <c:pt idx="15">
                  <c:v>31015.33</c:v>
                </c:pt>
                <c:pt idx="16">
                  <c:v>31957.1</c:v>
                </c:pt>
                <c:pt idx="17">
                  <c:v>33833.33</c:v>
                </c:pt>
                <c:pt idx="18">
                  <c:v>33332.33</c:v>
                </c:pt>
                <c:pt idx="19">
                  <c:v>32144.75</c:v>
                </c:pt>
                <c:pt idx="20">
                  <c:v>31161.67</c:v>
                </c:pt>
                <c:pt idx="21">
                  <c:v>29872.73</c:v>
                </c:pt>
                <c:pt idx="22">
                  <c:v>27847</c:v>
                </c:pt>
                <c:pt idx="23">
                  <c:v>25112.83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"Kevin"</c:f>
              <c:strCache>
                <c:ptCount val="1"/>
                <c:pt idx="0">
                  <c:v>Kevin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Main!$M$11:$M$34</c:f>
              <c:numCache>
                <c:formatCode>#,##0</c:formatCode>
                <c:ptCount val="24"/>
                <c:pt idx="0">
                  <c:v>22336.78</c:v>
                </c:pt>
                <c:pt idx="1">
                  <c:v>21215.05</c:v>
                </c:pt>
                <c:pt idx="2">
                  <c:v>20599.85</c:v>
                </c:pt>
                <c:pt idx="3">
                  <c:v>20363.88</c:v>
                </c:pt>
                <c:pt idx="4">
                  <c:v>20804.92</c:v>
                </c:pt>
                <c:pt idx="5">
                  <c:v>22601.04</c:v>
                </c:pt>
                <c:pt idx="6">
                  <c:v>26144.35</c:v>
                </c:pt>
                <c:pt idx="7">
                  <c:v>28674.63</c:v>
                </c:pt>
                <c:pt idx="8">
                  <c:v>29785.38</c:v>
                </c:pt>
                <c:pt idx="9">
                  <c:v>30482.65</c:v>
                </c:pt>
                <c:pt idx="10">
                  <c:v>31165.36</c:v>
                </c:pt>
                <c:pt idx="11">
                  <c:v>31493.78</c:v>
                </c:pt>
                <c:pt idx="12">
                  <c:v>31530.02</c:v>
                </c:pt>
                <c:pt idx="13">
                  <c:v>31680.25</c:v>
                </c:pt>
                <c:pt idx="14">
                  <c:v>31734.33</c:v>
                </c:pt>
                <c:pt idx="15">
                  <c:v>31675.61</c:v>
                </c:pt>
                <c:pt idx="16">
                  <c:v>32996.9</c:v>
                </c:pt>
                <c:pt idx="17">
                  <c:v>35205.57</c:v>
                </c:pt>
                <c:pt idx="18">
                  <c:v>34596.09</c:v>
                </c:pt>
                <c:pt idx="19">
                  <c:v>33091.21</c:v>
                </c:pt>
                <c:pt idx="20">
                  <c:v>31620.89</c:v>
                </c:pt>
                <c:pt idx="21">
                  <c:v>30052.36</c:v>
                </c:pt>
                <c:pt idx="22">
                  <c:v>27811.15</c:v>
                </c:pt>
                <c:pt idx="23">
                  <c:v>25369.65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04310"/>
        <c:axId val="52309942"/>
      </c:lineChart>
      <c:catAx>
        <c:axId val="81043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09942"/>
        <c:crossesAt val="0"/>
        <c:auto val="1"/>
        <c:lblAlgn val="ctr"/>
        <c:lblOffset val="100"/>
        <c:noMultiLvlLbl val="0"/>
      </c:catAx>
      <c:valAx>
        <c:axId val="523099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0431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8818425945053"/>
          <c:y val="0.124706985466479"/>
          <c:w val="0.386242511877711"/>
          <c:h val="0.0694796061884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solidFill>
                  <a:srgbClr val="000000"/>
                </a:solidFill>
                <a:uFillTx/>
                <a:latin typeface="Arial"/>
              </a:rPr>
              <a:t>Forecasted vs. Actual ECP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4323030578137"/>
          <c:y val="0.240716429107277"/>
          <c:w val="0.939256385920026"/>
          <c:h val="0.725150037509377"/>
        </c:manualLayout>
      </c:layout>
      <c:lineChart>
        <c:grouping val="standard"/>
        <c:varyColors val="0"/>
        <c:ser>
          <c:idx val="0"/>
          <c:order val="0"/>
          <c:tx>
            <c:strRef>
              <c:f>"Forecasted ECP"</c:f>
              <c:strCache>
                <c:ptCount val="1"/>
                <c:pt idx="0">
                  <c:v>Forecasted ECP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Main!$O$11:$O$34</c:f>
              <c:numCache>
                <c:formatCode>\$#,##0.00</c:formatCode>
                <c:ptCount val="24"/>
                <c:pt idx="0">
                  <c:v>14.08</c:v>
                </c:pt>
                <c:pt idx="1">
                  <c:v>12.91</c:v>
                </c:pt>
                <c:pt idx="2">
                  <c:v>12.24</c:v>
                </c:pt>
                <c:pt idx="3">
                  <c:v>12.19</c:v>
                </c:pt>
                <c:pt idx="4">
                  <c:v>12.29</c:v>
                </c:pt>
                <c:pt idx="5">
                  <c:v>14.85</c:v>
                </c:pt>
                <c:pt idx="6">
                  <c:v>17.99</c:v>
                </c:pt>
                <c:pt idx="7">
                  <c:v>19.28</c:v>
                </c:pt>
                <c:pt idx="8">
                  <c:v>20</c:v>
                </c:pt>
                <c:pt idx="9">
                  <c:v>21.07</c:v>
                </c:pt>
                <c:pt idx="10">
                  <c:v>20.86</c:v>
                </c:pt>
                <c:pt idx="11">
                  <c:v>19.08</c:v>
                </c:pt>
                <c:pt idx="12">
                  <c:v>18.43</c:v>
                </c:pt>
                <c:pt idx="13">
                  <c:v>19.22</c:v>
                </c:pt>
                <c:pt idx="14">
                  <c:v>18</c:v>
                </c:pt>
                <c:pt idx="15">
                  <c:v>18</c:v>
                </c:pt>
                <c:pt idx="16">
                  <c:v>21.42</c:v>
                </c:pt>
                <c:pt idx="17">
                  <c:v>30.71</c:v>
                </c:pt>
                <c:pt idx="18">
                  <c:v>26.27</c:v>
                </c:pt>
                <c:pt idx="19">
                  <c:v>20</c:v>
                </c:pt>
                <c:pt idx="20">
                  <c:v>18.18</c:v>
                </c:pt>
                <c:pt idx="21">
                  <c:v>17.44</c:v>
                </c:pt>
                <c:pt idx="22">
                  <c:v>15.46</c:v>
                </c:pt>
                <c:pt idx="23">
                  <c:v>16.12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"Actual ECP"</c:f>
              <c:strCache>
                <c:ptCount val="1"/>
                <c:pt idx="0">
                  <c:v>Actual ECP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Main!$Q$11:$Q$34</c:f>
              <c:numCache>
                <c:formatCode>\$#,##0.00</c:formatCode>
                <c:ptCount val="24"/>
                <c:pt idx="0">
                  <c:v>17.26</c:v>
                </c:pt>
                <c:pt idx="1">
                  <c:v>14.88</c:v>
                </c:pt>
                <c:pt idx="2">
                  <c:v>15.67</c:v>
                </c:pt>
                <c:pt idx="3">
                  <c:v>11.8</c:v>
                </c:pt>
                <c:pt idx="4">
                  <c:v>12.58</c:v>
                </c:pt>
                <c:pt idx="5">
                  <c:v>14.86</c:v>
                </c:pt>
                <c:pt idx="6">
                  <c:v>19.23</c:v>
                </c:pt>
                <c:pt idx="7">
                  <c:v>21.74</c:v>
                </c:pt>
                <c:pt idx="8">
                  <c:v>19.24</c:v>
                </c:pt>
                <c:pt idx="9">
                  <c:v>30.39</c:v>
                </c:pt>
                <c:pt idx="10">
                  <c:v>31.08</c:v>
                </c:pt>
                <c:pt idx="11">
                  <c:v>22.55</c:v>
                </c:pt>
                <c:pt idx="12">
                  <c:v>24.12</c:v>
                </c:pt>
                <c:pt idx="13">
                  <c:v>25.6</c:v>
                </c:pt>
                <c:pt idx="14">
                  <c:v>19.36</c:v>
                </c:pt>
                <c:pt idx="15">
                  <c:v>18.7</c:v>
                </c:pt>
                <c:pt idx="16">
                  <c:v>79.96</c:v>
                </c:pt>
                <c:pt idx="17">
                  <c:v>33</c:v>
                </c:pt>
                <c:pt idx="18">
                  <c:v>18.33</c:v>
                </c:pt>
                <c:pt idx="19">
                  <c:v>18.35</c:v>
                </c:pt>
                <c:pt idx="20">
                  <c:v>21.7</c:v>
                </c:pt>
                <c:pt idx="21">
                  <c:v>19.47</c:v>
                </c:pt>
                <c:pt idx="22">
                  <c:v>15.94</c:v>
                </c:pt>
                <c:pt idx="23">
                  <c:v>14.82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2637453"/>
        <c:axId val="92336511"/>
      </c:lineChart>
      <c:catAx>
        <c:axId val="826374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336511"/>
        <c:crossesAt val="0"/>
        <c:auto val="1"/>
        <c:lblAlgn val="ctr"/>
        <c:lblOffset val="100"/>
        <c:noMultiLvlLbl val="0"/>
      </c:catAx>
      <c:valAx>
        <c:axId val="923365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63745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01138942764"/>
          <c:y val="0.15069392348087"/>
          <c:w val="0.362480914455495"/>
          <c:h val="0.076050262565641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50400</xdr:colOff>
      <xdr:row>0</xdr:row>
      <xdr:rowOff>56880</xdr:rowOff>
    </xdr:from>
    <xdr:to>
      <xdr:col>11</xdr:col>
      <xdr:colOff>40320</xdr:colOff>
      <xdr:row>24</xdr:row>
      <xdr:rowOff>66240</xdr:rowOff>
    </xdr:to>
    <xdr:graphicFrame>
      <xdr:nvGraphicFramePr>
        <xdr:cNvPr id="0" name="Chart 3"/>
        <xdr:cNvGraphicFramePr/>
      </xdr:nvGraphicFramePr>
      <xdr:xfrm>
        <a:off x="50400" y="56880"/>
        <a:ext cx="707256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20160</xdr:colOff>
      <xdr:row>0</xdr:row>
      <xdr:rowOff>75960</xdr:rowOff>
    </xdr:from>
    <xdr:to>
      <xdr:col>23</xdr:col>
      <xdr:colOff>10440</xdr:colOff>
      <xdr:row>24</xdr:row>
      <xdr:rowOff>75960</xdr:rowOff>
    </xdr:to>
    <xdr:graphicFrame>
      <xdr:nvGraphicFramePr>
        <xdr:cNvPr id="1" name="Chart 4"/>
        <xdr:cNvGraphicFramePr/>
      </xdr:nvGraphicFramePr>
      <xdr:xfrm>
        <a:off x="7283160" y="75960"/>
        <a:ext cx="707328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</xdr:row>
      <xdr:rowOff>47160</xdr:rowOff>
    </xdr:from>
    <xdr:to>
      <xdr:col>11</xdr:col>
      <xdr:colOff>584280</xdr:colOff>
      <xdr:row>26</xdr:row>
      <xdr:rowOff>162000</xdr:rowOff>
    </xdr:to>
    <xdr:graphicFrame>
      <xdr:nvGraphicFramePr>
        <xdr:cNvPr id="2" name="Chart 1"/>
        <xdr:cNvGraphicFramePr/>
      </xdr:nvGraphicFramePr>
      <xdr:xfrm>
        <a:off x="170280" y="723600"/>
        <a:ext cx="8713440" cy="383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27</xdr:row>
      <xdr:rowOff>66240</xdr:rowOff>
    </xdr:from>
    <xdr:to>
      <xdr:col>11</xdr:col>
      <xdr:colOff>594360</xdr:colOff>
      <xdr:row>51</xdr:row>
      <xdr:rowOff>18720</xdr:rowOff>
    </xdr:to>
    <xdr:graphicFrame>
      <xdr:nvGraphicFramePr>
        <xdr:cNvPr id="3" name="Chart 2"/>
        <xdr:cNvGraphicFramePr/>
      </xdr:nvGraphicFramePr>
      <xdr:xfrm>
        <a:off x="170280" y="4628880"/>
        <a:ext cx="8723520" cy="3838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85"/>
    <col collapsed="false" customWidth="true" hidden="false" outlineLevel="0" max="2" min="2" style="0" width="12.42"/>
    <col collapsed="false" customWidth="true" hidden="false" outlineLevel="0" max="3" min="3" style="0" width="10.85"/>
    <col collapsed="false" customWidth="true" hidden="false" outlineLevel="0" max="4" min="4" style="0" width="12.42"/>
    <col collapsed="false" customWidth="true" hidden="false" outlineLevel="0" max="5" min="5" style="0" width="10.85"/>
    <col collapsed="false" customWidth="true" hidden="false" outlineLevel="0" max="6" min="6" style="0" width="11.56"/>
    <col collapsed="false" customWidth="true" hidden="false" outlineLevel="0" max="7" min="7" style="0" width="10.41"/>
    <col collapsed="false" customWidth="true" hidden="false" outlineLevel="0" max="10" min="8" style="0" width="10.85"/>
    <col collapsed="false" customWidth="true" hidden="false" outlineLevel="0" max="11" min="11" style="0" width="1.99"/>
    <col collapsed="false" customWidth="true" hidden="false" outlineLevel="0" max="12" min="12" style="0" width="13.28"/>
    <col collapsed="false" customWidth="true" hidden="false" outlineLevel="0" max="14" min="13" style="0" width="9.7"/>
    <col collapsed="false" customWidth="true" hidden="false" outlineLevel="0" max="15" min="15" style="0" width="12.42"/>
    <col collapsed="false" customWidth="true" hidden="false" outlineLevel="0" max="20" min="16" style="0" width="10.28"/>
    <col collapsed="false" customWidth="true" hidden="false" outlineLevel="0" max="21" min="21" style="0" width="9.7"/>
    <col collapsed="false" customWidth="true" hidden="false" outlineLevel="0" max="22" min="22" style="0" width="9.28"/>
    <col collapsed="false" customWidth="true" hidden="false" outlineLevel="0" max="23" min="23" style="0" width="11.28"/>
    <col collapsed="false" customWidth="true" hidden="false" outlineLevel="0" max="24" min="24" style="0" width="34.56"/>
    <col collapsed="false" customWidth="true" hidden="false" outlineLevel="0" max="25" min="25" style="0" width="14.14"/>
  </cols>
  <sheetData>
    <row r="1" customFormat="false" ht="13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customFormat="false" ht="13.5" hidden="false" customHeight="true" outlineLevel="0" collapsed="false">
      <c r="A2" s="2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5" t="n">
        <f aca="false">O36</f>
        <v>37225</v>
      </c>
      <c r="M2" s="5" t="s">
        <v>1</v>
      </c>
      <c r="N2" s="5"/>
      <c r="O2" s="5"/>
      <c r="P2" s="5"/>
      <c r="Q2" s="5"/>
      <c r="R2" s="5"/>
      <c r="S2" s="5"/>
      <c r="T2" s="5"/>
      <c r="U2" s="4"/>
      <c r="V2" s="2"/>
      <c r="W2" s="2"/>
      <c r="X2" s="2"/>
      <c r="Y2" s="2"/>
    </row>
    <row r="3" customFormat="false" ht="13.5" hidden="false" customHeight="true" outlineLevel="0" collapsed="false">
      <c r="A3" s="2"/>
      <c r="B3" s="3"/>
      <c r="C3" s="6" t="s">
        <v>2</v>
      </c>
      <c r="D3" s="7"/>
      <c r="E3" s="7"/>
      <c r="F3" s="7"/>
      <c r="G3" s="7"/>
      <c r="H3" s="8"/>
      <c r="I3" s="9"/>
      <c r="J3" s="2"/>
      <c r="K3" s="2"/>
      <c r="L3" s="2"/>
      <c r="M3" s="2"/>
      <c r="N3" s="2"/>
      <c r="O3" s="4"/>
      <c r="P3" s="3"/>
      <c r="Q3" s="3"/>
      <c r="R3" s="3"/>
      <c r="S3" s="3"/>
      <c r="T3" s="3"/>
      <c r="U3" s="2"/>
      <c r="V3" s="2"/>
      <c r="W3" s="2"/>
      <c r="X3" s="2"/>
      <c r="Y3" s="2"/>
    </row>
    <row r="4" customFormat="false" ht="13.5" hidden="false" customHeight="true" outlineLevel="0" collapsed="false">
      <c r="A4" s="2"/>
      <c r="B4" s="3"/>
      <c r="C4" s="6" t="s">
        <v>3</v>
      </c>
      <c r="D4" s="7"/>
      <c r="E4" s="7"/>
      <c r="F4" s="7"/>
      <c r="G4" s="7"/>
      <c r="H4" s="8"/>
      <c r="I4" s="2"/>
      <c r="J4" s="2"/>
      <c r="K4" s="2"/>
      <c r="L4" s="2"/>
      <c r="M4" s="2"/>
      <c r="N4" s="2"/>
      <c r="O4" s="4"/>
      <c r="P4" s="10"/>
      <c r="Q4" s="10"/>
      <c r="R4" s="10"/>
      <c r="S4" s="10"/>
      <c r="T4" s="10"/>
      <c r="U4" s="4"/>
      <c r="V4" s="4"/>
      <c r="W4" s="10"/>
      <c r="X4" s="2"/>
      <c r="Y4" s="2"/>
    </row>
    <row r="5" customFormat="false" ht="13.5" hidden="false" customHeight="true" outlineLevel="0" collapsed="false">
      <c r="A5" s="1"/>
      <c r="B5" s="11"/>
      <c r="C5" s="12" t="s">
        <v>4</v>
      </c>
      <c r="D5" s="12"/>
      <c r="E5" s="12"/>
      <c r="F5" s="13" t="s">
        <v>5</v>
      </c>
      <c r="G5" s="13"/>
      <c r="H5" s="14" t="s">
        <v>6</v>
      </c>
      <c r="I5" s="14"/>
      <c r="J5" s="14"/>
      <c r="K5" s="15"/>
      <c r="L5" s="11"/>
      <c r="M5" s="12" t="s">
        <v>7</v>
      </c>
      <c r="N5" s="12"/>
      <c r="O5" s="12"/>
      <c r="P5" s="16" t="s">
        <v>8</v>
      </c>
      <c r="Q5" s="16"/>
      <c r="R5" s="16" t="s">
        <v>6</v>
      </c>
      <c r="S5" s="16"/>
      <c r="T5" s="16"/>
      <c r="U5" s="1"/>
      <c r="V5" s="1"/>
      <c r="W5" s="1"/>
      <c r="X5" s="1"/>
      <c r="Y5" s="1"/>
    </row>
    <row r="6" customFormat="false" ht="13.5" hidden="false" customHeight="true" outlineLevel="0" collapsed="false">
      <c r="A6" s="1"/>
      <c r="B6" s="17"/>
      <c r="C6" s="18" t="s">
        <v>9</v>
      </c>
      <c r="D6" s="19" t="s">
        <v>10</v>
      </c>
      <c r="E6" s="20" t="s">
        <v>11</v>
      </c>
      <c r="F6" s="21" t="s">
        <v>12</v>
      </c>
      <c r="G6" s="22" t="s">
        <v>11</v>
      </c>
      <c r="H6" s="23" t="s">
        <v>9</v>
      </c>
      <c r="I6" s="24" t="s">
        <v>10</v>
      </c>
      <c r="J6" s="22" t="s">
        <v>11</v>
      </c>
      <c r="K6" s="15"/>
      <c r="L6" s="17"/>
      <c r="M6" s="18" t="s">
        <v>9</v>
      </c>
      <c r="N6" s="19" t="s">
        <v>10</v>
      </c>
      <c r="O6" s="20" t="s">
        <v>11</v>
      </c>
      <c r="P6" s="21" t="s">
        <v>12</v>
      </c>
      <c r="Q6" s="22" t="s">
        <v>11</v>
      </c>
      <c r="R6" s="21" t="s">
        <v>9</v>
      </c>
      <c r="S6" s="24" t="s">
        <v>10</v>
      </c>
      <c r="T6" s="22" t="s">
        <v>11</v>
      </c>
      <c r="U6" s="1"/>
      <c r="V6" s="1"/>
      <c r="W6" s="1"/>
      <c r="X6" s="1"/>
      <c r="Y6" s="1"/>
    </row>
    <row r="7" customFormat="false" ht="13.5" hidden="false" customHeight="true" outlineLevel="0" collapsed="false">
      <c r="A7" s="1"/>
      <c r="B7" s="25" t="s">
        <v>13</v>
      </c>
      <c r="C7" s="26" t="n">
        <f aca="false">MAX(C18:C33)</f>
        <v>37522.05</v>
      </c>
      <c r="D7" s="27" t="n">
        <f aca="false">MAX(D18:D33)</f>
        <v>37000</v>
      </c>
      <c r="E7" s="28" t="n">
        <f aca="false">AVERAGE(E18:E33)</f>
        <v>30.381875</v>
      </c>
      <c r="F7" s="29" t="n">
        <f aca="false">MAX(F18:F33)</f>
        <v>34690.67</v>
      </c>
      <c r="G7" s="30" t="n">
        <f aca="false">AVERAGE(G18:G33)</f>
        <v>19.37</v>
      </c>
      <c r="H7" s="31" t="n">
        <f aca="false">F7-C7</f>
        <v>-2831.38</v>
      </c>
      <c r="I7" s="32" t="n">
        <f aca="false">F7-D7</f>
        <v>-2309.33</v>
      </c>
      <c r="J7" s="33" t="n">
        <f aca="false">G7-E7</f>
        <v>-11.011875</v>
      </c>
      <c r="K7" s="15"/>
      <c r="L7" s="25" t="s">
        <v>13</v>
      </c>
      <c r="M7" s="26" t="n">
        <f aca="false">MAX(M18:M33)</f>
        <v>35205.57</v>
      </c>
      <c r="N7" s="26" t="n">
        <f aca="false">MAX(N18:N33)</f>
        <v>33900</v>
      </c>
      <c r="O7" s="28" t="n">
        <f aca="false">AVERAGE(O18:O33)</f>
        <v>20.21375</v>
      </c>
      <c r="P7" s="29" t="n">
        <f aca="false">MAX(P18:P33)</f>
        <v>33833.33</v>
      </c>
      <c r="Q7" s="34" t="n">
        <f aca="false">AVERAGE(Q18:Q33)</f>
        <v>26.220625</v>
      </c>
      <c r="R7" s="29" t="n">
        <f aca="false">P7-M7</f>
        <v>-1372.24</v>
      </c>
      <c r="S7" s="35" t="n">
        <f aca="false">P7-N7</f>
        <v>-66.6699999999983</v>
      </c>
      <c r="T7" s="34" t="n">
        <f aca="false">Q7-O7</f>
        <v>6.006875</v>
      </c>
      <c r="U7" s="1"/>
      <c r="V7" s="1"/>
      <c r="W7" s="1"/>
      <c r="X7" s="1"/>
      <c r="Y7" s="1"/>
    </row>
    <row r="8" customFormat="false" ht="13.5" hidden="false" customHeight="true" outlineLevel="0" collapsed="false">
      <c r="A8" s="1"/>
      <c r="B8" s="36" t="s">
        <v>14</v>
      </c>
      <c r="C8" s="37" t="n">
        <f aca="false">MAX(C11:C17,C34)</f>
        <v>30732.91</v>
      </c>
      <c r="D8" s="38" t="n">
        <f aca="false">MAX(D11:D17,D34)</f>
        <v>31700</v>
      </c>
      <c r="E8" s="39" t="n">
        <f aca="false">AVERAGE(E11:E17,E34)</f>
        <v>22.76375</v>
      </c>
      <c r="F8" s="40" t="n">
        <f aca="false">MAX(F11:F17,F34)</f>
        <v>31830.17</v>
      </c>
      <c r="G8" s="41" t="n">
        <f aca="false">AVERAGE(G11:G17,G34)</f>
        <v>31.4485714285714</v>
      </c>
      <c r="H8" s="42" t="n">
        <f aca="false">F8-C8</f>
        <v>1097.26</v>
      </c>
      <c r="I8" s="43" t="n">
        <f aca="false">F8-D8</f>
        <v>130.169999999998</v>
      </c>
      <c r="J8" s="44" t="n">
        <f aca="false">G8-E8</f>
        <v>8.68482142857143</v>
      </c>
      <c r="K8" s="15"/>
      <c r="L8" s="36" t="s">
        <v>14</v>
      </c>
      <c r="M8" s="37" t="n">
        <f aca="false">MAX(M11:M17,M34)</f>
        <v>26144.35</v>
      </c>
      <c r="N8" s="37" t="n">
        <f aca="false">MAX(N11:N17,N34)</f>
        <v>27900</v>
      </c>
      <c r="O8" s="39" t="n">
        <f aca="false">AVERAGE(O11:O17,O34)</f>
        <v>14.08375</v>
      </c>
      <c r="P8" s="45" t="n">
        <f aca="false">MAX(P11:P17,P34)</f>
        <v>27494.8</v>
      </c>
      <c r="Q8" s="46" t="n">
        <f aca="false">AVERAGE(Q11:Q17,Q34)</f>
        <v>15.1375</v>
      </c>
      <c r="R8" s="45" t="n">
        <f aca="false">P8-M8</f>
        <v>1350.45</v>
      </c>
      <c r="S8" s="47" t="n">
        <f aca="false">P8-N8</f>
        <v>-405.200000000001</v>
      </c>
      <c r="T8" s="46" t="n">
        <f aca="false">Q8-O8</f>
        <v>1.05375</v>
      </c>
      <c r="U8" s="1"/>
      <c r="V8" s="1"/>
      <c r="W8" s="1"/>
      <c r="X8" s="1"/>
      <c r="Y8" s="1"/>
    </row>
    <row r="9" customFormat="false" ht="13.5" hidden="false" customHeight="true" outlineLevel="0" collapsed="false">
      <c r="A9" s="1"/>
      <c r="B9" s="48" t="s">
        <v>15</v>
      </c>
      <c r="C9" s="49" t="n">
        <f aca="false">AVERAGE(C11:C34)</f>
        <v>31556.2454166667</v>
      </c>
      <c r="D9" s="50" t="n">
        <f aca="false">AVERAGE(D11:D34)</f>
        <v>31529.1666666667</v>
      </c>
      <c r="E9" s="51" t="n">
        <f aca="false">AVERAGE(E11:E34)</f>
        <v>27.8425</v>
      </c>
      <c r="F9" s="52" t="n">
        <f aca="false">AVERAGE(F11:F34)</f>
        <v>30112.606</v>
      </c>
      <c r="G9" s="53" t="n">
        <f aca="false">AVERAGE(G11:G34)</f>
        <v>29.93875</v>
      </c>
      <c r="H9" s="54" t="n">
        <f aca="false">F9-C9</f>
        <v>-1443.63941666667</v>
      </c>
      <c r="I9" s="55" t="n">
        <f aca="false">F9-D9</f>
        <v>-1416.56066666666</v>
      </c>
      <c r="J9" s="56" t="n">
        <f aca="false">G9-E9</f>
        <v>2.09625</v>
      </c>
      <c r="K9" s="15"/>
      <c r="L9" s="48" t="s">
        <v>15</v>
      </c>
      <c r="M9" s="49" t="n">
        <f aca="false">AVERAGE(M11:M34)</f>
        <v>28459.6541666667</v>
      </c>
      <c r="N9" s="49" t="n">
        <f aca="false">AVERAGE(N11:N34)</f>
        <v>28616.6666666667</v>
      </c>
      <c r="O9" s="51" t="n">
        <f aca="false">AVERAGE(O11:O34)</f>
        <v>18.1704166666667</v>
      </c>
      <c r="P9" s="57" t="n">
        <f aca="false">AVERAGE(P11:P34)</f>
        <v>28625.7579166667</v>
      </c>
      <c r="Q9" s="58" t="n">
        <f aca="false">AVERAGE(Q11:Q34)</f>
        <v>22.52625</v>
      </c>
      <c r="R9" s="59" t="n">
        <f aca="false">P9-M9</f>
        <v>166.103750000006</v>
      </c>
      <c r="S9" s="60" t="n">
        <f aca="false">P9-N9</f>
        <v>9.09125000000131</v>
      </c>
      <c r="T9" s="58" t="n">
        <f aca="false">Q9-O9</f>
        <v>4.35583333333334</v>
      </c>
      <c r="U9" s="1"/>
      <c r="V9" s="1"/>
      <c r="W9" s="1"/>
      <c r="X9" s="1"/>
      <c r="Y9" s="1"/>
    </row>
    <row r="10" customFormat="false" ht="13.5" hidden="false" customHeight="true" outlineLevel="0" collapsed="false">
      <c r="A10" s="1"/>
      <c r="B10" s="61"/>
      <c r="C10" s="62"/>
      <c r="D10" s="62"/>
      <c r="E10" s="63"/>
      <c r="F10" s="64"/>
      <c r="G10" s="65"/>
      <c r="H10" s="63"/>
      <c r="I10" s="63"/>
      <c r="J10" s="62"/>
      <c r="K10" s="15"/>
      <c r="L10" s="61"/>
      <c r="M10" s="62"/>
      <c r="N10" s="62"/>
      <c r="O10" s="63"/>
      <c r="P10" s="62"/>
      <c r="Q10" s="63"/>
      <c r="R10" s="62"/>
      <c r="S10" s="62"/>
      <c r="T10" s="63"/>
      <c r="U10" s="1"/>
      <c r="V10" s="1"/>
      <c r="W10" s="1"/>
      <c r="X10" s="1"/>
      <c r="Y10" s="1"/>
    </row>
    <row r="11" customFormat="false" ht="13.5" hidden="false" customHeight="true" outlineLevel="0" collapsed="false">
      <c r="A11" s="1"/>
      <c r="B11" s="25" t="s">
        <v>16</v>
      </c>
      <c r="C11" s="66" t="n">
        <v>25072.12</v>
      </c>
      <c r="D11" s="67" t="n">
        <v>25600</v>
      </c>
      <c r="E11" s="28" t="n">
        <v>18.99</v>
      </c>
      <c r="F11" s="29" t="n">
        <v>25239.58</v>
      </c>
      <c r="G11" s="68" t="n">
        <v>61.36</v>
      </c>
      <c r="H11" s="69" t="n">
        <f aca="false">F11-C11</f>
        <v>167.460000000003</v>
      </c>
      <c r="I11" s="70" t="n">
        <f aca="false">F11-D11</f>
        <v>-360.419999999998</v>
      </c>
      <c r="J11" s="33" t="n">
        <f aca="false">G11-E11</f>
        <v>42.37</v>
      </c>
      <c r="K11" s="15"/>
      <c r="L11" s="25" t="s">
        <v>16</v>
      </c>
      <c r="M11" s="26" t="n">
        <v>22336.78</v>
      </c>
      <c r="N11" s="71" t="n">
        <v>23200</v>
      </c>
      <c r="O11" s="28" t="n">
        <v>14.08</v>
      </c>
      <c r="P11" s="29" t="n">
        <v>23366.2</v>
      </c>
      <c r="Q11" s="30" t="n">
        <v>17.26</v>
      </c>
      <c r="R11" s="29" t="n">
        <f aca="false">P11-M11</f>
        <v>1029.42</v>
      </c>
      <c r="S11" s="72" t="n">
        <f aca="false">P11-N11</f>
        <v>166.200000000001</v>
      </c>
      <c r="T11" s="30" t="n">
        <f aca="false">Q11-O11</f>
        <v>3.18</v>
      </c>
      <c r="U11" s="1"/>
      <c r="V11" s="1"/>
      <c r="W11" s="1"/>
      <c r="X11" s="1"/>
      <c r="Y11" s="1"/>
    </row>
    <row r="12" customFormat="false" ht="13.5" hidden="false" customHeight="true" outlineLevel="0" collapsed="false">
      <c r="A12" s="1"/>
      <c r="B12" s="36" t="s">
        <v>17</v>
      </c>
      <c r="C12" s="73" t="n">
        <v>24304.35</v>
      </c>
      <c r="D12" s="74" t="n">
        <v>24700</v>
      </c>
      <c r="E12" s="39" t="n">
        <v>16.88</v>
      </c>
      <c r="F12" s="75" t="n">
        <v>24553.33</v>
      </c>
      <c r="G12" s="76" t="n">
        <v>40.87</v>
      </c>
      <c r="H12" s="77" t="n">
        <f aca="false">F12-C12</f>
        <v>248.980000000003</v>
      </c>
      <c r="I12" s="43" t="n">
        <f aca="false">F12-D12</f>
        <v>-146.669999999998</v>
      </c>
      <c r="J12" s="44" t="n">
        <f aca="false">G12-E12</f>
        <v>23.99</v>
      </c>
      <c r="K12" s="15"/>
      <c r="L12" s="36" t="s">
        <v>17</v>
      </c>
      <c r="M12" s="78" t="n">
        <v>21215.05</v>
      </c>
      <c r="N12" s="79" t="n">
        <v>22100</v>
      </c>
      <c r="O12" s="39" t="n">
        <v>12.91</v>
      </c>
      <c r="P12" s="75" t="n">
        <v>22107</v>
      </c>
      <c r="Q12" s="46" t="n">
        <v>14.88</v>
      </c>
      <c r="R12" s="75" t="n">
        <f aca="false">P12-M12</f>
        <v>891.950000000001</v>
      </c>
      <c r="S12" s="80" t="n">
        <f aca="false">P12-N12</f>
        <v>7</v>
      </c>
      <c r="T12" s="46" t="n">
        <f aca="false">Q12-O12</f>
        <v>1.97</v>
      </c>
      <c r="U12" s="1"/>
      <c r="V12" s="1"/>
      <c r="W12" s="1"/>
      <c r="X12" s="1"/>
      <c r="Y12" s="1"/>
    </row>
    <row r="13" customFormat="false" ht="13.5" hidden="false" customHeight="true" outlineLevel="0" collapsed="false">
      <c r="A13" s="1"/>
      <c r="B13" s="36" t="s">
        <v>18</v>
      </c>
      <c r="C13" s="73" t="n">
        <v>23997.8</v>
      </c>
      <c r="D13" s="74" t="n">
        <v>24500</v>
      </c>
      <c r="E13" s="39" t="n">
        <v>16.8</v>
      </c>
      <c r="F13" s="75" t="n">
        <v>24405.5</v>
      </c>
      <c r="G13" s="76" t="n">
        <v>27.28</v>
      </c>
      <c r="H13" s="77" t="n">
        <f aca="false">F13-C13</f>
        <v>407.700000000001</v>
      </c>
      <c r="I13" s="43" t="n">
        <f aca="false">F13-D13</f>
        <v>-94.5</v>
      </c>
      <c r="J13" s="44" t="n">
        <f aca="false">G13-E13</f>
        <v>10.48</v>
      </c>
      <c r="K13" s="15"/>
      <c r="L13" s="36" t="s">
        <v>18</v>
      </c>
      <c r="M13" s="78" t="n">
        <v>20599.85</v>
      </c>
      <c r="N13" s="79" t="n">
        <v>21500</v>
      </c>
      <c r="O13" s="39" t="n">
        <v>12.24</v>
      </c>
      <c r="P13" s="75" t="n">
        <v>21703.33</v>
      </c>
      <c r="Q13" s="46" t="n">
        <v>15.67</v>
      </c>
      <c r="R13" s="75" t="n">
        <f aca="false">P13-M13</f>
        <v>1103.48</v>
      </c>
      <c r="S13" s="80" t="n">
        <f aca="false">P13-N13</f>
        <v>203.330000000002</v>
      </c>
      <c r="T13" s="46" t="n">
        <f aca="false">Q13-O13</f>
        <v>3.43</v>
      </c>
      <c r="U13" s="1"/>
      <c r="V13" s="1"/>
      <c r="W13" s="1"/>
      <c r="X13" s="1"/>
      <c r="Y13" s="1"/>
    </row>
    <row r="14" customFormat="false" ht="13.5" hidden="false" customHeight="true" outlineLevel="0" collapsed="false">
      <c r="A14" s="1"/>
      <c r="B14" s="36" t="s">
        <v>19</v>
      </c>
      <c r="C14" s="73" t="n">
        <v>24088.54</v>
      </c>
      <c r="D14" s="74" t="n">
        <v>24700</v>
      </c>
      <c r="E14" s="39" t="n">
        <v>16.8</v>
      </c>
      <c r="F14" s="75" t="n">
        <v>24578.6</v>
      </c>
      <c r="G14" s="76" t="n">
        <v>26.08</v>
      </c>
      <c r="H14" s="77" t="n">
        <f aca="false">F14-C14</f>
        <v>490.059999999998</v>
      </c>
      <c r="I14" s="43" t="n">
        <f aca="false">F14-D14</f>
        <v>-121.400000000001</v>
      </c>
      <c r="J14" s="44" t="n">
        <f aca="false">G14-E14</f>
        <v>9.28</v>
      </c>
      <c r="K14" s="15"/>
      <c r="L14" s="36" t="s">
        <v>19</v>
      </c>
      <c r="M14" s="78" t="n">
        <v>20363.88</v>
      </c>
      <c r="N14" s="79" t="n">
        <v>21600</v>
      </c>
      <c r="O14" s="39" t="n">
        <v>12.19</v>
      </c>
      <c r="P14" s="75" t="n">
        <v>21423.11</v>
      </c>
      <c r="Q14" s="46" t="n">
        <v>11.8</v>
      </c>
      <c r="R14" s="75" t="n">
        <f aca="false">P14-M14</f>
        <v>1059.23</v>
      </c>
      <c r="S14" s="80" t="n">
        <f aca="false">P14-N14</f>
        <v>-176.889999999999</v>
      </c>
      <c r="T14" s="46" t="n">
        <f aca="false">Q14-O14</f>
        <v>-0.389999999999999</v>
      </c>
      <c r="U14" s="1"/>
      <c r="V14" s="1"/>
      <c r="W14" s="1"/>
      <c r="X14" s="1"/>
      <c r="Y14" s="1"/>
    </row>
    <row r="15" customFormat="false" ht="13.5" hidden="false" customHeight="true" outlineLevel="0" collapsed="false">
      <c r="A15" s="1"/>
      <c r="B15" s="36" t="s">
        <v>20</v>
      </c>
      <c r="C15" s="73" t="n">
        <v>24848.3</v>
      </c>
      <c r="D15" s="74" t="n">
        <v>25600</v>
      </c>
      <c r="E15" s="39" t="n">
        <v>17.84</v>
      </c>
      <c r="F15" s="75" t="n">
        <v>25244</v>
      </c>
      <c r="G15" s="76" t="n">
        <v>24.62</v>
      </c>
      <c r="H15" s="77" t="n">
        <f aca="false">F15-C15</f>
        <v>395.700000000001</v>
      </c>
      <c r="I15" s="43" t="n">
        <f aca="false">F15-D15</f>
        <v>-356</v>
      </c>
      <c r="J15" s="44" t="n">
        <f aca="false">G15-E15</f>
        <v>6.78</v>
      </c>
      <c r="K15" s="15"/>
      <c r="L15" s="36" t="s">
        <v>20</v>
      </c>
      <c r="M15" s="78" t="n">
        <v>20804.92</v>
      </c>
      <c r="N15" s="79" t="n">
        <v>22300</v>
      </c>
      <c r="O15" s="39" t="n">
        <v>12.29</v>
      </c>
      <c r="P15" s="75" t="n">
        <v>21797.44</v>
      </c>
      <c r="Q15" s="46" t="n">
        <v>12.58</v>
      </c>
      <c r="R15" s="75" t="n">
        <f aca="false">P15-M15</f>
        <v>992.52</v>
      </c>
      <c r="S15" s="80" t="n">
        <f aca="false">P15-N15</f>
        <v>-502.560000000001</v>
      </c>
      <c r="T15" s="46" t="n">
        <f aca="false">Q15-O15</f>
        <v>0.290000000000001</v>
      </c>
      <c r="U15" s="1"/>
      <c r="V15" s="1"/>
      <c r="W15" s="1"/>
      <c r="X15" s="1"/>
      <c r="Y15" s="1"/>
    </row>
    <row r="16" customFormat="false" ht="13.5" hidden="false" customHeight="true" outlineLevel="0" collapsed="false">
      <c r="A16" s="1"/>
      <c r="B16" s="36" t="s">
        <v>21</v>
      </c>
      <c r="C16" s="73" t="n">
        <v>26932.13</v>
      </c>
      <c r="D16" s="74" t="n">
        <v>27800</v>
      </c>
      <c r="E16" s="39" t="n">
        <v>25</v>
      </c>
      <c r="F16" s="75" t="n">
        <v>27588.67</v>
      </c>
      <c r="G16" s="76" t="n">
        <v>20.11</v>
      </c>
      <c r="H16" s="77" t="n">
        <f aca="false">F16-C16</f>
        <v>656.539999999997</v>
      </c>
      <c r="I16" s="43" t="n">
        <f aca="false">F16-D16</f>
        <v>-211.330000000002</v>
      </c>
      <c r="J16" s="44" t="n">
        <f aca="false">G16-E16</f>
        <v>-4.89</v>
      </c>
      <c r="K16" s="15"/>
      <c r="L16" s="36" t="s">
        <v>21</v>
      </c>
      <c r="M16" s="78" t="n">
        <v>22601.04</v>
      </c>
      <c r="N16" s="79" t="n">
        <v>24300</v>
      </c>
      <c r="O16" s="39" t="n">
        <v>14.85</v>
      </c>
      <c r="P16" s="75" t="n">
        <v>23400.78</v>
      </c>
      <c r="Q16" s="46" t="n">
        <v>14.86</v>
      </c>
      <c r="R16" s="75" t="n">
        <f aca="false">P16-M16</f>
        <v>799.739999999998</v>
      </c>
      <c r="S16" s="80" t="n">
        <f aca="false">P16-N16</f>
        <v>-899.220000000001</v>
      </c>
      <c r="T16" s="46" t="n">
        <f aca="false">Q16-O16</f>
        <v>0.00999999999999979</v>
      </c>
      <c r="U16" s="1"/>
      <c r="V16" s="1"/>
      <c r="W16" s="1"/>
      <c r="X16" s="1"/>
      <c r="Y16" s="1"/>
    </row>
    <row r="17" customFormat="false" ht="13.5" hidden="false" customHeight="true" outlineLevel="0" collapsed="false">
      <c r="A17" s="1"/>
      <c r="B17" s="36" t="s">
        <v>22</v>
      </c>
      <c r="C17" s="73" t="n">
        <v>30732.91</v>
      </c>
      <c r="D17" s="74" t="n">
        <v>31700</v>
      </c>
      <c r="E17" s="81" t="n">
        <v>50</v>
      </c>
      <c r="F17" s="75" t="n">
        <v>31830.17</v>
      </c>
      <c r="G17" s="76" t="n">
        <v>19.82</v>
      </c>
      <c r="H17" s="77" t="n">
        <f aca="false">F17-C17</f>
        <v>1097.26</v>
      </c>
      <c r="I17" s="43" t="n">
        <f aca="false">F17-D17</f>
        <v>130.169999999998</v>
      </c>
      <c r="J17" s="44" t="n">
        <f aca="false">G17-E17</f>
        <v>-30.18</v>
      </c>
      <c r="K17" s="15"/>
      <c r="L17" s="36" t="s">
        <v>22</v>
      </c>
      <c r="M17" s="78" t="n">
        <v>26144.35</v>
      </c>
      <c r="N17" s="79" t="n">
        <v>27900</v>
      </c>
      <c r="O17" s="39" t="n">
        <v>17.99</v>
      </c>
      <c r="P17" s="75" t="n">
        <v>27494.8</v>
      </c>
      <c r="Q17" s="46" t="n">
        <v>19.23</v>
      </c>
      <c r="R17" s="75" t="n">
        <f aca="false">P17-M17</f>
        <v>1350.45</v>
      </c>
      <c r="S17" s="80" t="n">
        <f aca="false">P17-N17</f>
        <v>-405.200000000001</v>
      </c>
      <c r="T17" s="46" t="n">
        <f aca="false">Q17-O17</f>
        <v>1.24</v>
      </c>
      <c r="U17" s="1"/>
      <c r="V17" s="1"/>
      <c r="W17" s="1"/>
      <c r="X17" s="1"/>
      <c r="Y17" s="1"/>
    </row>
    <row r="18" customFormat="false" ht="13.5" hidden="false" customHeight="true" outlineLevel="0" collapsed="false">
      <c r="A18" s="1"/>
      <c r="B18" s="36" t="s">
        <v>23</v>
      </c>
      <c r="C18" s="73" t="n">
        <v>33310.4</v>
      </c>
      <c r="D18" s="74" t="n">
        <v>34000</v>
      </c>
      <c r="E18" s="39" t="n">
        <v>47</v>
      </c>
      <c r="F18" s="75" t="n">
        <v>34414.83</v>
      </c>
      <c r="G18" s="76" t="n">
        <v>19.37</v>
      </c>
      <c r="H18" s="77" t="n">
        <f aca="false">F18-C18</f>
        <v>1104.43</v>
      </c>
      <c r="I18" s="43" t="n">
        <f aca="false">F18-D18</f>
        <v>414.830000000002</v>
      </c>
      <c r="J18" s="44" t="n">
        <f aca="false">G18-E18</f>
        <v>-27.63</v>
      </c>
      <c r="K18" s="15"/>
      <c r="L18" s="36" t="s">
        <v>23</v>
      </c>
      <c r="M18" s="78" t="n">
        <v>28674.63</v>
      </c>
      <c r="N18" s="79" t="n">
        <v>30100</v>
      </c>
      <c r="O18" s="39" t="n">
        <v>19.28</v>
      </c>
      <c r="P18" s="75" t="n">
        <v>30003.25</v>
      </c>
      <c r="Q18" s="46" t="n">
        <v>21.74</v>
      </c>
      <c r="R18" s="75" t="n">
        <f aca="false">P18-M18</f>
        <v>1328.62</v>
      </c>
      <c r="S18" s="80" t="n">
        <f aca="false">P18-N18</f>
        <v>-96.75</v>
      </c>
      <c r="T18" s="46" t="n">
        <f aca="false">Q18-O18</f>
        <v>2.46</v>
      </c>
      <c r="U18" s="1"/>
      <c r="V18" s="1"/>
      <c r="W18" s="1"/>
      <c r="X18" s="1"/>
      <c r="Y18" s="1"/>
    </row>
    <row r="19" customFormat="false" ht="13.5" hidden="false" customHeight="true" outlineLevel="0" collapsed="false">
      <c r="A19" s="1"/>
      <c r="B19" s="36" t="s">
        <v>24</v>
      </c>
      <c r="C19" s="73" t="n">
        <v>33813.16</v>
      </c>
      <c r="D19" s="74" t="n">
        <v>34200</v>
      </c>
      <c r="E19" s="39" t="n">
        <v>32.27</v>
      </c>
      <c r="F19" s="82" t="n">
        <v>34690.67</v>
      </c>
      <c r="G19" s="76"/>
      <c r="H19" s="77" t="n">
        <f aca="false">F19-C19</f>
        <v>877.509999999995</v>
      </c>
      <c r="I19" s="43" t="n">
        <f aca="false">F19-D19</f>
        <v>490.669999999998</v>
      </c>
      <c r="J19" s="44" t="n">
        <f aca="false">G19-E19</f>
        <v>-32.27</v>
      </c>
      <c r="K19" s="15"/>
      <c r="L19" s="36" t="s">
        <v>24</v>
      </c>
      <c r="M19" s="78" t="n">
        <v>29785.38</v>
      </c>
      <c r="N19" s="79" t="n">
        <v>30600</v>
      </c>
      <c r="O19" s="39" t="n">
        <v>20</v>
      </c>
      <c r="P19" s="75" t="n">
        <v>30743.17</v>
      </c>
      <c r="Q19" s="46" t="n">
        <v>19.24</v>
      </c>
      <c r="R19" s="75" t="n">
        <f aca="false">P19-M19</f>
        <v>957.789999999997</v>
      </c>
      <c r="S19" s="80" t="n">
        <f aca="false">P19-N19</f>
        <v>143.169999999998</v>
      </c>
      <c r="T19" s="46" t="n">
        <f aca="false">Q19-O19</f>
        <v>-0.760000000000002</v>
      </c>
      <c r="U19" s="1"/>
      <c r="V19" s="1"/>
      <c r="W19" s="1"/>
      <c r="X19" s="1"/>
      <c r="Y19" s="1"/>
    </row>
    <row r="20" customFormat="false" ht="13.5" hidden="false" customHeight="true" outlineLevel="0" collapsed="false">
      <c r="A20" s="1"/>
      <c r="B20" s="36" t="s">
        <v>25</v>
      </c>
      <c r="C20" s="73" t="n">
        <v>33966.29</v>
      </c>
      <c r="D20" s="74" t="n">
        <v>33800</v>
      </c>
      <c r="E20" s="39" t="n">
        <v>27.27</v>
      </c>
      <c r="F20" s="75" t="n">
        <v>34377.58</v>
      </c>
      <c r="G20" s="76"/>
      <c r="H20" s="77" t="n">
        <f aca="false">F20-C20</f>
        <v>411.290000000001</v>
      </c>
      <c r="I20" s="43" t="n">
        <f aca="false">F20-D20</f>
        <v>577.580000000002</v>
      </c>
      <c r="J20" s="44" t="n">
        <f aca="false">G20-E20</f>
        <v>-27.27</v>
      </c>
      <c r="K20" s="15"/>
      <c r="L20" s="36" t="s">
        <v>25</v>
      </c>
      <c r="M20" s="78" t="n">
        <v>30482.65</v>
      </c>
      <c r="N20" s="79" t="n">
        <v>30800</v>
      </c>
      <c r="O20" s="39" t="n">
        <v>21.07</v>
      </c>
      <c r="P20" s="75" t="n">
        <v>31313.13</v>
      </c>
      <c r="Q20" s="46" t="n">
        <v>30.39</v>
      </c>
      <c r="R20" s="75" t="n">
        <f aca="false">P20-M20</f>
        <v>830.48</v>
      </c>
      <c r="S20" s="80" t="n">
        <f aca="false">P20-N20</f>
        <v>513.130000000001</v>
      </c>
      <c r="T20" s="46" t="n">
        <f aca="false">Q20-O20</f>
        <v>9.32</v>
      </c>
      <c r="U20" s="1"/>
      <c r="V20" s="1"/>
      <c r="W20" s="1"/>
      <c r="X20" s="1"/>
      <c r="Y20" s="1"/>
    </row>
    <row r="21" customFormat="false" ht="13.5" hidden="false" customHeight="true" outlineLevel="0" collapsed="false">
      <c r="A21" s="1"/>
      <c r="B21" s="36" t="s">
        <v>26</v>
      </c>
      <c r="C21" s="73" t="n">
        <v>34026.31</v>
      </c>
      <c r="D21" s="74" t="n">
        <v>33300</v>
      </c>
      <c r="E21" s="39" t="n">
        <v>28.01</v>
      </c>
      <c r="F21" s="75" t="n">
        <v>33913.83</v>
      </c>
      <c r="G21" s="76"/>
      <c r="H21" s="77" t="n">
        <f aca="false">F21-C21</f>
        <v>-112.479999999996</v>
      </c>
      <c r="I21" s="43" t="n">
        <f aca="false">F21-D21</f>
        <v>613.830000000002</v>
      </c>
      <c r="J21" s="44" t="n">
        <f aca="false">G21-E21</f>
        <v>-28.01</v>
      </c>
      <c r="K21" s="15"/>
      <c r="L21" s="36" t="s">
        <v>26</v>
      </c>
      <c r="M21" s="78" t="n">
        <v>31165.36</v>
      </c>
      <c r="N21" s="79" t="n">
        <v>31100</v>
      </c>
      <c r="O21" s="39" t="n">
        <v>20.86</v>
      </c>
      <c r="P21" s="75" t="n">
        <v>31636.83</v>
      </c>
      <c r="Q21" s="46" t="n">
        <v>31.08</v>
      </c>
      <c r="R21" s="75" t="n">
        <f aca="false">P21-M21</f>
        <v>471.470000000001</v>
      </c>
      <c r="S21" s="80" t="n">
        <f aca="false">P21-N21</f>
        <v>536.830000000002</v>
      </c>
      <c r="T21" s="46" t="n">
        <f aca="false">Q21-O21</f>
        <v>10.22</v>
      </c>
      <c r="U21" s="1"/>
      <c r="V21" s="1"/>
      <c r="W21" s="1"/>
      <c r="X21" s="1"/>
      <c r="Y21" s="1"/>
    </row>
    <row r="22" customFormat="false" ht="13.5" hidden="false" customHeight="true" outlineLevel="0" collapsed="false">
      <c r="A22" s="1"/>
      <c r="B22" s="36" t="s">
        <v>27</v>
      </c>
      <c r="C22" s="73" t="n">
        <v>33805.85</v>
      </c>
      <c r="D22" s="74" t="n">
        <v>32900</v>
      </c>
      <c r="E22" s="39" t="n">
        <v>25.32</v>
      </c>
      <c r="F22" s="75" t="n">
        <v>33316.33</v>
      </c>
      <c r="G22" s="76"/>
      <c r="H22" s="77" t="n">
        <f aca="false">F22-C22</f>
        <v>-489.519999999997</v>
      </c>
      <c r="I22" s="43" t="n">
        <f aca="false">F22-D22</f>
        <v>416.330000000002</v>
      </c>
      <c r="J22" s="44" t="n">
        <f aca="false">G22-E22</f>
        <v>-25.32</v>
      </c>
      <c r="K22" s="15"/>
      <c r="L22" s="36" t="s">
        <v>27</v>
      </c>
      <c r="M22" s="78" t="n">
        <v>31493.78</v>
      </c>
      <c r="N22" s="79" t="n">
        <v>31100</v>
      </c>
      <c r="O22" s="39" t="n">
        <v>19.08</v>
      </c>
      <c r="P22" s="75" t="n">
        <v>31716.83</v>
      </c>
      <c r="Q22" s="46" t="n">
        <v>22.55</v>
      </c>
      <c r="R22" s="75" t="n">
        <f aca="false">P22-M22</f>
        <v>223.050000000003</v>
      </c>
      <c r="S22" s="80" t="n">
        <f aca="false">P22-N22</f>
        <v>616.830000000002</v>
      </c>
      <c r="T22" s="46" t="n">
        <f aca="false">Q22-O22</f>
        <v>3.47</v>
      </c>
      <c r="U22" s="1"/>
      <c r="V22" s="1"/>
      <c r="W22" s="1"/>
      <c r="X22" s="1"/>
      <c r="Y22" s="1"/>
    </row>
    <row r="23" customFormat="false" ht="13.5" hidden="false" customHeight="true" outlineLevel="0" collapsed="false">
      <c r="A23" s="1"/>
      <c r="B23" s="36" t="s">
        <v>28</v>
      </c>
      <c r="C23" s="73" t="n">
        <v>33414.43</v>
      </c>
      <c r="D23" s="74" t="n">
        <v>32500</v>
      </c>
      <c r="E23" s="39" t="n">
        <v>23.06</v>
      </c>
      <c r="F23" s="75" t="n">
        <v>32727.83</v>
      </c>
      <c r="G23" s="76"/>
      <c r="H23" s="77" t="n">
        <f aca="false">F23-C23</f>
        <v>-686.599999999999</v>
      </c>
      <c r="I23" s="43" t="n">
        <f aca="false">F23-D23</f>
        <v>227.830000000002</v>
      </c>
      <c r="J23" s="44" t="n">
        <f aca="false">G23-E23</f>
        <v>-23.06</v>
      </c>
      <c r="K23" s="15"/>
      <c r="L23" s="36" t="s">
        <v>28</v>
      </c>
      <c r="M23" s="78" t="n">
        <v>31530.02</v>
      </c>
      <c r="N23" s="79" t="n">
        <v>31200</v>
      </c>
      <c r="O23" s="39" t="n">
        <v>18.43</v>
      </c>
      <c r="P23" s="75" t="n">
        <v>31493.08</v>
      </c>
      <c r="Q23" s="46" t="n">
        <v>24.12</v>
      </c>
      <c r="R23" s="75" t="n">
        <f aca="false">P23-M23</f>
        <v>-36.9399999999987</v>
      </c>
      <c r="S23" s="80" t="n">
        <f aca="false">P23-N23</f>
        <v>293.080000000002</v>
      </c>
      <c r="T23" s="46" t="n">
        <f aca="false">Q23-O23</f>
        <v>5.69</v>
      </c>
      <c r="U23" s="1"/>
      <c r="V23" s="1"/>
      <c r="W23" s="1"/>
      <c r="X23" s="1"/>
      <c r="Y23" s="1"/>
    </row>
    <row r="24" customFormat="false" ht="13.5" hidden="false" customHeight="true" outlineLevel="0" collapsed="false">
      <c r="A24" s="1"/>
      <c r="B24" s="36" t="s">
        <v>29</v>
      </c>
      <c r="C24" s="73" t="n">
        <v>33211.65</v>
      </c>
      <c r="D24" s="74" t="n">
        <v>32200</v>
      </c>
      <c r="E24" s="39" t="n">
        <v>22.95</v>
      </c>
      <c r="F24" s="75" t="n">
        <v>32547.5</v>
      </c>
      <c r="G24" s="76"/>
      <c r="H24" s="77" t="n">
        <f aca="false">F24-C24</f>
        <v>-664.150000000002</v>
      </c>
      <c r="I24" s="43" t="n">
        <f aca="false">F24-D24</f>
        <v>347.5</v>
      </c>
      <c r="J24" s="44" t="n">
        <f aca="false">G24-E24</f>
        <v>-22.95</v>
      </c>
      <c r="K24" s="15"/>
      <c r="L24" s="36" t="s">
        <v>29</v>
      </c>
      <c r="M24" s="78" t="n">
        <v>31680.25</v>
      </c>
      <c r="N24" s="79" t="n">
        <v>31200</v>
      </c>
      <c r="O24" s="39" t="n">
        <v>19.22</v>
      </c>
      <c r="P24" s="75" t="n">
        <v>31411</v>
      </c>
      <c r="Q24" s="46" t="n">
        <v>25.6</v>
      </c>
      <c r="R24" s="75" t="n">
        <f aca="false">P24-M24</f>
        <v>-269.25</v>
      </c>
      <c r="S24" s="80" t="n">
        <f aca="false">P24-N24</f>
        <v>211</v>
      </c>
      <c r="T24" s="46" t="n">
        <f aca="false">Q24-O24</f>
        <v>6.38</v>
      </c>
      <c r="U24" s="1"/>
      <c r="V24" s="1"/>
      <c r="W24" s="1"/>
      <c r="X24" s="1"/>
      <c r="Y24" s="1"/>
    </row>
    <row r="25" customFormat="false" ht="13.5" hidden="false" customHeight="true" outlineLevel="0" collapsed="false">
      <c r="A25" s="1"/>
      <c r="B25" s="36" t="s">
        <v>30</v>
      </c>
      <c r="C25" s="73" t="n">
        <v>32915.87</v>
      </c>
      <c r="D25" s="74" t="n">
        <v>32000</v>
      </c>
      <c r="E25" s="39" t="n">
        <v>22.74</v>
      </c>
      <c r="F25" s="75" t="n">
        <v>32260.67</v>
      </c>
      <c r="G25" s="76"/>
      <c r="H25" s="77" t="n">
        <f aca="false">F25-C25</f>
        <v>-655.200000000004</v>
      </c>
      <c r="I25" s="43" t="n">
        <f aca="false">F25-D25</f>
        <v>260.669999999998</v>
      </c>
      <c r="J25" s="44" t="n">
        <f aca="false">G25-E25</f>
        <v>-22.74</v>
      </c>
      <c r="K25" s="15"/>
      <c r="L25" s="36" t="s">
        <v>30</v>
      </c>
      <c r="M25" s="78" t="n">
        <v>31734.33</v>
      </c>
      <c r="N25" s="79" t="n">
        <v>31100</v>
      </c>
      <c r="O25" s="39" t="n">
        <v>18</v>
      </c>
      <c r="P25" s="75" t="n">
        <v>31131.17</v>
      </c>
      <c r="Q25" s="46" t="n">
        <v>19.36</v>
      </c>
      <c r="R25" s="75" t="n">
        <f aca="false">P25-M25</f>
        <v>-603.160000000004</v>
      </c>
      <c r="S25" s="80" t="n">
        <f aca="false">P25-N25</f>
        <v>31.1699999999983</v>
      </c>
      <c r="T25" s="46" t="n">
        <f aca="false">Q25-O25</f>
        <v>1.36</v>
      </c>
      <c r="U25" s="1"/>
      <c r="V25" s="1"/>
      <c r="W25" s="1"/>
      <c r="X25" s="1"/>
      <c r="Y25" s="1"/>
    </row>
    <row r="26" customFormat="false" ht="13.5" hidden="false" customHeight="true" outlineLevel="0" collapsed="false">
      <c r="A26" s="1"/>
      <c r="B26" s="36" t="s">
        <v>31</v>
      </c>
      <c r="C26" s="73" t="n">
        <v>32660.32</v>
      </c>
      <c r="D26" s="74" t="n">
        <v>31900</v>
      </c>
      <c r="E26" s="39" t="n">
        <v>22.8</v>
      </c>
      <c r="F26" s="75"/>
      <c r="G26" s="76"/>
      <c r="H26" s="77" t="n">
        <f aca="false">F26-C26</f>
        <v>-32660.32</v>
      </c>
      <c r="I26" s="43" t="n">
        <f aca="false">F26-D26</f>
        <v>-31900</v>
      </c>
      <c r="J26" s="44" t="n">
        <f aca="false">G26-E26</f>
        <v>-22.8</v>
      </c>
      <c r="K26" s="15"/>
      <c r="L26" s="36" t="s">
        <v>31</v>
      </c>
      <c r="M26" s="78" t="n">
        <v>31675.61</v>
      </c>
      <c r="N26" s="79" t="n">
        <v>31000</v>
      </c>
      <c r="O26" s="39" t="n">
        <v>18</v>
      </c>
      <c r="P26" s="75" t="n">
        <v>31015.33</v>
      </c>
      <c r="Q26" s="46" t="n">
        <v>18.7</v>
      </c>
      <c r="R26" s="75" t="n">
        <f aca="false">P26-M26</f>
        <v>-660.279999999999</v>
      </c>
      <c r="S26" s="80" t="n">
        <f aca="false">P26-N26</f>
        <v>15.3300000000017</v>
      </c>
      <c r="T26" s="46" t="n">
        <f aca="false">Q26-O26</f>
        <v>0.699999999999999</v>
      </c>
      <c r="U26" s="1"/>
      <c r="V26" s="1"/>
      <c r="W26" s="1"/>
      <c r="X26" s="1"/>
      <c r="Y26" s="1"/>
    </row>
    <row r="27" customFormat="false" ht="13.5" hidden="false" customHeight="true" outlineLevel="0" collapsed="false">
      <c r="A27" s="1"/>
      <c r="B27" s="36" t="s">
        <v>32</v>
      </c>
      <c r="C27" s="73" t="n">
        <v>34194.65</v>
      </c>
      <c r="D27" s="74" t="n">
        <v>33300</v>
      </c>
      <c r="E27" s="39" t="n">
        <v>25.06</v>
      </c>
      <c r="F27" s="75"/>
      <c r="G27" s="76"/>
      <c r="H27" s="77" t="n">
        <f aca="false">F27-C27</f>
        <v>-34194.65</v>
      </c>
      <c r="I27" s="43" t="n">
        <f aca="false">F27-D27</f>
        <v>-33300</v>
      </c>
      <c r="J27" s="44" t="n">
        <f aca="false">G27-E27</f>
        <v>-25.06</v>
      </c>
      <c r="K27" s="15"/>
      <c r="L27" s="36" t="s">
        <v>32</v>
      </c>
      <c r="M27" s="78" t="n">
        <v>32996.9</v>
      </c>
      <c r="N27" s="79" t="n">
        <v>31600</v>
      </c>
      <c r="O27" s="39" t="n">
        <v>21.42</v>
      </c>
      <c r="P27" s="75" t="n">
        <v>31957.1</v>
      </c>
      <c r="Q27" s="81" t="n">
        <v>79.96</v>
      </c>
      <c r="R27" s="75" t="n">
        <f aca="false">P27-M27</f>
        <v>-1039.8</v>
      </c>
      <c r="S27" s="80" t="n">
        <f aca="false">P27-N27</f>
        <v>357.099999999999</v>
      </c>
      <c r="T27" s="46" t="n">
        <f aca="false">Q27-O27</f>
        <v>58.54</v>
      </c>
      <c r="U27" s="1"/>
      <c r="V27" s="1"/>
      <c r="W27" s="1"/>
      <c r="X27" s="1"/>
      <c r="Y27" s="1"/>
    </row>
    <row r="28" customFormat="false" ht="13.5" hidden="false" customHeight="true" outlineLevel="0" collapsed="false">
      <c r="A28" s="1"/>
      <c r="B28" s="36" t="s">
        <v>33</v>
      </c>
      <c r="C28" s="73" t="n">
        <v>37170.07</v>
      </c>
      <c r="D28" s="74" t="n">
        <v>36600</v>
      </c>
      <c r="E28" s="39" t="n">
        <v>45</v>
      </c>
      <c r="F28" s="75"/>
      <c r="G28" s="76"/>
      <c r="H28" s="77" t="n">
        <f aca="false">F28-C28</f>
        <v>-37170.07</v>
      </c>
      <c r="I28" s="43" t="n">
        <f aca="false">F28-D28</f>
        <v>-36600</v>
      </c>
      <c r="J28" s="44" t="n">
        <f aca="false">G28-E28</f>
        <v>-45</v>
      </c>
      <c r="K28" s="15"/>
      <c r="L28" s="36" t="s">
        <v>33</v>
      </c>
      <c r="M28" s="82" t="n">
        <v>35205.57</v>
      </c>
      <c r="N28" s="83" t="n">
        <v>33900</v>
      </c>
      <c r="O28" s="81" t="n">
        <v>30.71</v>
      </c>
      <c r="P28" s="82" t="n">
        <v>33833.33</v>
      </c>
      <c r="Q28" s="46" t="n">
        <v>33</v>
      </c>
      <c r="R28" s="75" t="n">
        <f aca="false">P28-M28</f>
        <v>-1372.24</v>
      </c>
      <c r="S28" s="80" t="n">
        <f aca="false">P28-N28</f>
        <v>-66.6699999999983</v>
      </c>
      <c r="T28" s="46" t="n">
        <f aca="false">Q28-O28</f>
        <v>2.29</v>
      </c>
      <c r="U28" s="1"/>
      <c r="V28" s="1"/>
      <c r="W28" s="1"/>
      <c r="X28" s="1"/>
      <c r="Y28" s="1"/>
    </row>
    <row r="29" customFormat="false" ht="13.5" hidden="false" customHeight="true" outlineLevel="0" collapsed="false">
      <c r="A29" s="1"/>
      <c r="B29" s="36" t="s">
        <v>34</v>
      </c>
      <c r="C29" s="84" t="n">
        <v>37522.05</v>
      </c>
      <c r="D29" s="85" t="n">
        <v>37000</v>
      </c>
      <c r="E29" s="39" t="n">
        <v>45.01</v>
      </c>
      <c r="F29" s="75"/>
      <c r="G29" s="76"/>
      <c r="H29" s="77" t="n">
        <f aca="false">F29-C29</f>
        <v>-37522.05</v>
      </c>
      <c r="I29" s="43" t="n">
        <f aca="false">F29-D29</f>
        <v>-37000</v>
      </c>
      <c r="J29" s="44" t="n">
        <f aca="false">G29-E29</f>
        <v>-45.01</v>
      </c>
      <c r="K29" s="15"/>
      <c r="L29" s="36" t="s">
        <v>34</v>
      </c>
      <c r="M29" s="78" t="n">
        <v>34596.09</v>
      </c>
      <c r="N29" s="79" t="n">
        <v>33300</v>
      </c>
      <c r="O29" s="39" t="n">
        <v>26.27</v>
      </c>
      <c r="P29" s="75" t="n">
        <v>33332.33</v>
      </c>
      <c r="Q29" s="46" t="n">
        <v>18.33</v>
      </c>
      <c r="R29" s="75" t="n">
        <f aca="false">P29-M29</f>
        <v>-1263.75999999999</v>
      </c>
      <c r="S29" s="80" t="n">
        <f aca="false">P29-N29</f>
        <v>32.3300000000017</v>
      </c>
      <c r="T29" s="46" t="n">
        <f aca="false">Q29-O29</f>
        <v>-7.94</v>
      </c>
      <c r="U29" s="1"/>
      <c r="V29" s="1"/>
      <c r="W29" s="1"/>
      <c r="X29" s="1"/>
      <c r="Y29" s="1"/>
    </row>
    <row r="30" customFormat="false" ht="13.5" hidden="false" customHeight="true" outlineLevel="0" collapsed="false">
      <c r="A30" s="1"/>
      <c r="B30" s="36" t="s">
        <v>35</v>
      </c>
      <c r="C30" s="73" t="n">
        <v>36679.39</v>
      </c>
      <c r="D30" s="74" t="n">
        <v>36500</v>
      </c>
      <c r="E30" s="39" t="n">
        <v>37</v>
      </c>
      <c r="F30" s="75"/>
      <c r="G30" s="76"/>
      <c r="H30" s="77" t="n">
        <f aca="false">F30-C30</f>
        <v>-36679.39</v>
      </c>
      <c r="I30" s="43" t="n">
        <f aca="false">F30-D30</f>
        <v>-36500</v>
      </c>
      <c r="J30" s="44" t="n">
        <f aca="false">G30-E30</f>
        <v>-37</v>
      </c>
      <c r="K30" s="15"/>
      <c r="L30" s="36" t="s">
        <v>35</v>
      </c>
      <c r="M30" s="78" t="n">
        <v>33091.21</v>
      </c>
      <c r="N30" s="79" t="n">
        <v>32200</v>
      </c>
      <c r="O30" s="39" t="n">
        <v>20</v>
      </c>
      <c r="P30" s="75" t="n">
        <v>32144.75</v>
      </c>
      <c r="Q30" s="46" t="n">
        <v>18.35</v>
      </c>
      <c r="R30" s="80" t="n">
        <f aca="false">P30-M30</f>
        <v>-946.459999999999</v>
      </c>
      <c r="S30" s="47" t="n">
        <f aca="false">P30-N30</f>
        <v>-55.25</v>
      </c>
      <c r="T30" s="46" t="n">
        <f aca="false">Q30-O30</f>
        <v>-1.65</v>
      </c>
      <c r="U30" s="1"/>
      <c r="V30" s="1"/>
      <c r="W30" s="1"/>
      <c r="X30" s="1"/>
      <c r="Y30" s="1"/>
    </row>
    <row r="31" customFormat="false" ht="13.5" hidden="false" customHeight="true" outlineLevel="0" collapsed="false">
      <c r="A31" s="1"/>
      <c r="B31" s="36" t="s">
        <v>36</v>
      </c>
      <c r="C31" s="73" t="n">
        <v>35856.83</v>
      </c>
      <c r="D31" s="74" t="n">
        <v>36000</v>
      </c>
      <c r="E31" s="39" t="n">
        <v>32.02</v>
      </c>
      <c r="F31" s="75"/>
      <c r="G31" s="76"/>
      <c r="H31" s="77" t="n">
        <f aca="false">F31-C31</f>
        <v>-35856.83</v>
      </c>
      <c r="I31" s="43" t="n">
        <f aca="false">F31-D31</f>
        <v>-36000</v>
      </c>
      <c r="J31" s="44" t="n">
        <f aca="false">G31-E31</f>
        <v>-32.02</v>
      </c>
      <c r="K31" s="15"/>
      <c r="L31" s="36" t="s">
        <v>36</v>
      </c>
      <c r="M31" s="78" t="n">
        <v>31620.89</v>
      </c>
      <c r="N31" s="79" t="n">
        <v>31200</v>
      </c>
      <c r="O31" s="39" t="n">
        <v>18.18</v>
      </c>
      <c r="P31" s="75" t="n">
        <v>31161.67</v>
      </c>
      <c r="Q31" s="46" t="n">
        <v>21.7</v>
      </c>
      <c r="R31" s="75" t="n">
        <f aca="false">P31-M31</f>
        <v>-459.220000000001</v>
      </c>
      <c r="S31" s="80" t="n">
        <f aca="false">P31-N31</f>
        <v>-38.3300000000017</v>
      </c>
      <c r="T31" s="46" t="n">
        <f aca="false">Q31-O31</f>
        <v>3.52</v>
      </c>
      <c r="U31" s="1"/>
      <c r="V31" s="1"/>
      <c r="W31" s="1"/>
      <c r="X31" s="1"/>
      <c r="Y31" s="1"/>
    </row>
    <row r="32" customFormat="false" ht="13.5" hidden="false" customHeight="true" outlineLevel="0" collapsed="false">
      <c r="A32" s="1"/>
      <c r="B32" s="36" t="s">
        <v>37</v>
      </c>
      <c r="C32" s="73" t="n">
        <v>34283.11</v>
      </c>
      <c r="D32" s="74" t="n">
        <v>34600</v>
      </c>
      <c r="E32" s="39" t="n">
        <v>30</v>
      </c>
      <c r="F32" s="75"/>
      <c r="G32" s="76"/>
      <c r="H32" s="77" t="n">
        <f aca="false">F32-C32</f>
        <v>-34283.11</v>
      </c>
      <c r="I32" s="43" t="n">
        <f aca="false">F32-D32</f>
        <v>-34600</v>
      </c>
      <c r="J32" s="44" t="n">
        <f aca="false">G32-E32</f>
        <v>-30</v>
      </c>
      <c r="K32" s="15"/>
      <c r="L32" s="36" t="s">
        <v>37</v>
      </c>
      <c r="M32" s="78" t="n">
        <v>30052.36</v>
      </c>
      <c r="N32" s="79" t="n">
        <v>29700</v>
      </c>
      <c r="O32" s="39" t="n">
        <v>17.44</v>
      </c>
      <c r="P32" s="75" t="n">
        <v>29872.73</v>
      </c>
      <c r="Q32" s="46" t="n">
        <v>19.47</v>
      </c>
      <c r="R32" s="75" t="n">
        <f aca="false">P32-M32</f>
        <v>-179.630000000001</v>
      </c>
      <c r="S32" s="80" t="n">
        <f aca="false">P32-N32</f>
        <v>172.73</v>
      </c>
      <c r="T32" s="46" t="n">
        <f aca="false">Q32-O32</f>
        <v>2.03</v>
      </c>
      <c r="U32" s="1"/>
      <c r="V32" s="1"/>
      <c r="W32" s="1"/>
      <c r="X32" s="1"/>
      <c r="Y32" s="1"/>
    </row>
    <row r="33" customFormat="false" ht="13.5" hidden="false" customHeight="true" outlineLevel="0" collapsed="false">
      <c r="A33" s="1"/>
      <c r="B33" s="36" t="s">
        <v>38</v>
      </c>
      <c r="C33" s="73" t="n">
        <v>31620.19</v>
      </c>
      <c r="D33" s="74" t="n">
        <v>32000</v>
      </c>
      <c r="E33" s="39" t="n">
        <v>20.6</v>
      </c>
      <c r="F33" s="75"/>
      <c r="G33" s="76"/>
      <c r="H33" s="77" t="n">
        <f aca="false">F33-C33</f>
        <v>-31620.19</v>
      </c>
      <c r="I33" s="43" t="n">
        <f aca="false">F33-D33</f>
        <v>-32000</v>
      </c>
      <c r="J33" s="44" t="n">
        <f aca="false">G33-E33</f>
        <v>-20.6</v>
      </c>
      <c r="K33" s="15"/>
      <c r="L33" s="36" t="s">
        <v>38</v>
      </c>
      <c r="M33" s="78" t="n">
        <v>27811.15</v>
      </c>
      <c r="N33" s="79" t="n">
        <v>27900</v>
      </c>
      <c r="O33" s="39" t="n">
        <v>15.46</v>
      </c>
      <c r="P33" s="75" t="n">
        <v>27847</v>
      </c>
      <c r="Q33" s="46" t="n">
        <v>15.94</v>
      </c>
      <c r="R33" s="75" t="n">
        <f aca="false">P33-M33</f>
        <v>35.8499999999985</v>
      </c>
      <c r="S33" s="80" t="n">
        <f aca="false">P33-N33</f>
        <v>-53</v>
      </c>
      <c r="T33" s="46" t="n">
        <f aca="false">Q33-O33</f>
        <v>0.479999999999999</v>
      </c>
      <c r="U33" s="1"/>
      <c r="V33" s="1"/>
      <c r="W33" s="1"/>
      <c r="X33" s="1"/>
      <c r="Y33" s="1"/>
    </row>
    <row r="34" customFormat="false" ht="13.5" hidden="false" customHeight="true" outlineLevel="0" collapsed="false">
      <c r="A34" s="1"/>
      <c r="B34" s="48" t="s">
        <v>39</v>
      </c>
      <c r="C34" s="86" t="n">
        <v>28923.17</v>
      </c>
      <c r="D34" s="87" t="n">
        <v>29300</v>
      </c>
      <c r="E34" s="51" t="n">
        <v>19.8</v>
      </c>
      <c r="F34" s="88"/>
      <c r="G34" s="89"/>
      <c r="H34" s="90" t="n">
        <f aca="false">F34-C34</f>
        <v>-28923.17</v>
      </c>
      <c r="I34" s="91" t="n">
        <f aca="false">F34-D34</f>
        <v>-29300</v>
      </c>
      <c r="J34" s="56" t="n">
        <f aca="false">G34-E34</f>
        <v>-19.8</v>
      </c>
      <c r="K34" s="15"/>
      <c r="L34" s="48" t="s">
        <v>39</v>
      </c>
      <c r="M34" s="92" t="n">
        <v>25369.65</v>
      </c>
      <c r="N34" s="93" t="n">
        <v>25900</v>
      </c>
      <c r="O34" s="51" t="n">
        <v>16.12</v>
      </c>
      <c r="P34" s="88" t="n">
        <v>25112.83</v>
      </c>
      <c r="Q34" s="58" t="n">
        <v>14.82</v>
      </c>
      <c r="R34" s="88" t="n">
        <f aca="false">P34-M34</f>
        <v>-256.82</v>
      </c>
      <c r="S34" s="94" t="n">
        <f aca="false">P34-N34</f>
        <v>-787.169999999998</v>
      </c>
      <c r="T34" s="58" t="n">
        <f aca="false">Q34-O34</f>
        <v>-1.3</v>
      </c>
      <c r="U34" s="1"/>
      <c r="V34" s="1"/>
      <c r="W34" s="1"/>
      <c r="X34" s="1"/>
      <c r="Y34" s="1"/>
    </row>
    <row r="35" customFormat="false" ht="13.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customFormat="false" ht="18.75" hidden="false" customHeight="false" outlineLevel="0" collapsed="false">
      <c r="A36" s="1"/>
      <c r="B36" s="15"/>
      <c r="C36" s="95" t="s">
        <v>40</v>
      </c>
      <c r="D36" s="96" t="n">
        <v>37235</v>
      </c>
      <c r="E36" s="1"/>
      <c r="F36" s="97"/>
      <c r="G36" s="15"/>
      <c r="H36" s="15"/>
      <c r="I36" s="15"/>
      <c r="J36" s="15"/>
      <c r="K36" s="15"/>
      <c r="L36" s="15"/>
      <c r="M36" s="98" t="s">
        <v>41</v>
      </c>
      <c r="N36" s="99" t="s">
        <v>42</v>
      </c>
      <c r="O36" s="96" t="n">
        <v>37225</v>
      </c>
      <c r="P36" s="1"/>
      <c r="Q36" s="1"/>
      <c r="R36" s="96"/>
      <c r="S36" s="97"/>
      <c r="T36" s="1"/>
      <c r="U36" s="1"/>
      <c r="V36" s="1"/>
      <c r="W36" s="1"/>
      <c r="X36" s="1"/>
      <c r="Y36" s="1"/>
    </row>
    <row r="37" customFormat="false" ht="12.75" hidden="false" customHeight="false" outlineLevel="0" collapsed="false">
      <c r="A37" s="1"/>
      <c r="B37" s="1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customFormat="false" ht="12.75" hidden="false" customHeight="false" outlineLevel="0" collapsed="false">
      <c r="A38" s="1"/>
      <c r="B38" s="1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customFormat="false" ht="12.75" hidden="false" customHeight="false" outlineLevel="0" collapsed="false">
      <c r="A39" s="1"/>
      <c r="B39" s="1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</sheetData>
  <mergeCells count="6">
    <mergeCell ref="C5:E5"/>
    <mergeCell ref="F5:G5"/>
    <mergeCell ref="H5:J5"/>
    <mergeCell ref="M5:O5"/>
    <mergeCell ref="P5:Q5"/>
    <mergeCell ref="R5:T5"/>
  </mergeCells>
  <conditionalFormatting sqref="P11:P34 R11:S34">
    <cfRule type="cellIs" priority="2" operator="equal" aboveAverage="0" equalAverage="0" bottom="0" percent="0" rank="0" text="" dxfId="0">
      <formula>$AQ$7</formula>
    </cfRule>
  </conditionalFormatting>
  <conditionalFormatting sqref="M11:N34 C11:D34">
    <cfRule type="cellIs" priority="3" operator="equal" aboveAverage="0" equalAverage="0" bottom="0" percent="0" rank="0" text="" dxfId="1">
      <formula>$AS$7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&amp;C&amp;D&amp;R&amp;T</oddFooter>
  </headerFooter>
  <colBreaks count="1" manualBreakCount="1">
    <brk id="22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I48" activeCellId="0" sqref="I4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1" min="1" style="100" width="9.14"/>
    <col collapsed="false" customWidth="true" hidden="false" outlineLevel="0" max="12" min="12" style="100" width="2.56"/>
    <col collapsed="false" customWidth="false" hidden="false" outlineLevel="0" max="257" min="13" style="100" width="9.14"/>
  </cols>
  <sheetData/>
  <printOptions headings="false" gridLines="false" gridLinesSet="true" horizontalCentered="true" verticalCentered="true"/>
  <pageMargins left="0.240277777777778" right="0.240277777777778" top="0.620138888888889" bottom="0.35" header="0.511811023622047" footer="0.229861111111111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&amp;C&amp;D&amp;R&amp;T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B56" activeCellId="0" sqref="B5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0" width="2.42"/>
    <col collapsed="false" customWidth="true" hidden="false" outlineLevel="0" max="2" min="2" style="100" width="14.41"/>
    <col collapsed="false" customWidth="true" hidden="false" outlineLevel="0" max="3" min="3" style="100" width="11.42"/>
    <col collapsed="false" customWidth="true" hidden="false" outlineLevel="0" max="4" min="4" style="100" width="20.13"/>
    <col collapsed="false" customWidth="true" hidden="false" outlineLevel="0" max="5" min="5" style="100" width="2.84"/>
    <col collapsed="false" customWidth="true" hidden="false" outlineLevel="0" max="6" min="6" style="100" width="20.85"/>
    <col collapsed="false" customWidth="false" hidden="false" outlineLevel="0" max="257" min="7" style="100" width="9.14"/>
  </cols>
  <sheetData>
    <row r="1" customFormat="false" ht="13.5" hidden="false" customHeight="false" outlineLevel="0" collapsed="false"/>
    <row r="2" customFormat="false" ht="27" hidden="false" customHeight="false" outlineLevel="0" collapsed="false">
      <c r="B2" s="101" t="s">
        <v>43</v>
      </c>
      <c r="C2" s="102"/>
      <c r="D2" s="103"/>
      <c r="E2" s="103"/>
      <c r="F2" s="104" t="n">
        <f aca="false">Main!O36</f>
        <v>37225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2000-10-02T18:33:28Z</dcterms:created>
  <dc:creator>arodriqu</dc:creator>
  <dc:description/>
  <dc:language>en-US</dc:language>
  <cp:lastModifiedBy>dallen3</cp:lastModifiedBy>
  <cp:lastPrinted>2001-10-02T13:07:13Z</cp:lastPrinted>
  <dcterms:modified xsi:type="dcterms:W3CDTF">2001-12-10T17:07:15Z</dcterms:modified>
  <cp:revision>0</cp:revision>
  <dc:subject/>
  <dc:title/>
</cp:coreProperties>
</file>