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ure 1" sheetId="1" state="visible" r:id="rId3"/>
    <sheet name="Dat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<sst xmlns="http://schemas.openxmlformats.org/spreadsheetml/2006/main" count="85" uniqueCount="36">
  <si>
    <t xml:space="preserve">1998-1999 California Natural Gas Markets</t>
  </si>
  <si>
    <t xml:space="preserve">Source: Natural Gas Intelligence</t>
  </si>
  <si>
    <t xml:space="preserve">1. Commodity Prices (DAILY AVG)</t>
  </si>
  <si>
    <t xml:space="preserve">2. Usage Charge</t>
  </si>
  <si>
    <t xml:space="preserve">3. Reservation Charge</t>
  </si>
  <si>
    <t xml:space="preserve">3. Total Rate</t>
  </si>
  <si>
    <t xml:space="preserve">4. Shrinkage (1.73%)</t>
  </si>
  <si>
    <t xml:space="preserve">5. Citygate Prices</t>
  </si>
  <si>
    <t xml:space="preserve">Malin,</t>
  </si>
  <si>
    <t xml:space="preserve">Topock,</t>
  </si>
  <si>
    <t xml:space="preserve">PG&amp;E</t>
  </si>
  <si>
    <t xml:space="preserve">Redwood Path</t>
  </si>
  <si>
    <t xml:space="preserve">Baja Path</t>
  </si>
  <si>
    <t xml:space="preserve">Redwood</t>
  </si>
  <si>
    <t xml:space="preserve">Baja</t>
  </si>
  <si>
    <t xml:space="preserve">Malin+</t>
  </si>
  <si>
    <t xml:space="preserve">Topock+</t>
  </si>
  <si>
    <t xml:space="preserve">Month</t>
  </si>
  <si>
    <t xml:space="preserve">Oregon</t>
  </si>
  <si>
    <t xml:space="preserve">Arizona</t>
  </si>
  <si>
    <t xml:space="preserve">Citygate</t>
  </si>
  <si>
    <t xml:space="preserve">Firm</t>
  </si>
  <si>
    <t xml:space="preserve">As-Avail</t>
  </si>
  <si>
    <t xml:space="preserve">Path</t>
  </si>
  <si>
    <t xml:space="preserve">RW Firm</t>
  </si>
  <si>
    <t xml:space="preserve">RW As-Avail.</t>
  </si>
  <si>
    <t xml:space="preserve">BJ Firm</t>
  </si>
  <si>
    <t xml:space="preserve">BJ As-Avail.</t>
  </si>
  <si>
    <t xml:space="preserve">($/MMBtu)</t>
  </si>
  <si>
    <t xml:space="preserve">($/Dth)</t>
  </si>
  <si>
    <t xml:space="preserve">11/98 - 10/99</t>
  </si>
  <si>
    <t xml:space="preserve">Difference</t>
  </si>
  <si>
    <t xml:space="preserve">5/98 - 4/00</t>
  </si>
  <si>
    <t xml:space="preserve">5/98 - 4/99</t>
  </si>
  <si>
    <t xml:space="preserve">10/99 - 9/00</t>
  </si>
  <si>
    <t xml:space="preserve">12/99 - 11/00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</si>
</sst>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"/>
    <numFmt numFmtId="166" formatCode="0.00"/>
    <numFmt numFmtId="167" formatCode="[$-409]m/d/yyyy"/>
    <numFmt numFmtId="168" formatCode="0%"/>
    <numFmt numFmtId="169" formatCode="0.0%"/>
    <numFmt numFmtId="170" formatCode="[$-409]mmm\-yy"/>
    <numFmt numFmtId="171" formatCode="0.00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8"/>
      <name val="Arial"/>
      <family val="2"/>
    </font>
    <font>
      <u val="single"/>
      <sz val="10"/>
      <name val="Arial"/>
      <family val="2"/>
    </font>
    <font>
      <i val="true"/>
      <u val="single"/>
      <sz val="8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uFillTx/>
                <a:latin typeface="Arial"/>
              </a:rPr>
              <a:t>PG&amp;E Citygate Comparison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i="1" sz="1200" strike="noStrike" u="none">
                <a:uFillTx/>
                <a:latin typeface="Arial"/>
              </a:rPr>
              <a:t>(As-Available PG&amp;E Rates)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591354112472"/>
          <c:y val="0.151215956530382"/>
          <c:w val="0.783852811805326"/>
          <c:h val="0.792459081571798"/>
        </c:manualLayout>
      </c:layout>
      <c:lineChart>
        <c:grouping val="standard"/>
        <c:varyColors val="0"/>
        <c:ser>
          <c:idx val="0"/>
          <c:order val="0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diamond"/>
            <c:size val="7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Data!$A$36:$A$42</c:f>
              <c:strCache>
                <c:ptCount val="7"/>
                <c:pt idx="0">
                  <c:v>May-00</c:v>
                </c:pt>
                <c:pt idx="1">
                  <c:v>Jun-00</c:v>
                </c:pt>
                <c:pt idx="2">
                  <c:v>Jul-00</c:v>
                </c:pt>
                <c:pt idx="3">
                  <c:v>Aug-00</c:v>
                </c:pt>
                <c:pt idx="4">
                  <c:v>Sep-00</c:v>
                </c:pt>
                <c:pt idx="5">
                  <c:v>Oct-00</c:v>
                </c:pt>
                <c:pt idx="6">
                  <c:v>Nov-00</c:v>
                </c:pt>
              </c:strCache>
            </c:strRef>
          </c:cat>
          <c:val>
            <c:numRef>
              <c:f>Data!$AC$36:$AC$42</c:f>
              <c:numCache>
                <c:formatCode>0.0000</c:formatCode>
                <c:ptCount val="7"/>
                <c:pt idx="0">
                  <c:v>3.13</c:v>
                </c:pt>
                <c:pt idx="1">
                  <c:v>4.45</c:v>
                </c:pt>
                <c:pt idx="2">
                  <c:v>4.89</c:v>
                </c:pt>
                <c:pt idx="3">
                  <c:v>4.42</c:v>
                </c:pt>
                <c:pt idx="4">
                  <c:v>5.95</c:v>
                </c:pt>
                <c:pt idx="5">
                  <c:v>5.91</c:v>
                </c:pt>
                <c:pt idx="6">
                  <c:v>5.34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"Topock+Baja Path"</c:f>
              <c:strCache>
                <c:ptCount val="1"/>
                <c:pt idx="0">
                  <c:v>Topock+Baja Path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triangle"/>
            <c:size val="7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Data!$A$36:$A$42</c:f>
              <c:strCache>
                <c:ptCount val="7"/>
                <c:pt idx="0">
                  <c:v>May-00</c:v>
                </c:pt>
                <c:pt idx="1">
                  <c:v>Jun-00</c:v>
                </c:pt>
                <c:pt idx="2">
                  <c:v>Jul-00</c:v>
                </c:pt>
                <c:pt idx="3">
                  <c:v>Aug-00</c:v>
                </c:pt>
                <c:pt idx="4">
                  <c:v>Sep-00</c:v>
                </c:pt>
                <c:pt idx="5">
                  <c:v>Oct-00</c:v>
                </c:pt>
                <c:pt idx="6">
                  <c:v>Nov-00</c:v>
                </c:pt>
              </c:strCache>
            </c:strRef>
          </c:cat>
          <c:val>
            <c:numRef>
              <c:f>Data!$AB$36:$AB$42</c:f>
              <c:numCache>
                <c:formatCode>0.0000</c:formatCode>
                <c:ptCount val="7"/>
                <c:pt idx="0">
                  <c:v>3.285419</c:v>
                </c:pt>
                <c:pt idx="1">
                  <c:v>4.587563</c:v>
                </c:pt>
                <c:pt idx="2">
                  <c:v>5.208116</c:v>
                </c:pt>
                <c:pt idx="3">
                  <c:v>4.770677</c:v>
                </c:pt>
                <c:pt idx="4">
                  <c:v>6.367838</c:v>
                </c:pt>
                <c:pt idx="5">
                  <c:v>5.859188</c:v>
                </c:pt>
                <c:pt idx="6">
                  <c:v>5.503133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425604"/>
        <c:axId val="28347782"/>
      </c:lineChart>
      <c:catAx>
        <c:axId val="594256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47782"/>
        <c:crossesAt val="0"/>
        <c:auto val="1"/>
        <c:lblAlgn val="ctr"/>
        <c:lblOffset val="100"/>
        <c:noMultiLvlLbl val="0"/>
      </c:catAx>
      <c:valAx>
        <c:axId val="28347782"/>
        <c:scaling>
          <c:orientation val="minMax"/>
          <c:max val="6.5"/>
          <c:min val="1.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Average ($/MMBtu)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256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3176937993662"/>
          <c:y val="0.452852693658472"/>
          <c:w val="0.201910797900014"/>
          <c:h val="0.2150950897886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&amp;C&amp;"Arial,Italic"&amp;12&amp;A</oddHeader>
    <oddFooter>&amp;R&amp;"Arial,Italic"&amp;12Crossborder Energy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pane xSplit="0" ySplit="8" topLeftCell="BM29" activePane="bottomLeft" state="frozen"/>
      <selection pane="topLeft" activeCell="V1" activeCellId="0" sqref="V1"/>
      <selection pane="bottomLeft" activeCell="A57" activeCellId="0" sqref="A57"/>
    </sheetView>
  </sheetViews>
  <sheetFormatPr defaultColWidth="12.28125" defaultRowHeight="12.75" customHeight="true" zeroHeight="false" outlineLevelRow="0" outlineLevelCol="0"/>
  <cols>
    <col collapsed="false" customWidth="false" hidden="false" outlineLevel="0" max="1" min="1" style="1" width="12.28"/>
    <col collapsed="false" customWidth="true" hidden="false" outlineLevel="0" max="2" min="2" style="1" width="4.14"/>
    <col collapsed="false" customWidth="false" hidden="false" outlineLevel="0" max="5" min="3" style="1" width="12.28"/>
    <col collapsed="false" customWidth="true" hidden="false" outlineLevel="0" max="6" min="6" style="1" width="4.14"/>
    <col collapsed="false" customWidth="false" hidden="false" outlineLevel="0" max="10" min="7" style="1" width="12.28"/>
    <col collapsed="false" customWidth="true" hidden="false" outlineLevel="0" max="11" min="11" style="1" width="4.14"/>
    <col collapsed="false" customWidth="false" hidden="false" outlineLevel="0" max="15" min="12" style="1" width="12.28"/>
    <col collapsed="false" customWidth="true" hidden="false" outlineLevel="0" max="16" min="16" style="1" width="4.14"/>
    <col collapsed="false" customWidth="false" hidden="false" outlineLevel="0" max="20" min="17" style="1" width="12.28"/>
    <col collapsed="false" customWidth="true" hidden="false" outlineLevel="0" max="21" min="21" style="1" width="4.14"/>
    <col collapsed="false" customWidth="false" hidden="false" outlineLevel="0" max="22" min="22" style="1" width="12.28"/>
    <col collapsed="false" customWidth="true" hidden="false" outlineLevel="0" max="24" min="24" style="0" width="4.14"/>
    <col collapsed="false" customWidth="false" hidden="false" outlineLevel="0" max="257" min="25" style="1" width="12.28"/>
  </cols>
  <sheetData>
    <row r="1" customFormat="false" ht="18" hidden="false" customHeight="false" outlineLevel="0" collapsed="false">
      <c r="A1" s="2" t="s">
        <v>0</v>
      </c>
      <c r="G1" s="3"/>
      <c r="H1" s="3"/>
    </row>
    <row r="2" customFormat="false" ht="15.75" hidden="false" customHeight="false" outlineLevel="0" collapsed="false">
      <c r="A2" s="4" t="s">
        <v>1</v>
      </c>
    </row>
    <row r="3" customFormat="false" ht="18" hidden="false" customHeight="false" outlineLevel="0" collapsed="false">
      <c r="B3" s="2"/>
      <c r="W3" s="1"/>
      <c r="X3" s="1"/>
    </row>
    <row r="4" customFormat="false" ht="15.75" hidden="false" customHeight="false" outlineLevel="0" collapsed="false">
      <c r="B4" s="4"/>
      <c r="C4" s="5" t="s">
        <v>2</v>
      </c>
      <c r="G4" s="5" t="s">
        <v>3</v>
      </c>
      <c r="L4" s="5" t="s">
        <v>4</v>
      </c>
      <c r="Q4" s="5" t="s">
        <v>5</v>
      </c>
      <c r="V4" s="5" t="s">
        <v>6</v>
      </c>
      <c r="W4" s="1"/>
      <c r="X4" s="1"/>
      <c r="Y4" s="5" t="s">
        <v>7</v>
      </c>
    </row>
    <row r="5" customFormat="false" ht="9.75" hidden="false" customHeight="true" outlineLevel="0" collapsed="false">
      <c r="A5" s="6"/>
      <c r="B5" s="6"/>
      <c r="W5" s="1"/>
      <c r="X5" s="1"/>
    </row>
    <row r="6" customFormat="false" ht="12.75" hidden="false" customHeight="false" outlineLevel="0" collapsed="false">
      <c r="A6" s="7"/>
      <c r="B6" s="7"/>
      <c r="C6" s="8" t="s">
        <v>8</v>
      </c>
      <c r="D6" s="8" t="s">
        <v>9</v>
      </c>
      <c r="E6" s="8" t="s">
        <v>10</v>
      </c>
      <c r="F6" s="7"/>
      <c r="G6" s="8" t="s">
        <v>11</v>
      </c>
      <c r="H6" s="8" t="s">
        <v>11</v>
      </c>
      <c r="I6" s="8" t="s">
        <v>12</v>
      </c>
      <c r="J6" s="8" t="s">
        <v>12</v>
      </c>
      <c r="K6" s="7"/>
      <c r="L6" s="8" t="s">
        <v>11</v>
      </c>
      <c r="M6" s="8" t="s">
        <v>11</v>
      </c>
      <c r="N6" s="8" t="s">
        <v>12</v>
      </c>
      <c r="O6" s="8" t="s">
        <v>12</v>
      </c>
      <c r="P6" s="8"/>
      <c r="Q6" s="8" t="s">
        <v>11</v>
      </c>
      <c r="R6" s="8" t="s">
        <v>11</v>
      </c>
      <c r="S6" s="8" t="s">
        <v>12</v>
      </c>
      <c r="T6" s="8" t="s">
        <v>12</v>
      </c>
      <c r="U6" s="8"/>
      <c r="V6" s="8" t="s">
        <v>13</v>
      </c>
      <c r="W6" s="8" t="s">
        <v>14</v>
      </c>
      <c r="X6" s="7"/>
      <c r="Y6" s="8" t="s">
        <v>15</v>
      </c>
      <c r="Z6" s="8" t="s">
        <v>15</v>
      </c>
      <c r="AA6" s="8" t="s">
        <v>16</v>
      </c>
      <c r="AB6" s="8" t="s">
        <v>16</v>
      </c>
      <c r="AC6" s="8" t="s">
        <v>10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9" t="s">
        <v>17</v>
      </c>
      <c r="B7" s="9"/>
      <c r="C7" s="9" t="s">
        <v>18</v>
      </c>
      <c r="D7" s="9" t="s">
        <v>19</v>
      </c>
      <c r="E7" s="9" t="s">
        <v>20</v>
      </c>
      <c r="F7" s="10"/>
      <c r="G7" s="9" t="s">
        <v>21</v>
      </c>
      <c r="H7" s="9" t="s">
        <v>22</v>
      </c>
      <c r="I7" s="9" t="s">
        <v>21</v>
      </c>
      <c r="J7" s="9" t="s">
        <v>22</v>
      </c>
      <c r="K7" s="10"/>
      <c r="L7" s="9" t="s">
        <v>21</v>
      </c>
      <c r="M7" s="9" t="s">
        <v>22</v>
      </c>
      <c r="N7" s="9" t="s">
        <v>21</v>
      </c>
      <c r="O7" s="9" t="s">
        <v>22</v>
      </c>
      <c r="P7" s="9"/>
      <c r="Q7" s="9" t="s">
        <v>21</v>
      </c>
      <c r="R7" s="9" t="s">
        <v>22</v>
      </c>
      <c r="S7" s="9" t="s">
        <v>21</v>
      </c>
      <c r="T7" s="9" t="s">
        <v>22</v>
      </c>
      <c r="U7" s="9"/>
      <c r="V7" s="9" t="s">
        <v>23</v>
      </c>
      <c r="W7" s="9" t="s">
        <v>23</v>
      </c>
      <c r="X7" s="10"/>
      <c r="Y7" s="9" t="s">
        <v>24</v>
      </c>
      <c r="Z7" s="9" t="s">
        <v>25</v>
      </c>
      <c r="AA7" s="9" t="s">
        <v>26</v>
      </c>
      <c r="AB7" s="9" t="s">
        <v>27</v>
      </c>
      <c r="AC7" s="9" t="s">
        <v>20</v>
      </c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1.25" hidden="false" customHeight="false" outlineLevel="0" collapsed="false">
      <c r="A8" s="11"/>
      <c r="B8" s="11"/>
      <c r="C8" s="12" t="s">
        <v>28</v>
      </c>
      <c r="D8" s="12" t="s">
        <v>28</v>
      </c>
      <c r="E8" s="12" t="s">
        <v>28</v>
      </c>
      <c r="F8" s="13"/>
      <c r="G8" s="12" t="s">
        <v>29</v>
      </c>
      <c r="H8" s="12" t="s">
        <v>29</v>
      </c>
      <c r="I8" s="12" t="s">
        <v>29</v>
      </c>
      <c r="J8" s="12" t="s">
        <v>29</v>
      </c>
      <c r="K8" s="13"/>
      <c r="L8" s="12" t="s">
        <v>29</v>
      </c>
      <c r="M8" s="12" t="s">
        <v>29</v>
      </c>
      <c r="N8" s="12" t="s">
        <v>29</v>
      </c>
      <c r="O8" s="12" t="s">
        <v>29</v>
      </c>
      <c r="P8" s="12"/>
      <c r="Q8" s="12" t="s">
        <v>29</v>
      </c>
      <c r="R8" s="12" t="s">
        <v>29</v>
      </c>
      <c r="S8" s="12" t="s">
        <v>29</v>
      </c>
      <c r="T8" s="12" t="s">
        <v>29</v>
      </c>
      <c r="U8" s="12"/>
      <c r="V8" s="12" t="s">
        <v>29</v>
      </c>
      <c r="W8" s="12" t="s">
        <v>29</v>
      </c>
      <c r="X8" s="13"/>
      <c r="Y8" s="12" t="s">
        <v>28</v>
      </c>
      <c r="Z8" s="12" t="s">
        <v>29</v>
      </c>
      <c r="AA8" s="12" t="s">
        <v>29</v>
      </c>
      <c r="AB8" s="12" t="s">
        <v>29</v>
      </c>
      <c r="AC8" s="12" t="s">
        <v>29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3.5" hidden="false" customHeight="true" outlineLevel="0" collapsed="false">
      <c r="A9" s="14"/>
      <c r="B9" s="15"/>
      <c r="C9" s="8"/>
      <c r="D9" s="8"/>
      <c r="E9" s="16"/>
      <c r="F9" s="17"/>
      <c r="G9" s="18"/>
      <c r="H9" s="18"/>
      <c r="I9" s="18"/>
      <c r="J9" s="18"/>
      <c r="K9" s="14"/>
      <c r="L9" s="14"/>
      <c r="M9" s="14"/>
      <c r="N9" s="14"/>
      <c r="O9" s="14"/>
      <c r="P9" s="14"/>
      <c r="Q9" s="14"/>
      <c r="R9" s="19"/>
      <c r="S9" s="19"/>
      <c r="T9" s="19"/>
      <c r="U9" s="14"/>
      <c r="V9" s="14"/>
      <c r="W9" s="19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3.5" hidden="false" customHeight="true" outlineLevel="0" collapsed="false">
      <c r="A10" s="20" t="n">
        <v>35855</v>
      </c>
      <c r="B10" s="20"/>
      <c r="C10" s="21" t="n">
        <v>2.02863636363636</v>
      </c>
      <c r="D10" s="21" t="n">
        <v>2.36954545454545</v>
      </c>
      <c r="E10" s="21" t="n">
        <v>2.38681818181818</v>
      </c>
      <c r="F10" s="14"/>
      <c r="G10" s="22" t="n">
        <v>0.1144</v>
      </c>
      <c r="H10" s="22" t="n">
        <v>0.3034</v>
      </c>
      <c r="I10" s="22" t="n">
        <v>0.0417</v>
      </c>
      <c r="J10" s="8" t="n">
        <v>0.1869</v>
      </c>
      <c r="K10" s="14"/>
      <c r="L10" s="22" t="n">
        <f aca="false">4.2125*12/365</f>
        <v>0.138493150684932</v>
      </c>
      <c r="M10" s="22" t="n">
        <v>0</v>
      </c>
      <c r="N10" s="22" t="n">
        <f aca="false">3.4523*12/365</f>
        <v>0.113500273972603</v>
      </c>
      <c r="O10" s="22" t="n">
        <v>0</v>
      </c>
      <c r="P10" s="22"/>
      <c r="Q10" s="22" t="n">
        <f aca="false">G10+L10</f>
        <v>0.252893150684932</v>
      </c>
      <c r="R10" s="22" t="n">
        <f aca="false">H10+M10</f>
        <v>0.3034</v>
      </c>
      <c r="S10" s="22" t="n">
        <f aca="false">I10+N10</f>
        <v>0.155200273972603</v>
      </c>
      <c r="T10" s="22" t="n">
        <f aca="false">J10+O10</f>
        <v>0.1869</v>
      </c>
      <c r="U10" s="22"/>
      <c r="V10" s="22" t="n">
        <f aca="false">0.0173*C10</f>
        <v>0.0350954090909091</v>
      </c>
      <c r="W10" s="22" t="n">
        <f aca="false">0.0173*D10</f>
        <v>0.0409931363636364</v>
      </c>
      <c r="X10" s="14"/>
      <c r="Y10" s="22" t="n">
        <f aca="false">$C10+Q10+V10</f>
        <v>2.3166249234122</v>
      </c>
      <c r="Z10" s="22" t="n">
        <f aca="false">$C10+R10+V10</f>
        <v>2.36713177272727</v>
      </c>
      <c r="AA10" s="22" t="n">
        <f aca="false">$D10+S10+W10</f>
        <v>2.56573886488169</v>
      </c>
      <c r="AB10" s="22" t="n">
        <f aca="false">$D10+T10+W10</f>
        <v>2.59743859090909</v>
      </c>
      <c r="AC10" s="22" t="n">
        <f aca="false">E10</f>
        <v>2.38681818181818</v>
      </c>
      <c r="AD10" s="14"/>
      <c r="AE10" s="23" t="n">
        <f aca="false">Y10/$AC10</f>
        <v>0.970591283851999</v>
      </c>
      <c r="AF10" s="23" t="n">
        <f aca="false">Z10/$AC10</f>
        <v>0.991752028185107</v>
      </c>
      <c r="AG10" s="23" t="n">
        <f aca="false">AA10/$AC10</f>
        <v>1.07496200775847</v>
      </c>
      <c r="AH10" s="23" t="n">
        <f aca="false">AB10/$AC10</f>
        <v>1.088243172729</v>
      </c>
      <c r="AI10" s="23" t="n">
        <f aca="false">AC10/$AC10</f>
        <v>1</v>
      </c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20" t="n">
        <v>35886</v>
      </c>
      <c r="B11" s="20"/>
      <c r="C11" s="21" t="n">
        <v>2.273</v>
      </c>
      <c r="D11" s="21" t="n">
        <v>2.5005</v>
      </c>
      <c r="E11" s="21" t="n">
        <v>2.63722222222222</v>
      </c>
      <c r="F11" s="14"/>
      <c r="G11" s="22" t="n">
        <v>0.1144</v>
      </c>
      <c r="H11" s="22" t="n">
        <v>0.3034</v>
      </c>
      <c r="I11" s="22" t="n">
        <v>0.0417</v>
      </c>
      <c r="J11" s="8" t="n">
        <v>0.1869</v>
      </c>
      <c r="K11" s="14"/>
      <c r="L11" s="22" t="n">
        <f aca="false">4.2125*12/365</f>
        <v>0.138493150684932</v>
      </c>
      <c r="M11" s="22" t="n">
        <v>0</v>
      </c>
      <c r="N11" s="22" t="n">
        <f aca="false">3.4523*12/365</f>
        <v>0.113500273972603</v>
      </c>
      <c r="O11" s="22" t="n">
        <v>0</v>
      </c>
      <c r="P11" s="22"/>
      <c r="Q11" s="22" t="n">
        <f aca="false">G11+L11</f>
        <v>0.252893150684932</v>
      </c>
      <c r="R11" s="22" t="n">
        <f aca="false">H11+M11</f>
        <v>0.3034</v>
      </c>
      <c r="S11" s="22" t="n">
        <f aca="false">I11+N11</f>
        <v>0.155200273972603</v>
      </c>
      <c r="T11" s="22" t="n">
        <f aca="false">J11+O11</f>
        <v>0.1869</v>
      </c>
      <c r="U11" s="22"/>
      <c r="V11" s="22" t="n">
        <f aca="false">0.0173*C11</f>
        <v>0.0393229</v>
      </c>
      <c r="W11" s="22" t="n">
        <f aca="false">0.0173*D11</f>
        <v>0.04325865</v>
      </c>
      <c r="X11" s="14"/>
      <c r="Y11" s="22" t="n">
        <f aca="false">$C11+Q11+V11</f>
        <v>2.56521605068493</v>
      </c>
      <c r="Z11" s="22" t="n">
        <f aca="false">$C11+R11+V11</f>
        <v>2.6157229</v>
      </c>
      <c r="AA11" s="22" t="n">
        <f aca="false">$D11+S11+W11</f>
        <v>2.6989589239726</v>
      </c>
      <c r="AB11" s="22" t="n">
        <f aca="false">$D11+T11+W11</f>
        <v>2.73065865</v>
      </c>
      <c r="AC11" s="22" t="n">
        <f aca="false">E11</f>
        <v>2.63722222222222</v>
      </c>
      <c r="AD11" s="14"/>
      <c r="AE11" s="23" t="n">
        <f aca="false">Y11/$AC11</f>
        <v>0.972696206284575</v>
      </c>
      <c r="AF11" s="23" t="n">
        <f aca="false">Z11/$AC11</f>
        <v>0.991847739625026</v>
      </c>
      <c r="AG11" s="23" t="n">
        <f aca="false">AA11/$AC11</f>
        <v>1.02340974576589</v>
      </c>
      <c r="AH11" s="23" t="n">
        <f aca="false">AB11/$AC11</f>
        <v>1.03542986517801</v>
      </c>
      <c r="AI11" s="23" t="n">
        <f aca="false">AC11/$AC11</f>
        <v>1</v>
      </c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20" t="n">
        <v>35916</v>
      </c>
      <c r="B12" s="20"/>
      <c r="C12" s="21" t="n">
        <v>1.7335</v>
      </c>
      <c r="D12" s="21" t="n">
        <v>2.185</v>
      </c>
      <c r="E12" s="21" t="n">
        <v>2.29588235294118</v>
      </c>
      <c r="F12" s="14"/>
      <c r="G12" s="22" t="n">
        <v>0.1144</v>
      </c>
      <c r="H12" s="22" t="n">
        <v>0.3034</v>
      </c>
      <c r="I12" s="22" t="n">
        <v>0.0417</v>
      </c>
      <c r="J12" s="8" t="n">
        <v>0.1869</v>
      </c>
      <c r="K12" s="14"/>
      <c r="L12" s="22" t="n">
        <f aca="false">4.2125*12/365</f>
        <v>0.138493150684932</v>
      </c>
      <c r="M12" s="22" t="n">
        <v>0</v>
      </c>
      <c r="N12" s="22" t="n">
        <f aca="false">3.4523*12/365</f>
        <v>0.113500273972603</v>
      </c>
      <c r="O12" s="22" t="n">
        <v>0</v>
      </c>
      <c r="P12" s="22"/>
      <c r="Q12" s="22" t="n">
        <f aca="false">G12+L12</f>
        <v>0.252893150684932</v>
      </c>
      <c r="R12" s="22" t="n">
        <f aca="false">H12+M12</f>
        <v>0.3034</v>
      </c>
      <c r="S12" s="22" t="n">
        <f aca="false">I12+N12</f>
        <v>0.155200273972603</v>
      </c>
      <c r="T12" s="22" t="n">
        <f aca="false">J12+O12</f>
        <v>0.1869</v>
      </c>
      <c r="U12" s="22"/>
      <c r="V12" s="22" t="n">
        <f aca="false">0.0173*C12</f>
        <v>0.02998955</v>
      </c>
      <c r="W12" s="22" t="n">
        <f aca="false">0.0173*D12</f>
        <v>0.0378005</v>
      </c>
      <c r="X12" s="14"/>
      <c r="Y12" s="22" t="n">
        <f aca="false">$C12+Q12+V12</f>
        <v>2.01638270068493</v>
      </c>
      <c r="Z12" s="22" t="n">
        <f aca="false">$C12+R12+V12</f>
        <v>2.06688955</v>
      </c>
      <c r="AA12" s="22" t="n">
        <f aca="false">$D12+S12+W12</f>
        <v>2.3780007739726</v>
      </c>
      <c r="AB12" s="22" t="n">
        <f aca="false">$D12+T12+W12</f>
        <v>2.4097005</v>
      </c>
      <c r="AC12" s="22" t="n">
        <f aca="false">E12</f>
        <v>2.29588235294118</v>
      </c>
      <c r="AD12" s="14"/>
      <c r="AE12" s="23" t="n">
        <f aca="false">Y12/$AC12</f>
        <v>0.878260464044167</v>
      </c>
      <c r="AF12" s="23" t="n">
        <f aca="false">Z12/$AC12</f>
        <v>0.900259347937484</v>
      </c>
      <c r="AG12" s="23" t="n">
        <f aca="false">AA12/$AC12</f>
        <v>1.03576769555558</v>
      </c>
      <c r="AH12" s="23" t="n">
        <f aca="false">AB12/$AC12</f>
        <v>1.04957490392006</v>
      </c>
      <c r="AI12" s="23" t="n">
        <f aca="false">AC12/$AC12</f>
        <v>1</v>
      </c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20" t="n">
        <v>35947</v>
      </c>
      <c r="B13" s="20"/>
      <c r="C13" s="21" t="n">
        <v>1.71409090909091</v>
      </c>
      <c r="D13" s="21" t="n">
        <v>2.03772727272727</v>
      </c>
      <c r="E13" s="21" t="n">
        <v>2.10863636363636</v>
      </c>
      <c r="F13" s="14"/>
      <c r="G13" s="22" t="n">
        <v>0.1144</v>
      </c>
      <c r="H13" s="22" t="n">
        <v>0.3034</v>
      </c>
      <c r="I13" s="22" t="n">
        <v>0.0417</v>
      </c>
      <c r="J13" s="8" t="n">
        <v>0.1869</v>
      </c>
      <c r="K13" s="14"/>
      <c r="L13" s="22" t="n">
        <f aca="false">4.2125*12/365</f>
        <v>0.138493150684932</v>
      </c>
      <c r="M13" s="22" t="n">
        <v>0</v>
      </c>
      <c r="N13" s="22" t="n">
        <f aca="false">3.4523*12/365</f>
        <v>0.113500273972603</v>
      </c>
      <c r="O13" s="22" t="n">
        <v>0</v>
      </c>
      <c r="P13" s="22"/>
      <c r="Q13" s="22" t="n">
        <f aca="false">G13+L13</f>
        <v>0.252893150684932</v>
      </c>
      <c r="R13" s="22" t="n">
        <f aca="false">H13+M13</f>
        <v>0.3034</v>
      </c>
      <c r="S13" s="22" t="n">
        <f aca="false">I13+N13</f>
        <v>0.155200273972603</v>
      </c>
      <c r="T13" s="22" t="n">
        <f aca="false">J13+O13</f>
        <v>0.1869</v>
      </c>
      <c r="U13" s="22"/>
      <c r="V13" s="22" t="n">
        <f aca="false">0.0173*C13</f>
        <v>0.0296537727272727</v>
      </c>
      <c r="W13" s="22" t="n">
        <f aca="false">0.0173*D13</f>
        <v>0.0352526818181818</v>
      </c>
      <c r="X13" s="14"/>
      <c r="Y13" s="22" t="n">
        <f aca="false">$C13+Q13+V13</f>
        <v>1.99663783250311</v>
      </c>
      <c r="Z13" s="22" t="n">
        <f aca="false">$C13+R13+V13</f>
        <v>2.04714468181818</v>
      </c>
      <c r="AA13" s="22" t="n">
        <f aca="false">$D13+S13+W13</f>
        <v>2.22818022851806</v>
      </c>
      <c r="AB13" s="22" t="n">
        <f aca="false">$D13+T13+W13</f>
        <v>2.25987995454545</v>
      </c>
      <c r="AC13" s="22" t="n">
        <f aca="false">E13</f>
        <v>2.10863636363636</v>
      </c>
      <c r="AD13" s="14"/>
      <c r="AE13" s="23" t="n">
        <f aca="false">Y13/$AC13</f>
        <v>0.946885801143964</v>
      </c>
      <c r="AF13" s="23" t="n">
        <f aca="false">Z13/$AC13</f>
        <v>0.970838176331106</v>
      </c>
      <c r="AG13" s="23" t="n">
        <f aca="false">AA13/$AC13</f>
        <v>1.05669249897386</v>
      </c>
      <c r="AH13" s="23" t="n">
        <f aca="false">AB13/$AC13</f>
        <v>1.07172578141841</v>
      </c>
      <c r="AI13" s="23" t="n">
        <f aca="false">AC13/$AC13</f>
        <v>1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20" t="n">
        <v>35977</v>
      </c>
      <c r="B14" s="20"/>
      <c r="C14" s="21" t="n">
        <v>1.99045454545455</v>
      </c>
      <c r="D14" s="21" t="n">
        <v>2.36</v>
      </c>
      <c r="E14" s="21" t="n">
        <v>2.46454545454546</v>
      </c>
      <c r="F14" s="14"/>
      <c r="G14" s="22" t="n">
        <v>0.1144</v>
      </c>
      <c r="H14" s="22" t="n">
        <v>0.3034</v>
      </c>
      <c r="I14" s="22" t="n">
        <v>0.0417</v>
      </c>
      <c r="J14" s="8" t="n">
        <v>0.1869</v>
      </c>
      <c r="K14" s="14"/>
      <c r="L14" s="22" t="n">
        <f aca="false">4.2125*12/365</f>
        <v>0.138493150684932</v>
      </c>
      <c r="M14" s="22" t="n">
        <v>0</v>
      </c>
      <c r="N14" s="22" t="n">
        <f aca="false">3.4523*12/365</f>
        <v>0.113500273972603</v>
      </c>
      <c r="O14" s="22" t="n">
        <v>0</v>
      </c>
      <c r="P14" s="22"/>
      <c r="Q14" s="22" t="n">
        <f aca="false">G14+L14</f>
        <v>0.252893150684932</v>
      </c>
      <c r="R14" s="22" t="n">
        <f aca="false">H14+M14</f>
        <v>0.3034</v>
      </c>
      <c r="S14" s="22" t="n">
        <f aca="false">I14+N14</f>
        <v>0.155200273972603</v>
      </c>
      <c r="T14" s="22" t="n">
        <f aca="false">J14+O14</f>
        <v>0.1869</v>
      </c>
      <c r="U14" s="22"/>
      <c r="V14" s="22" t="n">
        <f aca="false">0.0173*C14</f>
        <v>0.0344348636363636</v>
      </c>
      <c r="W14" s="22" t="n">
        <f aca="false">0.0173*D14</f>
        <v>0.040828</v>
      </c>
      <c r="X14" s="14"/>
      <c r="Y14" s="22" t="n">
        <f aca="false">$C14+Q14+V14</f>
        <v>2.27778255977584</v>
      </c>
      <c r="Z14" s="22" t="n">
        <f aca="false">$C14+R14+V14</f>
        <v>2.32828940909091</v>
      </c>
      <c r="AA14" s="22" t="n">
        <f aca="false">$D14+S14+W14</f>
        <v>2.5560282739726</v>
      </c>
      <c r="AB14" s="22" t="n">
        <f aca="false">$D14+T14+W14</f>
        <v>2.587728</v>
      </c>
      <c r="AC14" s="22" t="n">
        <f aca="false">E14</f>
        <v>2.46454545454546</v>
      </c>
      <c r="AD14" s="14"/>
      <c r="AE14" s="23" t="n">
        <f aca="false">Y14/$AC14</f>
        <v>0.924220145980607</v>
      </c>
      <c r="AF14" s="23" t="n">
        <f aca="false">Z14/$AC14</f>
        <v>0.94471351899668</v>
      </c>
      <c r="AG14" s="23" t="n">
        <f aca="false">AA14/$AC14</f>
        <v>1.03711955048685</v>
      </c>
      <c r="AH14" s="23" t="n">
        <f aca="false">AB14/$AC14</f>
        <v>1.04998185171523</v>
      </c>
      <c r="AI14" s="23" t="n">
        <f aca="false">AC14/$AC14</f>
        <v>1</v>
      </c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20" t="n">
        <v>36008</v>
      </c>
      <c r="B15" s="20"/>
      <c r="C15" s="21" t="n">
        <v>2.00904761904762</v>
      </c>
      <c r="D15" s="21" t="n">
        <v>2.22857142857143</v>
      </c>
      <c r="E15" s="21" t="n">
        <v>2.40952380952381</v>
      </c>
      <c r="F15" s="14"/>
      <c r="G15" s="22" t="n">
        <v>0.1144</v>
      </c>
      <c r="H15" s="22" t="n">
        <v>0.3034</v>
      </c>
      <c r="I15" s="22" t="n">
        <v>0.0417</v>
      </c>
      <c r="J15" s="8" t="n">
        <v>0.1869</v>
      </c>
      <c r="K15" s="7"/>
      <c r="L15" s="22" t="n">
        <f aca="false">4.2125*12/365</f>
        <v>0.138493150684932</v>
      </c>
      <c r="M15" s="22" t="n">
        <v>0</v>
      </c>
      <c r="N15" s="22" t="n">
        <f aca="false">3.4523*12/365</f>
        <v>0.113500273972603</v>
      </c>
      <c r="O15" s="22" t="n">
        <v>0</v>
      </c>
      <c r="P15" s="22"/>
      <c r="Q15" s="22" t="n">
        <f aca="false">G15+L15</f>
        <v>0.252893150684932</v>
      </c>
      <c r="R15" s="22" t="n">
        <f aca="false">H15+M15</f>
        <v>0.3034</v>
      </c>
      <c r="S15" s="22" t="n">
        <f aca="false">I15+N15</f>
        <v>0.155200273972603</v>
      </c>
      <c r="T15" s="22" t="n">
        <f aca="false">J15+O15</f>
        <v>0.1869</v>
      </c>
      <c r="U15" s="22"/>
      <c r="V15" s="22" t="n">
        <f aca="false">0.0173*C15</f>
        <v>0.0347565238095238</v>
      </c>
      <c r="W15" s="22" t="n">
        <f aca="false">0.0173*D15</f>
        <v>0.0385542857142857</v>
      </c>
      <c r="X15" s="7"/>
      <c r="Y15" s="22" t="n">
        <f aca="false">$C15+Q15+V15</f>
        <v>2.29669729354207</v>
      </c>
      <c r="Z15" s="22" t="n">
        <f aca="false">$C15+R15+V15</f>
        <v>2.34720414285714</v>
      </c>
      <c r="AA15" s="22" t="n">
        <f aca="false">$D15+S15+W15</f>
        <v>2.42232598825832</v>
      </c>
      <c r="AB15" s="22" t="n">
        <f aca="false">$D15+T15+W15</f>
        <v>2.45402571428571</v>
      </c>
      <c r="AC15" s="22" t="n">
        <f aca="false">E15</f>
        <v>2.40952380952381</v>
      </c>
      <c r="AD15" s="7"/>
      <c r="AE15" s="23" t="n">
        <f aca="false">Y15/$AC15</f>
        <v>0.953174766094537</v>
      </c>
      <c r="AF15" s="23" t="n">
        <f aca="false">Z15/$AC15</f>
        <v>0.974136106719368</v>
      </c>
      <c r="AG15" s="23" t="n">
        <f aca="false">AA15/$AC15</f>
        <v>1.00531315718231</v>
      </c>
      <c r="AH15" s="23" t="n">
        <f aca="false">AB15/$AC15</f>
        <v>1.01846916996047</v>
      </c>
      <c r="AI15" s="23" t="n">
        <f aca="false">AC15/$AC15</f>
        <v>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2.75" hidden="false" customHeight="false" outlineLevel="0" collapsed="false">
      <c r="A16" s="20" t="n">
        <v>36039</v>
      </c>
      <c r="B16" s="20"/>
      <c r="C16" s="21" t="n">
        <v>1.90095238095238</v>
      </c>
      <c r="D16" s="21" t="n">
        <v>2.13904761904762</v>
      </c>
      <c r="E16" s="21" t="n">
        <v>2.31952380952381</v>
      </c>
      <c r="F16" s="14"/>
      <c r="G16" s="22" t="n">
        <v>0.1144</v>
      </c>
      <c r="H16" s="22" t="n">
        <v>0.3034</v>
      </c>
      <c r="I16" s="22" t="n">
        <v>0.0417</v>
      </c>
      <c r="J16" s="8" t="n">
        <v>0.1869</v>
      </c>
      <c r="K16" s="14"/>
      <c r="L16" s="22" t="n">
        <f aca="false">4.2125*12/365</f>
        <v>0.138493150684932</v>
      </c>
      <c r="M16" s="22" t="n">
        <v>0</v>
      </c>
      <c r="N16" s="22" t="n">
        <f aca="false">3.4523*12/365</f>
        <v>0.113500273972603</v>
      </c>
      <c r="O16" s="22" t="n">
        <v>0</v>
      </c>
      <c r="P16" s="22"/>
      <c r="Q16" s="22" t="n">
        <f aca="false">G16+L16</f>
        <v>0.252893150684932</v>
      </c>
      <c r="R16" s="22" t="n">
        <f aca="false">H16+M16</f>
        <v>0.3034</v>
      </c>
      <c r="S16" s="22" t="n">
        <f aca="false">I16+N16</f>
        <v>0.155200273972603</v>
      </c>
      <c r="T16" s="22" t="n">
        <f aca="false">J16+O16</f>
        <v>0.1869</v>
      </c>
      <c r="U16" s="22"/>
      <c r="V16" s="22" t="n">
        <f aca="false">0.0173*C16</f>
        <v>0.0328864761904762</v>
      </c>
      <c r="W16" s="22" t="n">
        <f aca="false">0.0173*D16</f>
        <v>0.0370055238095238</v>
      </c>
      <c r="X16" s="14"/>
      <c r="Y16" s="22" t="n">
        <f aca="false">$C16+Q16+V16</f>
        <v>2.18673200782779</v>
      </c>
      <c r="Z16" s="22" t="n">
        <f aca="false">$C16+R16+V16</f>
        <v>2.23723885714286</v>
      </c>
      <c r="AA16" s="22" t="n">
        <f aca="false">$D16+S16+W16</f>
        <v>2.33125341682975</v>
      </c>
      <c r="AB16" s="22" t="n">
        <f aca="false">$D16+T16+W16</f>
        <v>2.36295314285714</v>
      </c>
      <c r="AC16" s="22" t="n">
        <f aca="false">E16</f>
        <v>2.31952380952381</v>
      </c>
      <c r="AD16" s="14"/>
      <c r="AE16" s="23" t="n">
        <f aca="false">Y16/$AC16</f>
        <v>0.942750403703215</v>
      </c>
      <c r="AF16" s="23" t="n">
        <f aca="false">Z16/$AC16</f>
        <v>0.964525066721413</v>
      </c>
      <c r="AG16" s="23" t="n">
        <f aca="false">AA16/$AC16</f>
        <v>1.00505690317029</v>
      </c>
      <c r="AH16" s="23" t="n">
        <f aca="false">AB16/$AC16</f>
        <v>1.01872338328885</v>
      </c>
      <c r="AI16" s="23" t="n">
        <f aca="false">AC16/$AC16</f>
        <v>1</v>
      </c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20" t="n">
        <v>36069</v>
      </c>
      <c r="B17" s="20"/>
      <c r="C17" s="21" t="n">
        <v>2.07045454545455</v>
      </c>
      <c r="D17" s="21" t="n">
        <v>2.24454545454545</v>
      </c>
      <c r="E17" s="21" t="n">
        <v>2.42772727272727</v>
      </c>
      <c r="F17" s="14"/>
      <c r="G17" s="22" t="n">
        <v>0.1144</v>
      </c>
      <c r="H17" s="22" t="n">
        <v>0.3034</v>
      </c>
      <c r="I17" s="22" t="n">
        <v>0.0417</v>
      </c>
      <c r="J17" s="8" t="n">
        <v>0.1869</v>
      </c>
      <c r="K17" s="14"/>
      <c r="L17" s="22" t="n">
        <f aca="false">4.2125*12/365</f>
        <v>0.138493150684932</v>
      </c>
      <c r="M17" s="22" t="n">
        <v>0</v>
      </c>
      <c r="N17" s="22" t="n">
        <f aca="false">3.4523*12/365</f>
        <v>0.113500273972603</v>
      </c>
      <c r="O17" s="22" t="n">
        <v>0</v>
      </c>
      <c r="P17" s="22"/>
      <c r="Q17" s="22" t="n">
        <f aca="false">G17+L17</f>
        <v>0.252893150684932</v>
      </c>
      <c r="R17" s="22" t="n">
        <f aca="false">H17+M17</f>
        <v>0.3034</v>
      </c>
      <c r="S17" s="22" t="n">
        <f aca="false">I17+N17</f>
        <v>0.155200273972603</v>
      </c>
      <c r="T17" s="22" t="n">
        <f aca="false">J17+O17</f>
        <v>0.1869</v>
      </c>
      <c r="U17" s="22"/>
      <c r="V17" s="22" t="n">
        <f aca="false">0.0173*C17</f>
        <v>0.0358188636363636</v>
      </c>
      <c r="W17" s="22" t="n">
        <f aca="false">0.0173*D17</f>
        <v>0.0388306363636364</v>
      </c>
      <c r="X17" s="14"/>
      <c r="Y17" s="22" t="n">
        <f aca="false">$C17+Q17+V17</f>
        <v>2.35916655977584</v>
      </c>
      <c r="Z17" s="22" t="n">
        <f aca="false">$C17+R17+V17</f>
        <v>2.40967340909091</v>
      </c>
      <c r="AA17" s="22" t="n">
        <f aca="false">$D17+S17+W17</f>
        <v>2.43857636488169</v>
      </c>
      <c r="AB17" s="22" t="n">
        <f aca="false">$D17+T17+W17</f>
        <v>2.47027609090909</v>
      </c>
      <c r="AC17" s="22" t="n">
        <f aca="false">E17</f>
        <v>2.42772727272727</v>
      </c>
      <c r="AD17" s="14"/>
      <c r="AE17" s="23" t="n">
        <f aca="false">Y17/$AC17</f>
        <v>0.971759301911037</v>
      </c>
      <c r="AF17" s="23" t="n">
        <f aca="false">Z17/$AC17</f>
        <v>0.992563471260063</v>
      </c>
      <c r="AG17" s="23" t="n">
        <f aca="false">AA17/$AC17</f>
        <v>1.0044688265755</v>
      </c>
      <c r="AH17" s="23" t="n">
        <f aca="false">AB17/$AC17</f>
        <v>1.0175261935967</v>
      </c>
      <c r="AI17" s="23" t="n">
        <f aca="false">AC17/$AC17</f>
        <v>1</v>
      </c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20" t="n">
        <v>36100</v>
      </c>
      <c r="B18" s="20"/>
      <c r="C18" s="21" t="n">
        <v>2.24421052631579</v>
      </c>
      <c r="D18" s="21" t="n">
        <v>2.38263157894737</v>
      </c>
      <c r="E18" s="21" t="n">
        <v>2.60473684210526</v>
      </c>
      <c r="F18" s="14"/>
      <c r="G18" s="22" t="n">
        <v>0.1144</v>
      </c>
      <c r="H18" s="22" t="n">
        <v>0.3034</v>
      </c>
      <c r="I18" s="22" t="n">
        <v>0.0417</v>
      </c>
      <c r="J18" s="8" t="n">
        <v>0.1869</v>
      </c>
      <c r="K18" s="14"/>
      <c r="L18" s="22" t="n">
        <f aca="false">4.2125*12/365</f>
        <v>0.138493150684932</v>
      </c>
      <c r="M18" s="22" t="n">
        <v>0</v>
      </c>
      <c r="N18" s="22" t="n">
        <f aca="false">3.4523*12/365</f>
        <v>0.113500273972603</v>
      </c>
      <c r="O18" s="22" t="n">
        <v>0</v>
      </c>
      <c r="P18" s="22"/>
      <c r="Q18" s="22" t="n">
        <f aca="false">G18+L18</f>
        <v>0.252893150684932</v>
      </c>
      <c r="R18" s="22" t="n">
        <f aca="false">H18+M18</f>
        <v>0.3034</v>
      </c>
      <c r="S18" s="22" t="n">
        <f aca="false">I18+N18</f>
        <v>0.155200273972603</v>
      </c>
      <c r="T18" s="22" t="n">
        <f aca="false">J18+O18</f>
        <v>0.1869</v>
      </c>
      <c r="U18" s="22"/>
      <c r="V18" s="22" t="n">
        <f aca="false">0.0173*C18</f>
        <v>0.0388248421052631</v>
      </c>
      <c r="W18" s="22" t="n">
        <f aca="false">0.0173*D18</f>
        <v>0.0412195263157895</v>
      </c>
      <c r="X18" s="14"/>
      <c r="Y18" s="22" t="n">
        <f aca="false">$C18+Q18+V18</f>
        <v>2.53592851910598</v>
      </c>
      <c r="Z18" s="22" t="n">
        <f aca="false">$C18+R18+V18</f>
        <v>2.58643536842105</v>
      </c>
      <c r="AA18" s="22" t="n">
        <f aca="false">$D18+S18+W18</f>
        <v>2.57905137923576</v>
      </c>
      <c r="AB18" s="22" t="n">
        <f aca="false">$D18+T18+W18</f>
        <v>2.61075110526316</v>
      </c>
      <c r="AC18" s="22" t="n">
        <f aca="false">E18</f>
        <v>2.60473684210526</v>
      </c>
      <c r="AD18" s="14"/>
      <c r="AE18" s="23" t="n">
        <f aca="false">Y18/$AC18</f>
        <v>0.973583387815997</v>
      </c>
      <c r="AF18" s="23" t="n">
        <f aca="false">Z18/$AC18</f>
        <v>0.992973772479289</v>
      </c>
      <c r="AG18" s="23" t="n">
        <f aca="false">AA18/$AC18</f>
        <v>0.990138941310961</v>
      </c>
      <c r="AH18" s="23" t="n">
        <f aca="false">AB18/$AC18</f>
        <v>1.0023089715094</v>
      </c>
      <c r="AI18" s="23" t="n">
        <f aca="false">AC18/$AC18</f>
        <v>1</v>
      </c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20" t="n">
        <v>36130</v>
      </c>
      <c r="B19" s="20"/>
      <c r="C19" s="21" t="n">
        <v>2.275</v>
      </c>
      <c r="D19" s="21" t="n">
        <v>2.14136363636364</v>
      </c>
      <c r="E19" s="21" t="n">
        <v>2.62227272727273</v>
      </c>
      <c r="F19" s="14"/>
      <c r="G19" s="22" t="n">
        <v>0.1144</v>
      </c>
      <c r="H19" s="22" t="n">
        <v>0.3034</v>
      </c>
      <c r="I19" s="22" t="n">
        <v>0.0417</v>
      </c>
      <c r="J19" s="8" t="n">
        <v>0.1869</v>
      </c>
      <c r="K19" s="14"/>
      <c r="L19" s="22" t="n">
        <f aca="false">4.2125*12/365</f>
        <v>0.138493150684932</v>
      </c>
      <c r="M19" s="22" t="n">
        <v>0</v>
      </c>
      <c r="N19" s="22" t="n">
        <f aca="false">3.4523*12/365</f>
        <v>0.113500273972603</v>
      </c>
      <c r="O19" s="22" t="n">
        <v>0</v>
      </c>
      <c r="P19" s="22"/>
      <c r="Q19" s="22" t="n">
        <f aca="false">G19+L19</f>
        <v>0.252893150684932</v>
      </c>
      <c r="R19" s="22" t="n">
        <f aca="false">H19+M19</f>
        <v>0.3034</v>
      </c>
      <c r="S19" s="22" t="n">
        <f aca="false">I19+N19</f>
        <v>0.155200273972603</v>
      </c>
      <c r="T19" s="22" t="n">
        <f aca="false">J19+O19</f>
        <v>0.1869</v>
      </c>
      <c r="U19" s="22"/>
      <c r="V19" s="22" t="n">
        <f aca="false">0.0173*C19</f>
        <v>0.0393575</v>
      </c>
      <c r="W19" s="22" t="n">
        <f aca="false">0.0173*D19</f>
        <v>0.0370455909090909</v>
      </c>
      <c r="X19" s="14"/>
      <c r="Y19" s="22" t="n">
        <f aca="false">$C19+Q19+V19</f>
        <v>2.56725065068493</v>
      </c>
      <c r="Z19" s="22" t="n">
        <f aca="false">$C19+R19+V19</f>
        <v>2.6177575</v>
      </c>
      <c r="AA19" s="22" t="n">
        <f aca="false">$D19+S19+W19</f>
        <v>2.33360950124533</v>
      </c>
      <c r="AB19" s="22" t="n">
        <f aca="false">$D19+T19+W19</f>
        <v>2.36530922727273</v>
      </c>
      <c r="AC19" s="22" t="n">
        <f aca="false">E19</f>
        <v>2.62227272727273</v>
      </c>
      <c r="AD19" s="14"/>
      <c r="AE19" s="23" t="n">
        <f aca="false">Y19/$AC19</f>
        <v>0.979017408824207</v>
      </c>
      <c r="AF19" s="23" t="n">
        <f aca="false">Z19/$AC19</f>
        <v>0.998278124458312</v>
      </c>
      <c r="AG19" s="23" t="n">
        <f aca="false">AA19/$AC19</f>
        <v>0.889918686555682</v>
      </c>
      <c r="AH19" s="23" t="n">
        <f aca="false">AB19/$AC19</f>
        <v>0.902007332293292</v>
      </c>
      <c r="AI19" s="23" t="n">
        <f aca="false">AC19/$AC19</f>
        <v>1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24" t="n">
        <v>36161</v>
      </c>
      <c r="B20" s="24"/>
      <c r="C20" s="3" t="n">
        <v>1.77736842105263</v>
      </c>
      <c r="D20" s="3" t="n">
        <v>1.8921052631579</v>
      </c>
      <c r="E20" s="3" t="n">
        <v>2.07263157894737</v>
      </c>
      <c r="G20" s="22" t="n">
        <v>0.1188</v>
      </c>
      <c r="H20" s="22" t="n">
        <v>0.3172</v>
      </c>
      <c r="I20" s="22" t="n">
        <v>0.0431</v>
      </c>
      <c r="J20" s="8" t="n">
        <v>0.1971</v>
      </c>
      <c r="L20" s="22" t="n">
        <f aca="false">4.43*12/365</f>
        <v>0.145643835616438</v>
      </c>
      <c r="M20" s="22" t="n">
        <v>0</v>
      </c>
      <c r="N20" s="22" t="n">
        <f aca="false">3.69*12/365</f>
        <v>0.121315068493151</v>
      </c>
      <c r="O20" s="22" t="n">
        <v>0</v>
      </c>
      <c r="P20" s="22"/>
      <c r="Q20" s="22" t="n">
        <f aca="false">G20+L20</f>
        <v>0.264443835616438</v>
      </c>
      <c r="R20" s="22" t="n">
        <f aca="false">H20+M20</f>
        <v>0.3172</v>
      </c>
      <c r="S20" s="22" t="n">
        <f aca="false">I20+N20</f>
        <v>0.164415068493151</v>
      </c>
      <c r="T20" s="22" t="n">
        <f aca="false">J20+O20</f>
        <v>0.1971</v>
      </c>
      <c r="U20" s="22"/>
      <c r="V20" s="22" t="n">
        <f aca="false">0.0173*C20</f>
        <v>0.0307484736842105</v>
      </c>
      <c r="W20" s="22" t="n">
        <f aca="false">0.0173*D20</f>
        <v>0.0327334210526316</v>
      </c>
      <c r="X20" s="1"/>
      <c r="Y20" s="22" t="n">
        <f aca="false">$C20+Q20+V20</f>
        <v>2.07256073035328</v>
      </c>
      <c r="Z20" s="22" t="n">
        <f aca="false">$C20+R20+V20</f>
        <v>2.12531689473684</v>
      </c>
      <c r="AA20" s="22" t="n">
        <f aca="false">$D20+S20+W20</f>
        <v>2.08925375270368</v>
      </c>
      <c r="AB20" s="22" t="n">
        <f aca="false">$D20+T20+W20</f>
        <v>2.12193868421053</v>
      </c>
      <c r="AC20" s="22" t="n">
        <f aca="false">E20</f>
        <v>2.07263157894737</v>
      </c>
      <c r="AE20" s="23" t="n">
        <f aca="false">Y20/$AC20</f>
        <v>0.999965817082588</v>
      </c>
      <c r="AF20" s="23" t="n">
        <f aca="false">Z20/$AC20</f>
        <v>1.02541952767902</v>
      </c>
      <c r="AG20" s="23" t="n">
        <f aca="false">AA20/$AC20</f>
        <v>1.0080198400551</v>
      </c>
      <c r="AH20" s="23" t="n">
        <f aca="false">AB20/$AC20</f>
        <v>1.02378961401727</v>
      </c>
      <c r="AI20" s="23" t="n">
        <f aca="false">AC20/$AC20</f>
        <v>1</v>
      </c>
    </row>
    <row r="21" customFormat="false" ht="12.75" hidden="false" customHeight="false" outlineLevel="0" collapsed="false">
      <c r="A21" s="24" t="n">
        <v>36192</v>
      </c>
      <c r="B21" s="24"/>
      <c r="C21" s="3" t="n">
        <v>1.71631578947368</v>
      </c>
      <c r="D21" s="3" t="n">
        <v>1.81315789473684</v>
      </c>
      <c r="E21" s="3" t="n">
        <v>1.94631578947368</v>
      </c>
      <c r="G21" s="22" t="n">
        <v>0.1188</v>
      </c>
      <c r="H21" s="22" t="n">
        <v>0.3172</v>
      </c>
      <c r="I21" s="22" t="n">
        <v>0.0431</v>
      </c>
      <c r="J21" s="8" t="n">
        <v>0.1971</v>
      </c>
      <c r="L21" s="22" t="n">
        <f aca="false">4.43*12/365</f>
        <v>0.145643835616438</v>
      </c>
      <c r="M21" s="22" t="n">
        <v>0</v>
      </c>
      <c r="N21" s="22" t="n">
        <f aca="false">3.69*12/365</f>
        <v>0.121315068493151</v>
      </c>
      <c r="O21" s="22" t="n">
        <v>0</v>
      </c>
      <c r="P21" s="22"/>
      <c r="Q21" s="22" t="n">
        <f aca="false">G21+L21</f>
        <v>0.264443835616438</v>
      </c>
      <c r="R21" s="22" t="n">
        <f aca="false">H21+M21</f>
        <v>0.3172</v>
      </c>
      <c r="S21" s="22" t="n">
        <f aca="false">I21+N21</f>
        <v>0.164415068493151</v>
      </c>
      <c r="T21" s="22" t="n">
        <f aca="false">J21+O21</f>
        <v>0.1971</v>
      </c>
      <c r="U21" s="22"/>
      <c r="V21" s="22" t="n">
        <f aca="false">0.0173*C21</f>
        <v>0.0296922631578947</v>
      </c>
      <c r="W21" s="22" t="n">
        <f aca="false">0.0173*D21</f>
        <v>0.0313676315789474</v>
      </c>
      <c r="X21" s="1"/>
      <c r="Y21" s="22" t="n">
        <f aca="false">$C21+Q21+V21</f>
        <v>2.01045188824802</v>
      </c>
      <c r="Z21" s="22" t="n">
        <f aca="false">$C21+R21+V21</f>
        <v>2.06320805263158</v>
      </c>
      <c r="AA21" s="22" t="n">
        <f aca="false">$D21+S21+W21</f>
        <v>2.00894059480894</v>
      </c>
      <c r="AB21" s="22" t="n">
        <f aca="false">$D21+T21+W21</f>
        <v>2.04162552631579</v>
      </c>
      <c r="AC21" s="22" t="n">
        <f aca="false">E21</f>
        <v>1.94631578947368</v>
      </c>
      <c r="AE21" s="23" t="n">
        <f aca="false">Y21/$AC21</f>
        <v>1.03295256562229</v>
      </c>
      <c r="AF21" s="23" t="n">
        <f aca="false">Z21/$AC21</f>
        <v>1.06005822065982</v>
      </c>
      <c r="AG21" s="23" t="n">
        <f aca="false">AA21/$AC21</f>
        <v>1.03217607629448</v>
      </c>
      <c r="AH21" s="23" t="n">
        <f aca="false">AB21/$AC21</f>
        <v>1.04896930773391</v>
      </c>
      <c r="AI21" s="23" t="n">
        <f aca="false">AC21/$AC21</f>
        <v>1</v>
      </c>
    </row>
    <row r="22" customFormat="false" ht="12.75" hidden="false" customHeight="false" outlineLevel="0" collapsed="false">
      <c r="A22" s="24" t="n">
        <v>36220</v>
      </c>
      <c r="B22" s="24"/>
      <c r="C22" s="3" t="n">
        <v>1.6604347826087</v>
      </c>
      <c r="D22" s="3" t="n">
        <v>1.72695652173913</v>
      </c>
      <c r="E22" s="3" t="n">
        <v>1.93217391304348</v>
      </c>
      <c r="G22" s="22" t="n">
        <v>0.1188</v>
      </c>
      <c r="H22" s="22" t="n">
        <v>0.3172</v>
      </c>
      <c r="I22" s="22" t="n">
        <v>0.0431</v>
      </c>
      <c r="J22" s="8" t="n">
        <v>0.1971</v>
      </c>
      <c r="L22" s="22" t="n">
        <f aca="false">4.43*12/365</f>
        <v>0.145643835616438</v>
      </c>
      <c r="M22" s="22" t="n">
        <v>0</v>
      </c>
      <c r="N22" s="22" t="n">
        <f aca="false">3.69*12/365</f>
        <v>0.121315068493151</v>
      </c>
      <c r="O22" s="22" t="n">
        <v>0</v>
      </c>
      <c r="P22" s="22"/>
      <c r="Q22" s="22" t="n">
        <f aca="false">G22+L22</f>
        <v>0.264443835616438</v>
      </c>
      <c r="R22" s="22" t="n">
        <f aca="false">H22+M22</f>
        <v>0.3172</v>
      </c>
      <c r="S22" s="22" t="n">
        <f aca="false">I22+N22</f>
        <v>0.164415068493151</v>
      </c>
      <c r="T22" s="22" t="n">
        <f aca="false">J22+O22</f>
        <v>0.1971</v>
      </c>
      <c r="U22" s="22"/>
      <c r="V22" s="22" t="n">
        <f aca="false">0.0173*C22</f>
        <v>0.0287255217391304</v>
      </c>
      <c r="W22" s="22" t="n">
        <f aca="false">0.0173*D22</f>
        <v>0.0298763478260869</v>
      </c>
      <c r="X22" s="1"/>
      <c r="Y22" s="22" t="n">
        <f aca="false">$C22+Q22+V22</f>
        <v>1.95360413996426</v>
      </c>
      <c r="Z22" s="22" t="n">
        <f aca="false">$C22+R22+V22</f>
        <v>2.00636030434783</v>
      </c>
      <c r="AA22" s="22" t="n">
        <f aca="false">$D22+S22+W22</f>
        <v>1.92124793805837</v>
      </c>
      <c r="AB22" s="22" t="n">
        <f aca="false">$D22+T22+W22</f>
        <v>1.95393286956522</v>
      </c>
      <c r="AC22" s="22" t="n">
        <f aca="false">E22</f>
        <v>1.93217391304348</v>
      </c>
      <c r="AE22" s="23" t="n">
        <f aca="false">Y22/$AC22</f>
        <v>1.01109125155666</v>
      </c>
      <c r="AF22" s="23" t="n">
        <f aca="false">Z22/$AC22</f>
        <v>1.0383952970297</v>
      </c>
      <c r="AG22" s="23" t="n">
        <f aca="false">AA22/$AC22</f>
        <v>0.994345242469452</v>
      </c>
      <c r="AH22" s="23" t="n">
        <f aca="false">AB22/$AC22</f>
        <v>1.01126138613861</v>
      </c>
      <c r="AI22" s="23" t="n">
        <f aca="false">AC22/$AC22</f>
        <v>1</v>
      </c>
    </row>
    <row r="23" customFormat="false" ht="12.75" hidden="false" customHeight="false" outlineLevel="0" collapsed="false">
      <c r="A23" s="24" t="n">
        <v>36251</v>
      </c>
      <c r="B23" s="24"/>
      <c r="C23" s="3" t="n">
        <v>1.9852380952381</v>
      </c>
      <c r="D23" s="3" t="n">
        <v>2.11</v>
      </c>
      <c r="E23" s="3" t="n">
        <v>2.30857142857143</v>
      </c>
      <c r="G23" s="22" t="n">
        <v>0.1188</v>
      </c>
      <c r="H23" s="22" t="n">
        <v>0.3172</v>
      </c>
      <c r="I23" s="22" t="n">
        <v>0.0431</v>
      </c>
      <c r="J23" s="8" t="n">
        <v>0.1971</v>
      </c>
      <c r="L23" s="22" t="n">
        <f aca="false">4.43*12/365</f>
        <v>0.145643835616438</v>
      </c>
      <c r="M23" s="22" t="n">
        <v>0</v>
      </c>
      <c r="N23" s="22" t="n">
        <f aca="false">3.69*12/365</f>
        <v>0.121315068493151</v>
      </c>
      <c r="O23" s="22" t="n">
        <v>0</v>
      </c>
      <c r="P23" s="22"/>
      <c r="Q23" s="22" t="n">
        <f aca="false">G23+L23</f>
        <v>0.264443835616438</v>
      </c>
      <c r="R23" s="22" t="n">
        <f aca="false">H23+M23</f>
        <v>0.3172</v>
      </c>
      <c r="S23" s="22" t="n">
        <f aca="false">I23+N23</f>
        <v>0.164415068493151</v>
      </c>
      <c r="T23" s="22" t="n">
        <f aca="false">J23+O23</f>
        <v>0.1971</v>
      </c>
      <c r="U23" s="22"/>
      <c r="V23" s="22" t="n">
        <f aca="false">0.0173*C23</f>
        <v>0.0343446190476191</v>
      </c>
      <c r="W23" s="22" t="n">
        <f aca="false">0.0173*D23</f>
        <v>0.036503</v>
      </c>
      <c r="X23" s="1"/>
      <c r="Y23" s="22" t="n">
        <f aca="false">$C23+Q23+V23</f>
        <v>2.28402654990215</v>
      </c>
      <c r="Z23" s="22" t="n">
        <f aca="false">$C23+R23+V23</f>
        <v>2.33678271428571</v>
      </c>
      <c r="AA23" s="22" t="n">
        <f aca="false">$D23+S23+W23</f>
        <v>2.31091806849315</v>
      </c>
      <c r="AB23" s="22" t="n">
        <f aca="false">$D23+T23+W23</f>
        <v>2.343603</v>
      </c>
      <c r="AC23" s="22" t="n">
        <f aca="false">E23</f>
        <v>2.30857142857143</v>
      </c>
      <c r="AE23" s="23" t="n">
        <f aca="false">Y23/$AC23</f>
        <v>0.989367936219992</v>
      </c>
      <c r="AF23" s="23" t="n">
        <f aca="false">Z23/$AC23</f>
        <v>1.01222023514851</v>
      </c>
      <c r="AG23" s="23" t="n">
        <f aca="false">AA23/$AC23</f>
        <v>1.0010164900651</v>
      </c>
      <c r="AH23" s="23" t="n">
        <f aca="false">AB23/$AC23</f>
        <v>1.01517456683168</v>
      </c>
      <c r="AI23" s="23" t="n">
        <f aca="false">AC23/$AC23</f>
        <v>1</v>
      </c>
    </row>
    <row r="24" customFormat="false" ht="12.75" hidden="false" customHeight="false" outlineLevel="0" collapsed="false">
      <c r="A24" s="24" t="n">
        <v>36281</v>
      </c>
      <c r="B24" s="24"/>
      <c r="C24" s="3" t="n">
        <v>2.1205</v>
      </c>
      <c r="D24" s="3" t="n">
        <v>2.228</v>
      </c>
      <c r="E24" s="3" t="n">
        <v>2.434</v>
      </c>
      <c r="G24" s="22" t="n">
        <v>0.1188</v>
      </c>
      <c r="H24" s="22" t="n">
        <v>0.3172</v>
      </c>
      <c r="I24" s="22" t="n">
        <v>0.0431</v>
      </c>
      <c r="J24" s="8" t="n">
        <v>0.1971</v>
      </c>
      <c r="L24" s="22" t="n">
        <f aca="false">4.43*12/365</f>
        <v>0.145643835616438</v>
      </c>
      <c r="M24" s="22" t="n">
        <v>0</v>
      </c>
      <c r="N24" s="22" t="n">
        <f aca="false">3.69*12/365</f>
        <v>0.121315068493151</v>
      </c>
      <c r="O24" s="22" t="n">
        <v>0</v>
      </c>
      <c r="P24" s="22"/>
      <c r="Q24" s="22" t="n">
        <f aca="false">G24+L24</f>
        <v>0.264443835616438</v>
      </c>
      <c r="R24" s="22" t="n">
        <f aca="false">H24+M24</f>
        <v>0.3172</v>
      </c>
      <c r="S24" s="22" t="n">
        <f aca="false">I24+N24</f>
        <v>0.164415068493151</v>
      </c>
      <c r="T24" s="22" t="n">
        <f aca="false">J24+O24</f>
        <v>0.1971</v>
      </c>
      <c r="U24" s="22"/>
      <c r="V24" s="22" t="n">
        <f aca="false">0.0173*C24</f>
        <v>0.03668465</v>
      </c>
      <c r="W24" s="22" t="n">
        <f aca="false">0.0173*D24</f>
        <v>0.0385444</v>
      </c>
      <c r="X24" s="1"/>
      <c r="Y24" s="22" t="n">
        <f aca="false">$C24+Q24+V24</f>
        <v>2.42162848561644</v>
      </c>
      <c r="Z24" s="22" t="n">
        <f aca="false">$C24+R24+V24</f>
        <v>2.47438465</v>
      </c>
      <c r="AA24" s="22" t="n">
        <f aca="false">$D24+S24+W24</f>
        <v>2.43095946849315</v>
      </c>
      <c r="AB24" s="22" t="n">
        <f aca="false">$D24+T24+W24</f>
        <v>2.4636444</v>
      </c>
      <c r="AC24" s="22" t="n">
        <f aca="false">E24</f>
        <v>2.434</v>
      </c>
      <c r="AE24" s="23" t="n">
        <f aca="false">Y24/$AC24</f>
        <v>0.994917208552358</v>
      </c>
      <c r="AF24" s="23" t="n">
        <f aca="false">Z24/$AC24</f>
        <v>1.01659188578472</v>
      </c>
      <c r="AG24" s="23" t="n">
        <f aca="false">AA24/$AC24</f>
        <v>0.998750808748213</v>
      </c>
      <c r="AH24" s="23" t="n">
        <f aca="false">AB24/$AC24</f>
        <v>1.01217929334429</v>
      </c>
      <c r="AI24" s="23" t="n">
        <f aca="false">AC24/$AC24</f>
        <v>1</v>
      </c>
    </row>
    <row r="25" customFormat="false" ht="12.75" hidden="false" customHeight="false" outlineLevel="0" collapsed="false">
      <c r="A25" s="24" t="n">
        <v>36312</v>
      </c>
      <c r="B25" s="24"/>
      <c r="C25" s="3" t="n">
        <v>2.16909090909091</v>
      </c>
      <c r="D25" s="3" t="n">
        <v>2.30681818181818</v>
      </c>
      <c r="E25" s="3" t="n">
        <v>2.47454545454545</v>
      </c>
      <c r="G25" s="22" t="n">
        <v>0.1188</v>
      </c>
      <c r="H25" s="22" t="n">
        <v>0.3172</v>
      </c>
      <c r="I25" s="22" t="n">
        <v>0.0431</v>
      </c>
      <c r="J25" s="8" t="n">
        <v>0.1971</v>
      </c>
      <c r="L25" s="22" t="n">
        <f aca="false">4.43*12/365</f>
        <v>0.145643835616438</v>
      </c>
      <c r="M25" s="22" t="n">
        <v>0</v>
      </c>
      <c r="N25" s="22" t="n">
        <f aca="false">3.69*12/365</f>
        <v>0.121315068493151</v>
      </c>
      <c r="O25" s="22" t="n">
        <v>0</v>
      </c>
      <c r="P25" s="22"/>
      <c r="Q25" s="22" t="n">
        <f aca="false">G25+L25</f>
        <v>0.264443835616438</v>
      </c>
      <c r="R25" s="22" t="n">
        <f aca="false">H25+M25</f>
        <v>0.3172</v>
      </c>
      <c r="S25" s="22" t="n">
        <f aca="false">I25+N25</f>
        <v>0.164415068493151</v>
      </c>
      <c r="T25" s="22" t="n">
        <f aca="false">J25+O25</f>
        <v>0.1971</v>
      </c>
      <c r="U25" s="22"/>
      <c r="V25" s="22" t="n">
        <f aca="false">0.0173*C25</f>
        <v>0.0375252727272727</v>
      </c>
      <c r="W25" s="22" t="n">
        <f aca="false">0.0173*D25</f>
        <v>0.0399079545454545</v>
      </c>
      <c r="X25" s="1"/>
      <c r="Y25" s="22" t="n">
        <f aca="false">$C25+Q25+V25</f>
        <v>2.47106001743462</v>
      </c>
      <c r="Z25" s="22" t="n">
        <f aca="false">$C25+R25+V25</f>
        <v>2.52381618181818</v>
      </c>
      <c r="AA25" s="22" t="n">
        <f aca="false">$D25+S25+W25</f>
        <v>2.51114120485679</v>
      </c>
      <c r="AB25" s="22" t="n">
        <f aca="false">$D25+T25+W25</f>
        <v>2.54382613636364</v>
      </c>
      <c r="AC25" s="22" t="n">
        <f aca="false">E25</f>
        <v>2.47454545454545</v>
      </c>
      <c r="AE25" s="23" t="n">
        <f aca="false">Y25/$AC25</f>
        <v>0.998591483900839</v>
      </c>
      <c r="AF25" s="23" t="n">
        <f aca="false">Z25/$AC25</f>
        <v>1.01991102130786</v>
      </c>
      <c r="AG25" s="23" t="n">
        <f aca="false">AA25/$AC25</f>
        <v>1.0147888777893</v>
      </c>
      <c r="AH25" s="23" t="n">
        <f aca="false">AB25/$AC25</f>
        <v>1.02799733651727</v>
      </c>
      <c r="AI25" s="23" t="n">
        <f aca="false">AC25/$AC25</f>
        <v>1</v>
      </c>
    </row>
    <row r="26" customFormat="false" ht="12.75" hidden="false" customHeight="false" outlineLevel="0" collapsed="false">
      <c r="A26" s="24" t="n">
        <v>36342</v>
      </c>
      <c r="B26" s="24"/>
      <c r="C26" s="3" t="n">
        <v>2.17190476190476</v>
      </c>
      <c r="D26" s="3" t="n">
        <v>2.38666666666667</v>
      </c>
      <c r="E26" s="3" t="n">
        <v>2.50476190476191</v>
      </c>
      <c r="G26" s="22" t="n">
        <v>0.1188</v>
      </c>
      <c r="H26" s="22" t="n">
        <v>0.3172</v>
      </c>
      <c r="I26" s="22" t="n">
        <v>0.0431</v>
      </c>
      <c r="J26" s="8" t="n">
        <v>0.1971</v>
      </c>
      <c r="L26" s="22" t="n">
        <f aca="false">4.43*12/365</f>
        <v>0.145643835616438</v>
      </c>
      <c r="M26" s="22" t="n">
        <v>0</v>
      </c>
      <c r="N26" s="22" t="n">
        <f aca="false">3.69*12/365</f>
        <v>0.121315068493151</v>
      </c>
      <c r="O26" s="22" t="n">
        <v>0</v>
      </c>
      <c r="P26" s="22"/>
      <c r="Q26" s="22" t="n">
        <f aca="false">G26+L26</f>
        <v>0.264443835616438</v>
      </c>
      <c r="R26" s="22" t="n">
        <f aca="false">H26+M26</f>
        <v>0.3172</v>
      </c>
      <c r="S26" s="22" t="n">
        <f aca="false">I26+N26</f>
        <v>0.164415068493151</v>
      </c>
      <c r="T26" s="22" t="n">
        <f aca="false">J26+O26</f>
        <v>0.1971</v>
      </c>
      <c r="U26" s="22"/>
      <c r="V26" s="22" t="n">
        <f aca="false">0.0173*C26</f>
        <v>0.0375739523809524</v>
      </c>
      <c r="W26" s="22" t="n">
        <f aca="false">0.0173*D26</f>
        <v>0.0412893333333333</v>
      </c>
      <c r="X26" s="1"/>
      <c r="Y26" s="22" t="n">
        <f aca="false">$C26+Q26+V26</f>
        <v>2.47392254990215</v>
      </c>
      <c r="Z26" s="22" t="n">
        <f aca="false">$C26+R26+V26</f>
        <v>2.52667871428571</v>
      </c>
      <c r="AA26" s="22" t="n">
        <f aca="false">$D26+S26+W26</f>
        <v>2.59237106849315</v>
      </c>
      <c r="AB26" s="22" t="n">
        <f aca="false">$D26+T26+W26</f>
        <v>2.625056</v>
      </c>
      <c r="AC26" s="22" t="n">
        <f aca="false">E26</f>
        <v>2.50476190476191</v>
      </c>
      <c r="AE26" s="23" t="n">
        <f aca="false">Y26/$AC26</f>
        <v>0.987687710036981</v>
      </c>
      <c r="AF26" s="23" t="n">
        <f aca="false">Z26/$AC26</f>
        <v>1.00875005703422</v>
      </c>
      <c r="AG26" s="23" t="n">
        <f aca="false">AA26/$AC26</f>
        <v>1.0349770425543</v>
      </c>
      <c r="AH26" s="23" t="n">
        <f aca="false">AB26/$AC26</f>
        <v>1.04802615969582</v>
      </c>
      <c r="AI26" s="23" t="n">
        <f aca="false">AC26/$AC26</f>
        <v>1</v>
      </c>
    </row>
    <row r="27" customFormat="false" ht="12.75" hidden="false" customHeight="false" outlineLevel="0" collapsed="false">
      <c r="A27" s="24" t="n">
        <v>36373</v>
      </c>
      <c r="B27" s="24"/>
      <c r="C27" s="3" t="n">
        <v>2.46636363636364</v>
      </c>
      <c r="D27" s="3" t="n">
        <v>2.73454545454545</v>
      </c>
      <c r="E27" s="3" t="n">
        <v>2.76909090909091</v>
      </c>
      <c r="G27" s="22" t="n">
        <v>0.1188</v>
      </c>
      <c r="H27" s="22" t="n">
        <v>0.3172</v>
      </c>
      <c r="I27" s="22" t="n">
        <v>0.0431</v>
      </c>
      <c r="J27" s="8" t="n">
        <v>0.1971</v>
      </c>
      <c r="L27" s="22" t="n">
        <f aca="false">4.43*12/365</f>
        <v>0.145643835616438</v>
      </c>
      <c r="M27" s="22" t="n">
        <v>0</v>
      </c>
      <c r="N27" s="22" t="n">
        <f aca="false">3.69*12/365</f>
        <v>0.121315068493151</v>
      </c>
      <c r="O27" s="22" t="n">
        <v>0</v>
      </c>
      <c r="P27" s="22"/>
      <c r="Q27" s="22" t="n">
        <f aca="false">G27+L27</f>
        <v>0.264443835616438</v>
      </c>
      <c r="R27" s="22" t="n">
        <f aca="false">H27+M27</f>
        <v>0.3172</v>
      </c>
      <c r="S27" s="22" t="n">
        <f aca="false">I27+N27</f>
        <v>0.164415068493151</v>
      </c>
      <c r="T27" s="22" t="n">
        <f aca="false">J27+O27</f>
        <v>0.1971</v>
      </c>
      <c r="U27" s="22"/>
      <c r="V27" s="22" t="n">
        <f aca="false">0.0173*C27</f>
        <v>0.0426680909090909</v>
      </c>
      <c r="W27" s="22" t="n">
        <f aca="false">0.0173*D27</f>
        <v>0.0473076363636364</v>
      </c>
      <c r="X27" s="1"/>
      <c r="Y27" s="22" t="n">
        <f aca="false">$C27+Q27+V27</f>
        <v>2.77347556288917</v>
      </c>
      <c r="Z27" s="22" t="n">
        <f aca="false">$C27+R27+V27</f>
        <v>2.82623172727273</v>
      </c>
      <c r="AA27" s="22" t="n">
        <f aca="false">$D27+S27+W27</f>
        <v>2.94626815940224</v>
      </c>
      <c r="AB27" s="22" t="n">
        <f aca="false">$D27+T27+W27</f>
        <v>2.97895309090909</v>
      </c>
      <c r="AC27" s="22" t="n">
        <f aca="false">E27</f>
        <v>2.76909090909091</v>
      </c>
      <c r="AE27" s="23" t="n">
        <f aca="false">Y27/$AC27</f>
        <v>1.001583427176</v>
      </c>
      <c r="AF27" s="23" t="n">
        <f aca="false">Z27/$AC27</f>
        <v>1.02063522652659</v>
      </c>
      <c r="AG27" s="23" t="n">
        <f aca="false">AA27/$AC27</f>
        <v>1.0639839052339</v>
      </c>
      <c r="AH27" s="23" t="n">
        <f aca="false">AB27/$AC27</f>
        <v>1.07578739330269</v>
      </c>
      <c r="AI27" s="23" t="n">
        <f aca="false">AC27/$AC27</f>
        <v>1</v>
      </c>
    </row>
    <row r="28" customFormat="false" ht="12.75" hidden="false" customHeight="false" outlineLevel="0" collapsed="false">
      <c r="A28" s="24" t="n">
        <v>36404</v>
      </c>
      <c r="B28" s="24"/>
      <c r="C28" s="3" t="n">
        <v>2.45285714285714</v>
      </c>
      <c r="D28" s="3" t="n">
        <v>2.68</v>
      </c>
      <c r="E28" s="3" t="n">
        <v>2.80904761904762</v>
      </c>
      <c r="G28" s="22" t="n">
        <v>0.1188</v>
      </c>
      <c r="H28" s="22" t="n">
        <v>0.3172</v>
      </c>
      <c r="I28" s="22" t="n">
        <v>0.0431</v>
      </c>
      <c r="J28" s="8" t="n">
        <v>0.1971</v>
      </c>
      <c r="L28" s="22" t="n">
        <f aca="false">4.43*12/365</f>
        <v>0.145643835616438</v>
      </c>
      <c r="M28" s="22" t="n">
        <v>0</v>
      </c>
      <c r="N28" s="22" t="n">
        <f aca="false">3.69*12/365</f>
        <v>0.121315068493151</v>
      </c>
      <c r="O28" s="22" t="n">
        <v>0</v>
      </c>
      <c r="P28" s="22"/>
      <c r="Q28" s="22" t="n">
        <f aca="false">G28+L28</f>
        <v>0.264443835616438</v>
      </c>
      <c r="R28" s="22" t="n">
        <f aca="false">H28+M28</f>
        <v>0.3172</v>
      </c>
      <c r="S28" s="22" t="n">
        <f aca="false">I28+N28</f>
        <v>0.164415068493151</v>
      </c>
      <c r="T28" s="22" t="n">
        <f aca="false">J28+O28</f>
        <v>0.1971</v>
      </c>
      <c r="U28" s="22"/>
      <c r="V28" s="22" t="n">
        <f aca="false">0.0173*C28</f>
        <v>0.0424344285714286</v>
      </c>
      <c r="W28" s="22" t="n">
        <f aca="false">0.0173*D28</f>
        <v>0.046364</v>
      </c>
      <c r="X28" s="1"/>
      <c r="Y28" s="22" t="n">
        <f aca="false">$C28+Q28+V28</f>
        <v>2.75973540704501</v>
      </c>
      <c r="Z28" s="22" t="n">
        <f aca="false">$C28+R28+V28</f>
        <v>2.81249157142857</v>
      </c>
      <c r="AA28" s="22" t="n">
        <f aca="false">$D28+S28+W28</f>
        <v>2.89077906849315</v>
      </c>
      <c r="AB28" s="22" t="n">
        <f aca="false">$D28+T28+W28</f>
        <v>2.923464</v>
      </c>
      <c r="AC28" s="22" t="n">
        <f aca="false">E28</f>
        <v>2.80904761904762</v>
      </c>
      <c r="AE28" s="23" t="n">
        <f aca="false">Y28/$AC28</f>
        <v>0.982445220341502</v>
      </c>
      <c r="AF28" s="23" t="n">
        <f aca="false">Z28/$AC28</f>
        <v>1.00122602135955</v>
      </c>
      <c r="AG28" s="23" t="n">
        <f aca="false">AA28/$AC28</f>
        <v>1.02909578637661</v>
      </c>
      <c r="AH28" s="23" t="n">
        <f aca="false">AB28/$AC28</f>
        <v>1.0407313781997</v>
      </c>
      <c r="AI28" s="23" t="n">
        <f aca="false">AC28/$AC28</f>
        <v>1</v>
      </c>
    </row>
    <row r="29" customFormat="false" ht="12.75" hidden="false" customHeight="false" outlineLevel="0" collapsed="false">
      <c r="A29" s="24" t="n">
        <v>36434</v>
      </c>
      <c r="B29" s="24"/>
      <c r="C29" s="3" t="n">
        <v>2.82952380952381</v>
      </c>
      <c r="D29" s="3" t="n">
        <v>2.96428571428571</v>
      </c>
      <c r="E29" s="3" t="n">
        <v>3.19190476190476</v>
      </c>
      <c r="G29" s="22" t="n">
        <v>0.1188</v>
      </c>
      <c r="H29" s="22" t="n">
        <v>0.3172</v>
      </c>
      <c r="I29" s="22" t="n">
        <v>0.0431</v>
      </c>
      <c r="J29" s="8" t="n">
        <v>0.1971</v>
      </c>
      <c r="L29" s="22" t="n">
        <f aca="false">4.43*12/365</f>
        <v>0.145643835616438</v>
      </c>
      <c r="M29" s="22" t="n">
        <v>0</v>
      </c>
      <c r="N29" s="22" t="n">
        <f aca="false">3.69*12/365</f>
        <v>0.121315068493151</v>
      </c>
      <c r="O29" s="22" t="n">
        <v>0</v>
      </c>
      <c r="P29" s="22"/>
      <c r="Q29" s="22" t="n">
        <f aca="false">G29+L29</f>
        <v>0.264443835616438</v>
      </c>
      <c r="R29" s="22" t="n">
        <f aca="false">H29+M29</f>
        <v>0.3172</v>
      </c>
      <c r="S29" s="22" t="n">
        <f aca="false">I29+N29</f>
        <v>0.164415068493151</v>
      </c>
      <c r="T29" s="22" t="n">
        <f aca="false">J29+O29</f>
        <v>0.1971</v>
      </c>
      <c r="U29" s="22"/>
      <c r="V29" s="22" t="n">
        <f aca="false">0.0173*C29</f>
        <v>0.0489507619047619</v>
      </c>
      <c r="W29" s="22" t="n">
        <f aca="false">0.0173*D29</f>
        <v>0.0512821428571429</v>
      </c>
      <c r="X29" s="1"/>
      <c r="Y29" s="22" t="n">
        <f aca="false">$C29+Q29+V29</f>
        <v>3.14291840704501</v>
      </c>
      <c r="Z29" s="22" t="n">
        <f aca="false">$C29+R29+V29</f>
        <v>3.19567457142857</v>
      </c>
      <c r="AA29" s="22" t="n">
        <f aca="false">$D29+S29+W29</f>
        <v>3.17998292563601</v>
      </c>
      <c r="AB29" s="22" t="n">
        <f aca="false">$D29+T29+W29</f>
        <v>3.21266785714286</v>
      </c>
      <c r="AC29" s="22" t="n">
        <f aca="false">E29</f>
        <v>3.19190476190476</v>
      </c>
      <c r="AE29" s="23" t="n">
        <f aca="false">Y29/$AC29</f>
        <v>0.984652939697825</v>
      </c>
      <c r="AF29" s="23" t="n">
        <f aca="false">Z29/$AC29</f>
        <v>1.00118105325973</v>
      </c>
      <c r="AG29" s="23" t="n">
        <f aca="false">AA29/$AC29</f>
        <v>0.99626497744825</v>
      </c>
      <c r="AH29" s="23" t="n">
        <f aca="false">AB29/$AC29</f>
        <v>1.00650492316873</v>
      </c>
      <c r="AI29" s="23" t="n">
        <f aca="false">AC29/$AC29</f>
        <v>1</v>
      </c>
    </row>
    <row r="30" customFormat="false" ht="12.75" hidden="false" customHeight="false" outlineLevel="0" collapsed="false">
      <c r="A30" s="24" t="n">
        <v>36465</v>
      </c>
      <c r="B30" s="24"/>
      <c r="C30" s="3" t="n">
        <v>2.4125</v>
      </c>
      <c r="D30" s="3" t="n">
        <v>2.587</v>
      </c>
      <c r="E30" s="3" t="n">
        <v>2.7095</v>
      </c>
      <c r="G30" s="22" t="n">
        <v>0.1188</v>
      </c>
      <c r="H30" s="22" t="n">
        <v>0.3172</v>
      </c>
      <c r="I30" s="22" t="n">
        <v>0.0431</v>
      </c>
      <c r="J30" s="8" t="n">
        <v>0.1971</v>
      </c>
      <c r="L30" s="22" t="n">
        <f aca="false">4.43*12/365</f>
        <v>0.145643835616438</v>
      </c>
      <c r="M30" s="22" t="n">
        <v>0</v>
      </c>
      <c r="N30" s="22" t="n">
        <f aca="false">3.69*12/365</f>
        <v>0.121315068493151</v>
      </c>
      <c r="O30" s="22" t="n">
        <v>0</v>
      </c>
      <c r="P30" s="22"/>
      <c r="Q30" s="22" t="n">
        <f aca="false">G30+L30</f>
        <v>0.264443835616438</v>
      </c>
      <c r="R30" s="22" t="n">
        <f aca="false">H30+M30</f>
        <v>0.3172</v>
      </c>
      <c r="S30" s="22" t="n">
        <f aca="false">I30+N30</f>
        <v>0.164415068493151</v>
      </c>
      <c r="T30" s="22" t="n">
        <f aca="false">J30+O30</f>
        <v>0.1971</v>
      </c>
      <c r="U30" s="22"/>
      <c r="V30" s="22" t="n">
        <f aca="false">0.0173*C30</f>
        <v>0.04173625</v>
      </c>
      <c r="W30" s="22" t="n">
        <f aca="false">0.0173*D30</f>
        <v>0.0447551</v>
      </c>
      <c r="X30" s="1"/>
      <c r="Y30" s="22" t="n">
        <f aca="false">$C30+Q30+V30</f>
        <v>2.71868008561644</v>
      </c>
      <c r="Z30" s="22" t="n">
        <f aca="false">$C30+R30+V30</f>
        <v>2.77143625</v>
      </c>
      <c r="AA30" s="22" t="n">
        <f aca="false">$D30+S30+W30</f>
        <v>2.79617016849315</v>
      </c>
      <c r="AB30" s="22" t="n">
        <f aca="false">$D30+T30+W30</f>
        <v>2.8288551</v>
      </c>
      <c r="AC30" s="22" t="n">
        <f aca="false">E30</f>
        <v>2.7095</v>
      </c>
      <c r="AE30" s="23" t="n">
        <f aca="false">Y30/$AC30</f>
        <v>1.00338811057997</v>
      </c>
      <c r="AF30" s="23" t="n">
        <f aca="false">Z30/$AC30</f>
        <v>1.02285892231039</v>
      </c>
      <c r="AG30" s="23" t="n">
        <f aca="false">AA30/$AC30</f>
        <v>1.0319875137454</v>
      </c>
      <c r="AH30" s="23" t="n">
        <f aca="false">AB30/$AC30</f>
        <v>1.04405059974165</v>
      </c>
      <c r="AI30" s="23" t="n">
        <f aca="false">AC30/$AC30</f>
        <v>1</v>
      </c>
    </row>
    <row r="31" customFormat="false" ht="12.75" hidden="false" customHeight="false" outlineLevel="0" collapsed="false">
      <c r="A31" s="24" t="n">
        <v>36495</v>
      </c>
      <c r="B31" s="24"/>
      <c r="C31" s="3" t="n">
        <v>2.36619047619048</v>
      </c>
      <c r="D31" s="3" t="n">
        <v>2.46857142857143</v>
      </c>
      <c r="E31" s="3" t="n">
        <v>2.51238095238095</v>
      </c>
      <c r="G31" s="22" t="n">
        <v>0.1188</v>
      </c>
      <c r="H31" s="22" t="n">
        <v>0.3172</v>
      </c>
      <c r="I31" s="22" t="n">
        <v>0.0431</v>
      </c>
      <c r="J31" s="8" t="n">
        <v>0.1971</v>
      </c>
      <c r="L31" s="22" t="n">
        <f aca="false">4.43*12/365</f>
        <v>0.145643835616438</v>
      </c>
      <c r="M31" s="22" t="n">
        <v>0</v>
      </c>
      <c r="N31" s="22" t="n">
        <f aca="false">3.69*12/365</f>
        <v>0.121315068493151</v>
      </c>
      <c r="O31" s="22" t="n">
        <v>0</v>
      </c>
      <c r="P31" s="22"/>
      <c r="Q31" s="22" t="n">
        <f aca="false">G31+L31</f>
        <v>0.264443835616438</v>
      </c>
      <c r="R31" s="22" t="n">
        <f aca="false">H31+M31</f>
        <v>0.3172</v>
      </c>
      <c r="S31" s="22" t="n">
        <f aca="false">I31+N31</f>
        <v>0.164415068493151</v>
      </c>
      <c r="T31" s="22" t="n">
        <f aca="false">J31+O31</f>
        <v>0.1971</v>
      </c>
      <c r="U31" s="22"/>
      <c r="V31" s="22" t="n">
        <f aca="false">0.0173*C31</f>
        <v>0.0409350952380952</v>
      </c>
      <c r="W31" s="22" t="n">
        <f aca="false">0.0173*D31</f>
        <v>0.0427062857142857</v>
      </c>
      <c r="X31" s="1"/>
      <c r="Y31" s="22" t="n">
        <f aca="false">$C31+Q31+V31</f>
        <v>2.67156940704501</v>
      </c>
      <c r="Z31" s="22" t="n">
        <f aca="false">$C31+R31+V31</f>
        <v>2.72432557142857</v>
      </c>
      <c r="AA31" s="22" t="n">
        <f aca="false">$D31+S31+W31</f>
        <v>2.67569278277887</v>
      </c>
      <c r="AB31" s="22" t="n">
        <f aca="false">$D31+T31+W31</f>
        <v>2.70837771428571</v>
      </c>
      <c r="AC31" s="22" t="n">
        <f aca="false">E31</f>
        <v>2.51238095238095</v>
      </c>
      <c r="AE31" s="23" t="n">
        <f aca="false">Y31/$AC31</f>
        <v>1.06336159112861</v>
      </c>
      <c r="AF31" s="23" t="n">
        <f aca="false">Z31/$AC31</f>
        <v>1.08436006444276</v>
      </c>
      <c r="AG31" s="23" t="n">
        <f aca="false">AA31/$AC31</f>
        <v>1.06500281346392</v>
      </c>
      <c r="AH31" s="23" t="n">
        <f aca="false">AB31/$AC31</f>
        <v>1.07801235784685</v>
      </c>
      <c r="AI31" s="23" t="n">
        <f aca="false">AC31/$AC31</f>
        <v>1</v>
      </c>
    </row>
    <row r="32" customFormat="false" ht="12.75" hidden="false" customHeight="false" outlineLevel="0" collapsed="false">
      <c r="A32" s="24" t="n">
        <v>36526</v>
      </c>
      <c r="B32" s="24"/>
      <c r="C32" s="3" t="n">
        <v>2.266</v>
      </c>
      <c r="D32" s="3" t="n">
        <v>2.33</v>
      </c>
      <c r="E32" s="3" t="n">
        <v>2.402</v>
      </c>
      <c r="G32" s="22" t="n">
        <v>0.1182</v>
      </c>
      <c r="H32" s="22" t="n">
        <v>0.3203</v>
      </c>
      <c r="I32" s="22" t="n">
        <v>0.044</v>
      </c>
      <c r="J32" s="22" t="n">
        <v>0.203</v>
      </c>
      <c r="L32" s="22" t="n">
        <f aca="false">4.5236*12/365</f>
        <v>0.148721095890411</v>
      </c>
      <c r="M32" s="22" t="n">
        <v>0</v>
      </c>
      <c r="N32" s="22" t="n">
        <f aca="false">3.8064*12/365</f>
        <v>0.125141917808219</v>
      </c>
      <c r="O32" s="22" t="n">
        <v>0</v>
      </c>
      <c r="P32" s="22"/>
      <c r="Q32" s="22" t="n">
        <f aca="false">G32+L32</f>
        <v>0.266921095890411</v>
      </c>
      <c r="R32" s="22" t="n">
        <f aca="false">H32+M32</f>
        <v>0.3203</v>
      </c>
      <c r="S32" s="22" t="n">
        <f aca="false">I32+N32</f>
        <v>0.169141917808219</v>
      </c>
      <c r="T32" s="22" t="n">
        <f aca="false">J32+O32</f>
        <v>0.203</v>
      </c>
      <c r="U32" s="22"/>
      <c r="V32" s="22" t="n">
        <f aca="false">0.0173*C32</f>
        <v>0.0392018</v>
      </c>
      <c r="W32" s="22" t="n">
        <f aca="false">0.0173*D32</f>
        <v>0.040309</v>
      </c>
      <c r="X32" s="1"/>
      <c r="Y32" s="22" t="n">
        <f aca="false">$C32+Q32+V32</f>
        <v>2.57212289589041</v>
      </c>
      <c r="Z32" s="22" t="n">
        <f aca="false">$C32+R32+V32</f>
        <v>2.6255018</v>
      </c>
      <c r="AA32" s="22" t="n">
        <f aca="false">$D32+S32+W32</f>
        <v>2.53945091780822</v>
      </c>
      <c r="AB32" s="22" t="n">
        <f aca="false">$D32+T32+W32</f>
        <v>2.573309</v>
      </c>
      <c r="AC32" s="22" t="n">
        <f aca="false">E32</f>
        <v>2.402</v>
      </c>
      <c r="AE32" s="23" t="n">
        <f aca="false">Y32/$AC32</f>
        <v>1.07082551868876</v>
      </c>
      <c r="AF32" s="23" t="n">
        <f aca="false">Z32/$AC32</f>
        <v>1.09304820982515</v>
      </c>
      <c r="AG32" s="23" t="n">
        <f aca="false">AA32/$AC32</f>
        <v>1.05722352947886</v>
      </c>
      <c r="AH32" s="23" t="n">
        <f aca="false">AB32/$AC32</f>
        <v>1.07131931723564</v>
      </c>
      <c r="AI32" s="23" t="n">
        <f aca="false">AC32/$AC32</f>
        <v>1</v>
      </c>
    </row>
    <row r="33" customFormat="false" ht="12.75" hidden="false" customHeight="false" outlineLevel="0" collapsed="false">
      <c r="A33" s="24" t="n">
        <v>36557</v>
      </c>
      <c r="B33" s="24"/>
      <c r="C33" s="3" t="n">
        <v>2.49</v>
      </c>
      <c r="D33" s="3" t="n">
        <v>2.55</v>
      </c>
      <c r="E33" s="3" t="n">
        <v>2.61</v>
      </c>
      <c r="G33" s="22" t="n">
        <v>0.1182</v>
      </c>
      <c r="H33" s="22" t="n">
        <v>0.3203</v>
      </c>
      <c r="I33" s="22" t="n">
        <v>0.044</v>
      </c>
      <c r="J33" s="22" t="n">
        <v>0.203</v>
      </c>
      <c r="L33" s="22" t="n">
        <f aca="false">4.5236*12/365</f>
        <v>0.148721095890411</v>
      </c>
      <c r="M33" s="22" t="n">
        <v>0</v>
      </c>
      <c r="N33" s="22" t="n">
        <f aca="false">3.8064*12/365</f>
        <v>0.125141917808219</v>
      </c>
      <c r="O33" s="22" t="n">
        <v>0</v>
      </c>
      <c r="P33" s="22"/>
      <c r="Q33" s="22" t="n">
        <f aca="false">G33+L33</f>
        <v>0.266921095890411</v>
      </c>
      <c r="R33" s="22" t="n">
        <f aca="false">H33+M33</f>
        <v>0.3203</v>
      </c>
      <c r="S33" s="22" t="n">
        <f aca="false">I33+N33</f>
        <v>0.169141917808219</v>
      </c>
      <c r="T33" s="22" t="n">
        <f aca="false">J33+O33</f>
        <v>0.203</v>
      </c>
      <c r="U33" s="22"/>
      <c r="V33" s="22" t="n">
        <f aca="false">0.0173*C33</f>
        <v>0.043077</v>
      </c>
      <c r="W33" s="22" t="n">
        <f aca="false">0.0173*D33</f>
        <v>0.044115</v>
      </c>
      <c r="X33" s="1"/>
      <c r="Y33" s="22" t="n">
        <f aca="false">$C33+Q33+V33</f>
        <v>2.79999809589041</v>
      </c>
      <c r="Z33" s="22" t="n">
        <f aca="false">$C33+R33+V33</f>
        <v>2.853377</v>
      </c>
      <c r="AA33" s="22" t="n">
        <f aca="false">$D33+S33+W33</f>
        <v>2.76325691780822</v>
      </c>
      <c r="AB33" s="22" t="n">
        <f aca="false">$D33+T33+W33</f>
        <v>2.797115</v>
      </c>
      <c r="AC33" s="22" t="n">
        <f aca="false">E33</f>
        <v>2.61</v>
      </c>
      <c r="AE33" s="23" t="n">
        <f aca="false">Y33/$AC33</f>
        <v>1.072796205322</v>
      </c>
      <c r="AF33" s="23" t="n">
        <f aca="false">Z33/$AC33</f>
        <v>1.09324789272031</v>
      </c>
      <c r="AG33" s="23" t="n">
        <f aca="false">AA33/$AC33</f>
        <v>1.05871912559702</v>
      </c>
      <c r="AH33" s="23" t="n">
        <f aca="false">AB33/$AC33</f>
        <v>1.07169157088123</v>
      </c>
      <c r="AI33" s="23" t="n">
        <f aca="false">AC33/$AC33</f>
        <v>1</v>
      </c>
    </row>
    <row r="34" customFormat="false" ht="12.75" hidden="false" customHeight="false" outlineLevel="0" collapsed="false">
      <c r="A34" s="24" t="n">
        <v>36586</v>
      </c>
      <c r="B34" s="24"/>
      <c r="C34" s="3" t="n">
        <v>2.45</v>
      </c>
      <c r="D34" s="3" t="n">
        <v>2.59</v>
      </c>
      <c r="E34" s="3" t="n">
        <v>2.7</v>
      </c>
      <c r="G34" s="22" t="n">
        <v>0.1182</v>
      </c>
      <c r="H34" s="22" t="n">
        <v>0.3203</v>
      </c>
      <c r="I34" s="22" t="n">
        <v>0.044</v>
      </c>
      <c r="J34" s="22" t="n">
        <v>0.203</v>
      </c>
      <c r="L34" s="22" t="n">
        <f aca="false">4.5236*12/365</f>
        <v>0.148721095890411</v>
      </c>
      <c r="M34" s="22" t="n">
        <v>0</v>
      </c>
      <c r="N34" s="22" t="n">
        <f aca="false">3.8064*12/365</f>
        <v>0.125141917808219</v>
      </c>
      <c r="O34" s="22" t="n">
        <v>0</v>
      </c>
      <c r="P34" s="22"/>
      <c r="Q34" s="22" t="n">
        <f aca="false">G34+L34</f>
        <v>0.266921095890411</v>
      </c>
      <c r="R34" s="22" t="n">
        <f aca="false">H34+M34</f>
        <v>0.3203</v>
      </c>
      <c r="S34" s="22" t="n">
        <f aca="false">I34+N34</f>
        <v>0.169141917808219</v>
      </c>
      <c r="T34" s="22" t="n">
        <f aca="false">J34+O34</f>
        <v>0.203</v>
      </c>
      <c r="U34" s="22"/>
      <c r="V34" s="22" t="n">
        <f aca="false">0.0173*C34</f>
        <v>0.042385</v>
      </c>
      <c r="W34" s="22" t="n">
        <f aca="false">0.0173*D34</f>
        <v>0.044807</v>
      </c>
      <c r="X34" s="1"/>
      <c r="Y34" s="22" t="n">
        <f aca="false">$C34+Q34+V34</f>
        <v>2.75930609589041</v>
      </c>
      <c r="Z34" s="22" t="n">
        <f aca="false">$C34+R34+V34</f>
        <v>2.812685</v>
      </c>
      <c r="AA34" s="22" t="n">
        <f aca="false">$D34+S34+W34</f>
        <v>2.80394891780822</v>
      </c>
      <c r="AB34" s="22" t="n">
        <f aca="false">$D34+T34+W34</f>
        <v>2.837807</v>
      </c>
      <c r="AC34" s="22" t="n">
        <f aca="false">E34</f>
        <v>2.7</v>
      </c>
      <c r="AE34" s="23" t="n">
        <f aca="false">Y34/$AC34</f>
        <v>1.02196522070015</v>
      </c>
      <c r="AF34" s="23" t="n">
        <f aca="false">Z34/$AC34</f>
        <v>1.04173518518519</v>
      </c>
      <c r="AG34" s="23" t="n">
        <f aca="false">AA34/$AC34</f>
        <v>1.03849959918823</v>
      </c>
      <c r="AH34" s="23" t="n">
        <f aca="false">AB34/$AC34</f>
        <v>1.05103962962963</v>
      </c>
      <c r="AI34" s="23" t="n">
        <f aca="false">AC34/$AC34</f>
        <v>1</v>
      </c>
    </row>
    <row r="35" customFormat="false" ht="12.75" hidden="false" customHeight="false" outlineLevel="0" collapsed="false">
      <c r="A35" s="24" t="n">
        <v>36617</v>
      </c>
      <c r="B35" s="24"/>
      <c r="C35" s="3" t="n">
        <v>2.9</v>
      </c>
      <c r="D35" s="3" t="n">
        <v>3.02</v>
      </c>
      <c r="E35" s="3" t="n">
        <v>3.18</v>
      </c>
      <c r="G35" s="22" t="n">
        <v>0.1182</v>
      </c>
      <c r="H35" s="22" t="n">
        <v>0.3203</v>
      </c>
      <c r="I35" s="22" t="n">
        <v>0.044</v>
      </c>
      <c r="J35" s="22" t="n">
        <v>0.203</v>
      </c>
      <c r="L35" s="22" t="n">
        <f aca="false">4.5236*12/365</f>
        <v>0.148721095890411</v>
      </c>
      <c r="M35" s="22" t="n">
        <v>0</v>
      </c>
      <c r="N35" s="22" t="n">
        <f aca="false">3.8064*12/365</f>
        <v>0.125141917808219</v>
      </c>
      <c r="O35" s="22" t="n">
        <v>0</v>
      </c>
      <c r="P35" s="22"/>
      <c r="Q35" s="22" t="n">
        <f aca="false">G35+L35</f>
        <v>0.266921095890411</v>
      </c>
      <c r="R35" s="22" t="n">
        <f aca="false">H35+M35</f>
        <v>0.3203</v>
      </c>
      <c r="S35" s="22" t="n">
        <f aca="false">I35+N35</f>
        <v>0.169141917808219</v>
      </c>
      <c r="T35" s="22" t="n">
        <f aca="false">J35+O35</f>
        <v>0.203</v>
      </c>
      <c r="U35" s="22"/>
      <c r="V35" s="22" t="n">
        <f aca="false">0.0173*C35</f>
        <v>0.05017</v>
      </c>
      <c r="W35" s="22" t="n">
        <f aca="false">0.0173*D35</f>
        <v>0.052246</v>
      </c>
      <c r="X35" s="1"/>
      <c r="Y35" s="22" t="n">
        <f aca="false">$C35+Q35+V35</f>
        <v>3.21709109589041</v>
      </c>
      <c r="Z35" s="22" t="n">
        <f aca="false">$C35+R35+V35</f>
        <v>3.27047</v>
      </c>
      <c r="AA35" s="22" t="n">
        <f aca="false">$D35+S35+W35</f>
        <v>3.24138791780822</v>
      </c>
      <c r="AB35" s="22" t="n">
        <f aca="false">$D35+T35+W35</f>
        <v>3.275246</v>
      </c>
      <c r="AC35" s="22" t="n">
        <f aca="false">E35</f>
        <v>3.18</v>
      </c>
      <c r="AE35" s="23" t="n">
        <f aca="false">Y35/$AC35</f>
        <v>1.0116638666322</v>
      </c>
      <c r="AF35" s="23" t="n">
        <f aca="false">Z35/$AC35</f>
        <v>1.02844968553459</v>
      </c>
      <c r="AG35" s="23" t="n">
        <f aca="false">AA35/$AC35</f>
        <v>1.01930437666925</v>
      </c>
      <c r="AH35" s="23" t="n">
        <f aca="false">AB35/$AC35</f>
        <v>1.02995157232704</v>
      </c>
      <c r="AI35" s="23" t="n">
        <f aca="false">AC35/$AC35</f>
        <v>1</v>
      </c>
    </row>
    <row r="36" customFormat="false" ht="12.75" hidden="false" customHeight="false" outlineLevel="0" collapsed="false">
      <c r="A36" s="24" t="n">
        <v>36647</v>
      </c>
      <c r="B36" s="24"/>
      <c r="C36" s="3" t="n">
        <v>2.94</v>
      </c>
      <c r="D36" s="3" t="n">
        <v>3.03</v>
      </c>
      <c r="E36" s="3" t="n">
        <v>3.13</v>
      </c>
      <c r="G36" s="22" t="n">
        <v>0.1182</v>
      </c>
      <c r="H36" s="22" t="n">
        <v>0.3203</v>
      </c>
      <c r="I36" s="22" t="n">
        <v>0.044</v>
      </c>
      <c r="J36" s="22" t="n">
        <v>0.203</v>
      </c>
      <c r="L36" s="22" t="n">
        <f aca="false">4.5236*12/365</f>
        <v>0.148721095890411</v>
      </c>
      <c r="M36" s="22" t="n">
        <v>0</v>
      </c>
      <c r="N36" s="22" t="n">
        <f aca="false">3.8064*12/365</f>
        <v>0.125141917808219</v>
      </c>
      <c r="O36" s="22" t="n">
        <v>0</v>
      </c>
      <c r="P36" s="22"/>
      <c r="Q36" s="22" t="n">
        <f aca="false">G36+L36</f>
        <v>0.266921095890411</v>
      </c>
      <c r="R36" s="22" t="n">
        <f aca="false">H36+M36</f>
        <v>0.3203</v>
      </c>
      <c r="S36" s="22" t="n">
        <f aca="false">I36+N36</f>
        <v>0.169141917808219</v>
      </c>
      <c r="T36" s="22" t="n">
        <f aca="false">J36+O36</f>
        <v>0.203</v>
      </c>
      <c r="U36" s="22"/>
      <c r="V36" s="22" t="n">
        <f aca="false">0.0173*C36</f>
        <v>0.050862</v>
      </c>
      <c r="W36" s="22" t="n">
        <f aca="false">0.0173*D36</f>
        <v>0.052419</v>
      </c>
      <c r="X36" s="1"/>
      <c r="Y36" s="22" t="n">
        <f aca="false">$C36+Q36+V36</f>
        <v>3.25778309589041</v>
      </c>
      <c r="Z36" s="22" t="n">
        <f aca="false">$C36+R36+V36</f>
        <v>3.311162</v>
      </c>
      <c r="AA36" s="22" t="n">
        <f aca="false">$D36+S36+W36</f>
        <v>3.25156091780822</v>
      </c>
      <c r="AB36" s="22" t="n">
        <f aca="false">$D36+T36+W36</f>
        <v>3.285419</v>
      </c>
      <c r="AC36" s="22" t="n">
        <f aca="false">E36</f>
        <v>3.13</v>
      </c>
      <c r="AE36" s="23" t="n">
        <f aca="false">Y36/$AC36</f>
        <v>1.04082527025253</v>
      </c>
      <c r="AF36" s="23" t="n">
        <f aca="false">Z36/$AC36</f>
        <v>1.05787923322684</v>
      </c>
      <c r="AG36" s="23" t="n">
        <f aca="false">AA36/$AC36</f>
        <v>1.03883735393234</v>
      </c>
      <c r="AH36" s="23" t="n">
        <f aca="false">AB36/$AC36</f>
        <v>1.04965463258786</v>
      </c>
      <c r="AI36" s="23" t="n">
        <f aca="false">AC36/$AC36</f>
        <v>1</v>
      </c>
    </row>
    <row r="37" customFormat="false" ht="12.75" hidden="false" customHeight="false" outlineLevel="0" collapsed="false">
      <c r="A37" s="24" t="n">
        <v>36678</v>
      </c>
      <c r="B37" s="24"/>
      <c r="C37" s="3" t="n">
        <v>3.96</v>
      </c>
      <c r="D37" s="3" t="n">
        <v>4.31</v>
      </c>
      <c r="E37" s="3" t="n">
        <v>4.45</v>
      </c>
      <c r="G37" s="22" t="n">
        <v>0.1182</v>
      </c>
      <c r="H37" s="22" t="n">
        <v>0.3203</v>
      </c>
      <c r="I37" s="22" t="n">
        <v>0.044</v>
      </c>
      <c r="J37" s="22" t="n">
        <v>0.203</v>
      </c>
      <c r="L37" s="22" t="n">
        <f aca="false">4.5236*12/365</f>
        <v>0.148721095890411</v>
      </c>
      <c r="M37" s="22" t="n">
        <v>0</v>
      </c>
      <c r="N37" s="22" t="n">
        <f aca="false">3.8064*12/365</f>
        <v>0.125141917808219</v>
      </c>
      <c r="O37" s="22" t="n">
        <v>0</v>
      </c>
      <c r="P37" s="22"/>
      <c r="Q37" s="22" t="n">
        <f aca="false">G37+L37</f>
        <v>0.266921095890411</v>
      </c>
      <c r="R37" s="22" t="n">
        <f aca="false">H37+M37</f>
        <v>0.3203</v>
      </c>
      <c r="S37" s="22" t="n">
        <f aca="false">I37+N37</f>
        <v>0.169141917808219</v>
      </c>
      <c r="T37" s="22" t="n">
        <f aca="false">J37+O37</f>
        <v>0.203</v>
      </c>
      <c r="U37" s="22"/>
      <c r="V37" s="22" t="n">
        <f aca="false">0.0173*C37</f>
        <v>0.068508</v>
      </c>
      <c r="W37" s="22" t="n">
        <f aca="false">0.0173*D37</f>
        <v>0.074563</v>
      </c>
      <c r="X37" s="1"/>
      <c r="Y37" s="22" t="n">
        <f aca="false">$C37+Q37+V37</f>
        <v>4.29542909589041</v>
      </c>
      <c r="Z37" s="22" t="n">
        <f aca="false">$C37+R37+V37</f>
        <v>4.348808</v>
      </c>
      <c r="AA37" s="22" t="n">
        <f aca="false">$D37+S37+W37</f>
        <v>4.55370491780822</v>
      </c>
      <c r="AB37" s="22" t="n">
        <f aca="false">$D37+T37+W37</f>
        <v>4.587563</v>
      </c>
      <c r="AC37" s="22" t="n">
        <f aca="false">E37</f>
        <v>4.45</v>
      </c>
      <c r="AE37" s="23" t="n">
        <f aca="false">Y37/$AC37</f>
        <v>0.965264965368632</v>
      </c>
      <c r="AF37" s="23" t="n">
        <f aca="false">Z37/$AC37</f>
        <v>0.977260224719101</v>
      </c>
      <c r="AG37" s="23" t="n">
        <f aca="false">AA37/$AC37</f>
        <v>1.02330447591196</v>
      </c>
      <c r="AH37" s="23" t="n">
        <f aca="false">AB37/$AC37</f>
        <v>1.03091303370787</v>
      </c>
      <c r="AI37" s="23" t="n">
        <f aca="false">AC37/$AC37</f>
        <v>1</v>
      </c>
    </row>
    <row r="38" customFormat="false" ht="12.75" hidden="false" customHeight="false" outlineLevel="0" collapsed="false">
      <c r="A38" s="24" t="n">
        <v>36708</v>
      </c>
      <c r="B38" s="24"/>
      <c r="C38" s="3" t="n">
        <v>4.47</v>
      </c>
      <c r="D38" s="3" t="n">
        <v>4.92</v>
      </c>
      <c r="E38" s="3" t="n">
        <v>4.89</v>
      </c>
      <c r="G38" s="22" t="n">
        <v>0.1182</v>
      </c>
      <c r="H38" s="22" t="n">
        <v>0.3203</v>
      </c>
      <c r="I38" s="22" t="n">
        <v>0.044</v>
      </c>
      <c r="J38" s="22" t="n">
        <v>0.203</v>
      </c>
      <c r="L38" s="22" t="n">
        <f aca="false">4.5236*12/365</f>
        <v>0.148721095890411</v>
      </c>
      <c r="M38" s="22" t="n">
        <v>0</v>
      </c>
      <c r="N38" s="22" t="n">
        <f aca="false">3.8064*12/365</f>
        <v>0.125141917808219</v>
      </c>
      <c r="O38" s="22" t="n">
        <v>0</v>
      </c>
      <c r="P38" s="22"/>
      <c r="Q38" s="22" t="n">
        <f aca="false">G38+L38</f>
        <v>0.266921095890411</v>
      </c>
      <c r="R38" s="22" t="n">
        <f aca="false">H38+M38</f>
        <v>0.3203</v>
      </c>
      <c r="S38" s="22" t="n">
        <f aca="false">I38+N38</f>
        <v>0.169141917808219</v>
      </c>
      <c r="T38" s="22" t="n">
        <f aca="false">J38+O38</f>
        <v>0.203</v>
      </c>
      <c r="U38" s="22"/>
      <c r="V38" s="22" t="n">
        <f aca="false">0.0173*C38</f>
        <v>0.077331</v>
      </c>
      <c r="W38" s="22" t="n">
        <f aca="false">0.0173*D38</f>
        <v>0.085116</v>
      </c>
      <c r="X38" s="1"/>
      <c r="Y38" s="22" t="n">
        <f aca="false">$C38+Q38+V38</f>
        <v>4.81425209589041</v>
      </c>
      <c r="Z38" s="22" t="n">
        <f aca="false">$C38+R38+V38</f>
        <v>4.867631</v>
      </c>
      <c r="AA38" s="22" t="n">
        <f aca="false">$D38+S38+W38</f>
        <v>5.17425791780822</v>
      </c>
      <c r="AB38" s="22" t="n">
        <f aca="false">$D38+T38+W38</f>
        <v>5.208116</v>
      </c>
      <c r="AC38" s="22" t="n">
        <f aca="false">E38</f>
        <v>4.89</v>
      </c>
      <c r="AE38" s="23" t="n">
        <f aca="false">Y38/$AC38</f>
        <v>0.984509631061434</v>
      </c>
      <c r="AF38" s="23" t="n">
        <f aca="false">Z38/$AC38</f>
        <v>0.995425562372188</v>
      </c>
      <c r="AG38" s="23" t="n">
        <f aca="false">AA38/$AC38</f>
        <v>1.05813045353951</v>
      </c>
      <c r="AH38" s="23" t="n">
        <f aca="false">AB38/$AC38</f>
        <v>1.06505439672802</v>
      </c>
      <c r="AI38" s="23" t="n">
        <f aca="false">AC38/$AC38</f>
        <v>1</v>
      </c>
    </row>
    <row r="39" customFormat="false" ht="12.75" hidden="false" customHeight="false" outlineLevel="0" collapsed="false">
      <c r="A39" s="24" t="n">
        <v>36739</v>
      </c>
      <c r="B39" s="24"/>
      <c r="C39" s="3" t="n">
        <v>3.91</v>
      </c>
      <c r="D39" s="3" t="n">
        <v>4.49</v>
      </c>
      <c r="E39" s="3" t="n">
        <v>4.42</v>
      </c>
      <c r="G39" s="22" t="n">
        <v>0.1182</v>
      </c>
      <c r="H39" s="22" t="n">
        <v>0.3203</v>
      </c>
      <c r="I39" s="22" t="n">
        <v>0.044</v>
      </c>
      <c r="J39" s="22" t="n">
        <v>0.203</v>
      </c>
      <c r="L39" s="22" t="n">
        <f aca="false">4.5236*12/365</f>
        <v>0.148721095890411</v>
      </c>
      <c r="M39" s="22" t="n">
        <v>0</v>
      </c>
      <c r="N39" s="22" t="n">
        <f aca="false">3.8064*12/365</f>
        <v>0.125141917808219</v>
      </c>
      <c r="O39" s="22" t="n">
        <v>0</v>
      </c>
      <c r="P39" s="22"/>
      <c r="Q39" s="22" t="n">
        <f aca="false">G39+L39</f>
        <v>0.266921095890411</v>
      </c>
      <c r="R39" s="22" t="n">
        <f aca="false">H39+M39</f>
        <v>0.3203</v>
      </c>
      <c r="S39" s="22" t="n">
        <f aca="false">I39+N39</f>
        <v>0.169141917808219</v>
      </c>
      <c r="T39" s="22" t="n">
        <f aca="false">J39+O39</f>
        <v>0.203</v>
      </c>
      <c r="U39" s="22"/>
      <c r="V39" s="22" t="n">
        <f aca="false">0.0173*C39</f>
        <v>0.067643</v>
      </c>
      <c r="W39" s="22" t="n">
        <f aca="false">0.0173*D39</f>
        <v>0.077677</v>
      </c>
      <c r="X39" s="1"/>
      <c r="Y39" s="22" t="n">
        <f aca="false">$C39+Q39+V39</f>
        <v>4.24456409589041</v>
      </c>
      <c r="Z39" s="22" t="n">
        <f aca="false">$C39+R39+V39</f>
        <v>4.297943</v>
      </c>
      <c r="AA39" s="22" t="n">
        <f aca="false">$D39+S39+W39</f>
        <v>4.73681891780822</v>
      </c>
      <c r="AB39" s="22" t="n">
        <f aca="false">$D39+T39+W39</f>
        <v>4.770677</v>
      </c>
      <c r="AC39" s="22" t="n">
        <f aca="false">E39</f>
        <v>4.42</v>
      </c>
      <c r="AE39" s="23" t="n">
        <f aca="false">Y39/$AC39</f>
        <v>0.960308618979731</v>
      </c>
      <c r="AF39" s="23" t="n">
        <f aca="false">Z39/$AC39</f>
        <v>0.972385294117647</v>
      </c>
      <c r="AG39" s="23" t="n">
        <f aca="false">AA39/$AC39</f>
        <v>1.07167848819191</v>
      </c>
      <c r="AH39" s="23" t="n">
        <f aca="false">AB39/$AC39</f>
        <v>1.07933868778281</v>
      </c>
      <c r="AI39" s="23" t="n">
        <f aca="false">AC39/$AC39</f>
        <v>1</v>
      </c>
    </row>
    <row r="40" customFormat="false" ht="12.75" hidden="false" customHeight="false" outlineLevel="0" collapsed="false">
      <c r="A40" s="24" t="n">
        <v>36770</v>
      </c>
      <c r="B40" s="24"/>
      <c r="C40" s="3" t="n">
        <v>5.25</v>
      </c>
      <c r="D40" s="3" t="n">
        <v>6.06</v>
      </c>
      <c r="E40" s="3" t="n">
        <v>5.95</v>
      </c>
      <c r="G40" s="22" t="n">
        <v>0.1182</v>
      </c>
      <c r="H40" s="22" t="n">
        <v>0.3203</v>
      </c>
      <c r="I40" s="22" t="n">
        <v>0.044</v>
      </c>
      <c r="J40" s="22" t="n">
        <v>0.203</v>
      </c>
      <c r="L40" s="22" t="n">
        <f aca="false">4.5236*12/365</f>
        <v>0.148721095890411</v>
      </c>
      <c r="M40" s="22" t="n">
        <v>0</v>
      </c>
      <c r="N40" s="22" t="n">
        <f aca="false">3.8064*12/365</f>
        <v>0.125141917808219</v>
      </c>
      <c r="O40" s="22" t="n">
        <v>0</v>
      </c>
      <c r="P40" s="22"/>
      <c r="Q40" s="22" t="n">
        <f aca="false">G40+L40</f>
        <v>0.266921095890411</v>
      </c>
      <c r="R40" s="22" t="n">
        <f aca="false">H40+M40</f>
        <v>0.3203</v>
      </c>
      <c r="S40" s="22" t="n">
        <f aca="false">I40+N40</f>
        <v>0.169141917808219</v>
      </c>
      <c r="T40" s="22" t="n">
        <f aca="false">J40+O40</f>
        <v>0.203</v>
      </c>
      <c r="U40" s="22"/>
      <c r="V40" s="22" t="n">
        <f aca="false">0.0173*C40</f>
        <v>0.090825</v>
      </c>
      <c r="W40" s="22" t="n">
        <f aca="false">0.0173*D40</f>
        <v>0.104838</v>
      </c>
      <c r="X40" s="1"/>
      <c r="Y40" s="22" t="n">
        <f aca="false">$C40+Q40+V40</f>
        <v>5.60774609589041</v>
      </c>
      <c r="Z40" s="22" t="n">
        <f aca="false">$C40+R40+V40</f>
        <v>5.661125</v>
      </c>
      <c r="AA40" s="22" t="n">
        <f aca="false">$D40+S40+W40</f>
        <v>6.33397991780822</v>
      </c>
      <c r="AB40" s="22" t="n">
        <f aca="false">$D40+T40+W40</f>
        <v>6.367838</v>
      </c>
      <c r="AC40" s="22" t="n">
        <f aca="false">E40</f>
        <v>5.95</v>
      </c>
      <c r="AE40" s="23" t="n">
        <f aca="false">Y40/$AC40</f>
        <v>0.942478335443767</v>
      </c>
      <c r="AF40" s="23" t="n">
        <f aca="false">Z40/$AC40</f>
        <v>0.951449579831933</v>
      </c>
      <c r="AG40" s="23" t="n">
        <f aca="false">AA40/$AC40</f>
        <v>1.06453443996777</v>
      </c>
      <c r="AH40" s="23" t="n">
        <f aca="false">AB40/$AC40</f>
        <v>1.07022487394958</v>
      </c>
      <c r="AI40" s="23" t="n">
        <f aca="false">AC40/$AC40</f>
        <v>1</v>
      </c>
    </row>
    <row r="41" customFormat="false" ht="12.75" hidden="false" customHeight="false" outlineLevel="0" collapsed="false">
      <c r="A41" s="24" t="n">
        <v>36800</v>
      </c>
      <c r="B41" s="24"/>
      <c r="C41" s="3" t="n">
        <v>5.3</v>
      </c>
      <c r="D41" s="3" t="n">
        <v>5.56</v>
      </c>
      <c r="E41" s="3" t="n">
        <v>5.91</v>
      </c>
      <c r="G41" s="22" t="n">
        <v>0.1182</v>
      </c>
      <c r="H41" s="22" t="n">
        <v>0.3203</v>
      </c>
      <c r="I41" s="22" t="n">
        <v>0.044</v>
      </c>
      <c r="J41" s="22" t="n">
        <v>0.203</v>
      </c>
      <c r="L41" s="22" t="n">
        <f aca="false">4.5236*12/365</f>
        <v>0.148721095890411</v>
      </c>
      <c r="M41" s="22" t="n">
        <v>0</v>
      </c>
      <c r="N41" s="22" t="n">
        <f aca="false">3.8064*12/365</f>
        <v>0.125141917808219</v>
      </c>
      <c r="O41" s="22" t="n">
        <v>0</v>
      </c>
      <c r="P41" s="22"/>
      <c r="Q41" s="22" t="n">
        <f aca="false">G41+L41</f>
        <v>0.266921095890411</v>
      </c>
      <c r="R41" s="22" t="n">
        <f aca="false">H41+M41</f>
        <v>0.3203</v>
      </c>
      <c r="S41" s="22" t="n">
        <f aca="false">I41+N41</f>
        <v>0.169141917808219</v>
      </c>
      <c r="T41" s="22" t="n">
        <f aca="false">J41+O41</f>
        <v>0.203</v>
      </c>
      <c r="U41" s="22"/>
      <c r="V41" s="22" t="n">
        <f aca="false">0.0173*C41</f>
        <v>0.09169</v>
      </c>
      <c r="W41" s="22" t="n">
        <f aca="false">0.0173*D41</f>
        <v>0.096188</v>
      </c>
      <c r="X41" s="1"/>
      <c r="Y41" s="22" t="n">
        <f aca="false">$C41+Q41+V41</f>
        <v>5.65861109589041</v>
      </c>
      <c r="Z41" s="22" t="n">
        <f aca="false">$C41+R41+V41</f>
        <v>5.71199</v>
      </c>
      <c r="AA41" s="22" t="n">
        <f aca="false">$D41+S41+W41</f>
        <v>5.82532991780822</v>
      </c>
      <c r="AB41" s="22" t="n">
        <f aca="false">$D41+T41+W41</f>
        <v>5.859188</v>
      </c>
      <c r="AC41" s="22" t="n">
        <f aca="false">E41</f>
        <v>5.91</v>
      </c>
      <c r="AE41" s="23" t="n">
        <f aca="false">Y41/$AC41</f>
        <v>0.957463806411237</v>
      </c>
      <c r="AF41" s="23" t="n">
        <f aca="false">Z41/$AC41</f>
        <v>0.966495769881557</v>
      </c>
      <c r="AG41" s="23" t="n">
        <f aca="false">AA41/$AC41</f>
        <v>0.985673420948937</v>
      </c>
      <c r="AH41" s="23" t="n">
        <f aca="false">AB41/$AC41</f>
        <v>0.991402368866328</v>
      </c>
      <c r="AI41" s="23" t="n">
        <f aca="false">AC41/$AC41</f>
        <v>1</v>
      </c>
    </row>
    <row r="42" customFormat="false" ht="12.75" hidden="false" customHeight="false" outlineLevel="0" collapsed="false">
      <c r="A42" s="24" t="n">
        <v>36831</v>
      </c>
      <c r="B42" s="24"/>
      <c r="C42" s="3" t="n">
        <v>5.12</v>
      </c>
      <c r="D42" s="3" t="n">
        <v>5.21</v>
      </c>
      <c r="E42" s="3" t="n">
        <v>5.34</v>
      </c>
      <c r="G42" s="22" t="n">
        <v>0.1182</v>
      </c>
      <c r="H42" s="22" t="n">
        <v>0.3203</v>
      </c>
      <c r="I42" s="22" t="n">
        <v>0.044</v>
      </c>
      <c r="J42" s="22" t="n">
        <v>0.203</v>
      </c>
      <c r="L42" s="22" t="n">
        <f aca="false">4.5236*12/365</f>
        <v>0.148721095890411</v>
      </c>
      <c r="M42" s="22" t="n">
        <v>0</v>
      </c>
      <c r="N42" s="22" t="n">
        <f aca="false">3.8064*12/365</f>
        <v>0.125141917808219</v>
      </c>
      <c r="O42" s="22" t="n">
        <v>0</v>
      </c>
      <c r="P42" s="22"/>
      <c r="Q42" s="22" t="n">
        <f aca="false">G42+L42</f>
        <v>0.266921095890411</v>
      </c>
      <c r="R42" s="22" t="n">
        <f aca="false">H42+M42</f>
        <v>0.3203</v>
      </c>
      <c r="S42" s="22" t="n">
        <f aca="false">I42+N42</f>
        <v>0.169141917808219</v>
      </c>
      <c r="T42" s="22" t="n">
        <f aca="false">J42+O42</f>
        <v>0.203</v>
      </c>
      <c r="U42" s="22"/>
      <c r="V42" s="22" t="n">
        <f aca="false">0.0173*C42</f>
        <v>0.088576</v>
      </c>
      <c r="W42" s="22" t="n">
        <f aca="false">0.0173*D42</f>
        <v>0.090133</v>
      </c>
      <c r="X42" s="1"/>
      <c r="Y42" s="22" t="n">
        <f aca="false">$C42+Q42+V42</f>
        <v>5.47549709589041</v>
      </c>
      <c r="Z42" s="22" t="n">
        <f aca="false">$C42+R42+V42</f>
        <v>5.528876</v>
      </c>
      <c r="AA42" s="22" t="n">
        <f aca="false">$D42+S42+W42</f>
        <v>5.46927491780822</v>
      </c>
      <c r="AB42" s="22" t="n">
        <f aca="false">$D42+T42+W42</f>
        <v>5.503133</v>
      </c>
      <c r="AC42" s="22" t="n">
        <f aca="false">E42</f>
        <v>5.34</v>
      </c>
      <c r="AE42" s="23" t="n">
        <f aca="false">Y42/$AC42</f>
        <v>1.02537398799446</v>
      </c>
      <c r="AF42" s="23" t="n">
        <f aca="false">Z42/$AC42</f>
        <v>1.03537003745318</v>
      </c>
      <c r="AG42" s="23" t="n">
        <f aca="false">AA42/$AC42</f>
        <v>1.02420878610641</v>
      </c>
      <c r="AH42" s="23" t="n">
        <f aca="false">AB42/$AC42</f>
        <v>1.03054925093633</v>
      </c>
      <c r="AI42" s="23" t="n">
        <f aca="false">AC42/$AC42</f>
        <v>1</v>
      </c>
    </row>
    <row r="43" customFormat="false" ht="12.75" hidden="false" customHeight="false" outlineLevel="0" collapsed="false">
      <c r="A43" s="24"/>
      <c r="B43" s="24"/>
      <c r="C43" s="3"/>
      <c r="D43" s="3"/>
      <c r="E43" s="3"/>
      <c r="G43" s="22"/>
      <c r="H43" s="22"/>
      <c r="I43" s="22"/>
      <c r="J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1"/>
      <c r="Y43" s="22"/>
      <c r="Z43" s="22"/>
      <c r="AA43" s="22"/>
      <c r="AB43" s="22"/>
      <c r="AC43" s="22"/>
      <c r="AE43" s="23"/>
      <c r="AF43" s="23"/>
      <c r="AG43" s="23"/>
      <c r="AH43" s="23"/>
      <c r="AI43" s="23"/>
    </row>
    <row r="44" customFormat="false" ht="12.75" hidden="false" customHeight="false" outlineLevel="0" collapsed="false">
      <c r="A44" s="24"/>
      <c r="B44" s="24"/>
      <c r="C44" s="3"/>
      <c r="D44" s="3"/>
      <c r="E44" s="3"/>
      <c r="G44" s="25"/>
      <c r="Q44" s="25" t="n">
        <f aca="false">Q51+V51</f>
        <v>0.290012818139944</v>
      </c>
      <c r="R44" s="25" t="n">
        <f aca="false">R51+V51</f>
        <v>0.34126943914451</v>
      </c>
      <c r="S44" s="25" t="n">
        <f aca="false">S51+W51</f>
        <v>0.194689967595133</v>
      </c>
      <c r="T44" s="25" t="n">
        <f aca="false">T51+W51</f>
        <v>0.226718095449015</v>
      </c>
      <c r="V44" s="25"/>
      <c r="W44" s="25"/>
      <c r="X44" s="1"/>
    </row>
    <row r="45" customFormat="false" ht="12.75" hidden="false" customHeight="false" outlineLevel="0" collapsed="false">
      <c r="A45" s="24" t="s">
        <v>30</v>
      </c>
      <c r="B45" s="24"/>
      <c r="C45" s="3" t="n">
        <f aca="false">AVERAGE(C18:C29)</f>
        <v>2.15573398953576</v>
      </c>
      <c r="D45" s="3" t="n">
        <f aca="false">AVERAGE(D18:D29)</f>
        <v>2.28054424268841</v>
      </c>
      <c r="E45" s="3" t="n">
        <f aca="false">AVERAGE(E18:E29)</f>
        <v>2.47250441073038</v>
      </c>
      <c r="G45" s="3" t="n">
        <f aca="false">AVERAGE(G18:G29)</f>
        <v>0.118066666666667</v>
      </c>
      <c r="H45" s="3" t="n">
        <f aca="false">AVERAGE(H18:H29)</f>
        <v>0.3149</v>
      </c>
      <c r="I45" s="3" t="n">
        <f aca="false">AVERAGE(I18:I29)</f>
        <v>0.0428666666666667</v>
      </c>
      <c r="J45" s="3" t="n">
        <f aca="false">AVERAGE(J18:J29)</f>
        <v>0.1954</v>
      </c>
      <c r="L45" s="3" t="n">
        <f aca="false">AVERAGE(L18:L29)</f>
        <v>0.144452054794521</v>
      </c>
      <c r="M45" s="3" t="n">
        <f aca="false">AVERAGE(M18:M29)</f>
        <v>0</v>
      </c>
      <c r="N45" s="3" t="n">
        <f aca="false">AVERAGE(N18:N29)</f>
        <v>0.120012602739726</v>
      </c>
      <c r="O45" s="3" t="n">
        <f aca="false">AVERAGE(O18:O29)</f>
        <v>0</v>
      </c>
      <c r="P45" s="3"/>
      <c r="Q45" s="3" t="n">
        <f aca="false">AVERAGE(Q18:Q29)</f>
        <v>0.262518721461187</v>
      </c>
      <c r="R45" s="3" t="n">
        <f aca="false">AVERAGE(R18:R29)</f>
        <v>0.3149</v>
      </c>
      <c r="S45" s="3" t="n">
        <f aca="false">AVERAGE(S18:S29)</f>
        <v>0.162879269406393</v>
      </c>
      <c r="T45" s="3" t="n">
        <f aca="false">AVERAGE(T18:T29)</f>
        <v>0.1954</v>
      </c>
      <c r="U45" s="3"/>
      <c r="V45" s="3" t="n">
        <f aca="false">AVERAGE(V18:V29)</f>
        <v>0.0372941980189687</v>
      </c>
      <c r="W45" s="3" t="n">
        <f aca="false">AVERAGE(W18:W29)</f>
        <v>0.0394534153985094</v>
      </c>
      <c r="X45" s="1"/>
      <c r="Y45" s="3" t="n">
        <f aca="false">AVERAGE(Y18:Y29)</f>
        <v>2.45554690901592</v>
      </c>
      <c r="Z45" s="26" t="n">
        <f aca="false">AVERAGE(Z18:Z29)</f>
        <v>2.50792818755473</v>
      </c>
      <c r="AA45" s="3" t="n">
        <f aca="false">AVERAGE(AA18:AA29)</f>
        <v>2.48287692749331</v>
      </c>
      <c r="AB45" s="26" t="n">
        <f aca="false">AVERAGE(AB18:AB29)</f>
        <v>2.51539765808692</v>
      </c>
      <c r="AC45" s="26" t="n">
        <f aca="false">AVERAGE(AC18:AC29)</f>
        <v>2.47250441073038</v>
      </c>
      <c r="AE45" s="23" t="n">
        <f aca="false">AVERAGE(AE10:AE29)</f>
        <v>0.974809736492067</v>
      </c>
      <c r="AF45" s="23" t="n">
        <f aca="false">AVERAGE(AF10:AF29)</f>
        <v>0.996313794925179</v>
      </c>
      <c r="AG45" s="23" t="n">
        <f aca="false">AVERAGE(AG10:AG29)</f>
        <v>1.0148133530185</v>
      </c>
      <c r="AH45" s="23" t="n">
        <f aca="false">AVERAGE(AH10:AH29)</f>
        <v>1.02822059922797</v>
      </c>
      <c r="AI45" s="23" t="n">
        <f aca="false">AVERAGE(AI10:AI31)</f>
        <v>1</v>
      </c>
    </row>
    <row r="46" customFormat="false" ht="12.75" hidden="false" customHeight="false" outlineLevel="0" collapsed="false">
      <c r="A46" s="24" t="s">
        <v>31</v>
      </c>
      <c r="B46" s="24"/>
      <c r="C46" s="21" t="n">
        <f aca="false">$E45-C45</f>
        <v>0.316770421194621</v>
      </c>
      <c r="D46" s="21" t="n">
        <f aca="false">$E45-D45</f>
        <v>0.191960168041976</v>
      </c>
      <c r="E46" s="21" t="n">
        <f aca="false">$E45-E45</f>
        <v>0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21" t="n">
        <f aca="false">$E45-Y45</f>
        <v>0.0169575017144643</v>
      </c>
      <c r="Z46" s="21" t="n">
        <f aca="false">$E45-Z45</f>
        <v>-0.0354237768243486</v>
      </c>
      <c r="AA46" s="21" t="n">
        <f aca="false">$E45-AA45</f>
        <v>-0.0103725167629261</v>
      </c>
      <c r="AB46" s="21" t="n">
        <f aca="false">$E45-AB45</f>
        <v>-0.0428932473565333</v>
      </c>
      <c r="AC46" s="21" t="n">
        <f aca="false">$E45-AC45</f>
        <v>0</v>
      </c>
      <c r="AD46" s="7"/>
      <c r="AE46" s="7"/>
      <c r="AF46" s="7"/>
      <c r="AG46" s="7"/>
      <c r="AH46" s="7"/>
      <c r="AI46" s="7"/>
    </row>
    <row r="47" customFormat="false" ht="12.75" hidden="false" customHeight="false" outlineLevel="0" collapsed="false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customFormat="false" ht="12.75" hidden="false" customHeight="false" outlineLevel="0" collapsed="false">
      <c r="A48" s="24" t="s">
        <v>32</v>
      </c>
      <c r="B48" s="24"/>
      <c r="C48" s="3" t="n">
        <f aca="false">AVERAGE(C12:C35)</f>
        <v>2.17383326460915</v>
      </c>
      <c r="D48" s="3" t="n">
        <f aca="false">AVERAGE(D12:D35)</f>
        <v>2.3377914214885</v>
      </c>
      <c r="E48" s="3" t="n">
        <f aca="false">AVERAGE(E12:E35)</f>
        <v>2.49207387266848</v>
      </c>
      <c r="G48" s="3" t="n">
        <f aca="false">AVERAGE(G12:G35)</f>
        <v>0.117233333333333</v>
      </c>
      <c r="H48" s="3" t="n">
        <f aca="false">AVERAGE(H12:H35)</f>
        <v>0.313116666666667</v>
      </c>
      <c r="I48" s="3" t="n">
        <f aca="false">AVERAGE(I12:I35)</f>
        <v>0.0427833333333333</v>
      </c>
      <c r="J48" s="3" t="n">
        <f aca="false">AVERAGE(J12:J35)</f>
        <v>0.194683333333333</v>
      </c>
      <c r="L48" s="3" t="n">
        <f aca="false">AVERAGE(L12:L35)</f>
        <v>0.143773150684932</v>
      </c>
      <c r="M48" s="3" t="n">
        <f aca="false">AVERAGE(M12:M35)</f>
        <v>0</v>
      </c>
      <c r="N48" s="3" t="n">
        <f aca="false">AVERAGE(N12:N35)</f>
        <v>0.119347945205479</v>
      </c>
      <c r="O48" s="3" t="n">
        <f aca="false">AVERAGE(O12:O35)</f>
        <v>0</v>
      </c>
      <c r="P48" s="3"/>
      <c r="Q48" s="3" t="n">
        <f aca="false">AVERAGE(Q12:Q35)</f>
        <v>0.261006484018265</v>
      </c>
      <c r="R48" s="3" t="n">
        <f aca="false">AVERAGE(R12:R35)</f>
        <v>0.313116666666667</v>
      </c>
      <c r="S48" s="3" t="n">
        <f aca="false">AVERAGE(S12:S35)</f>
        <v>0.162131278538813</v>
      </c>
      <c r="T48" s="3" t="n">
        <f aca="false">AVERAGE(T12:T35)</f>
        <v>0.194683333333333</v>
      </c>
      <c r="U48" s="3"/>
      <c r="V48" s="3" t="n">
        <f aca="false">AVERAGE(V12:V35)</f>
        <v>0.0376073154777383</v>
      </c>
      <c r="W48" s="3" t="n">
        <f aca="false">AVERAGE(W12:W35)</f>
        <v>0.0404437915917511</v>
      </c>
      <c r="X48" s="1"/>
      <c r="Y48" s="3" t="n">
        <f aca="false">AVERAGE(Y12:Y35)</f>
        <v>2.47244706410515</v>
      </c>
      <c r="Z48" s="26" t="n">
        <f aca="false">AVERAGE(Z12:Z35)</f>
        <v>2.52455724675356</v>
      </c>
      <c r="AA48" s="3" t="n">
        <f aca="false">AVERAGE(AA12:AA35)</f>
        <v>2.54036649161907</v>
      </c>
      <c r="AB48" s="26" t="n">
        <f aca="false">AVERAGE(AB12:AB35)</f>
        <v>2.57291854641359</v>
      </c>
      <c r="AC48" s="26" t="n">
        <f aca="false">AVERAGE(AC12:AC35)</f>
        <v>2.49207387266848</v>
      </c>
      <c r="AE48" s="23" t="n">
        <f aca="false">AVERAGE(AE12:AE35)</f>
        <v>0.991537823031519</v>
      </c>
      <c r="AF48" s="23" t="n">
        <f aca="false">AVERAGE(AF12:AF35)</f>
        <v>1.01276567044633</v>
      </c>
      <c r="AG48" s="23" t="n">
        <f aca="false">AVERAGE(AG12:AG35)</f>
        <v>1.01952634437452</v>
      </c>
      <c r="AH48" s="23" t="n">
        <f aca="false">AVERAGE(AH12:AH35)</f>
        <v>1.0327834997631</v>
      </c>
      <c r="AI48" s="23" t="n">
        <f aca="false">AVERAGE(AI12:AI35)</f>
        <v>1</v>
      </c>
    </row>
    <row r="49" customFormat="false" ht="12.75" hidden="false" customHeight="false" outlineLevel="0" collapsed="false">
      <c r="A49" s="24" t="s">
        <v>31</v>
      </c>
      <c r="B49" s="24"/>
      <c r="C49" s="21" t="n">
        <f aca="false">$E48-C48</f>
        <v>0.318240608059325</v>
      </c>
      <c r="D49" s="21" t="n">
        <f aca="false">$E48-D48</f>
        <v>0.154282451179973</v>
      </c>
      <c r="E49" s="21" t="n">
        <f aca="false">$E48-E48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21" t="n">
        <f aca="false">$E48-Y48</f>
        <v>0.0196268085633222</v>
      </c>
      <c r="Z49" s="21" t="n">
        <f aca="false">$E48-Z48</f>
        <v>-0.0324833740850798</v>
      </c>
      <c r="AA49" s="21" t="n">
        <f aca="false">$E48-AA48</f>
        <v>-0.0482926189505912</v>
      </c>
      <c r="AB49" s="21" t="n">
        <f aca="false">$E48-AB48</f>
        <v>-0.0808446737451116</v>
      </c>
      <c r="AC49" s="21" t="n">
        <f aca="false">$E48-AC48</f>
        <v>0</v>
      </c>
      <c r="AD49" s="7"/>
      <c r="AE49" s="7"/>
      <c r="AF49" s="7"/>
      <c r="AG49" s="7"/>
      <c r="AH49" s="7"/>
      <c r="AI49" s="7"/>
    </row>
    <row r="50" customFormat="false" ht="12.75" hidden="false" customHeight="false" outlineLevel="0" collapsed="false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customFormat="false" ht="12.75" hidden="false" customHeight="false" outlineLevel="0" collapsed="false">
      <c r="A51" s="24" t="s">
        <v>33</v>
      </c>
      <c r="B51" s="24"/>
      <c r="C51" s="3" t="n">
        <f aca="false">AVERAGE(C12:C23)</f>
        <v>1.92308896789074</v>
      </c>
      <c r="D51" s="3" t="n">
        <f aca="false">AVERAGE(D12:D23)</f>
        <v>2.10509222248639</v>
      </c>
      <c r="E51" s="3" t="n">
        <f aca="false">AVERAGE(E12:E23)</f>
        <v>2.29271177852599</v>
      </c>
      <c r="G51" s="3" t="n">
        <f aca="false">AVERAGE(G12:G23)</f>
        <v>0.115866666666667</v>
      </c>
      <c r="H51" s="3" t="n">
        <f aca="false">AVERAGE(H12:H23)</f>
        <v>0.308</v>
      </c>
      <c r="I51" s="3" t="n">
        <f aca="false">AVERAGE(I12:I23)</f>
        <v>0.0421666666666667</v>
      </c>
      <c r="J51" s="3" t="n">
        <f aca="false">AVERAGE(J12:J23)</f>
        <v>0.1903</v>
      </c>
      <c r="L51" s="3" t="n">
        <f aca="false">AVERAGE(L12:L23)</f>
        <v>0.140876712328767</v>
      </c>
      <c r="M51" s="3" t="n">
        <f aca="false">AVERAGE(M12:M23)</f>
        <v>0</v>
      </c>
      <c r="N51" s="3" t="n">
        <f aca="false">AVERAGE(N12:N23)</f>
        <v>0.116105205479452</v>
      </c>
      <c r="O51" s="3" t="n">
        <f aca="false">AVERAGE(O12:O23)</f>
        <v>0</v>
      </c>
      <c r="P51" s="3"/>
      <c r="Q51" s="3" t="n">
        <f aca="false">AVERAGE(Q12:Q23)</f>
        <v>0.256743378995434</v>
      </c>
      <c r="R51" s="3" t="n">
        <f aca="false">AVERAGE(R12:R23)</f>
        <v>0.308</v>
      </c>
      <c r="S51" s="3" t="n">
        <f aca="false">AVERAGE(S12:S23)</f>
        <v>0.158271872146119</v>
      </c>
      <c r="T51" s="3" t="n">
        <f aca="false">AVERAGE(T12:T23)</f>
        <v>0.1903</v>
      </c>
      <c r="U51" s="3"/>
      <c r="V51" s="3" t="n">
        <f aca="false">AVERAGE(V12:V23)</f>
        <v>0.0332694391445098</v>
      </c>
      <c r="W51" s="3" t="n">
        <f aca="false">AVERAGE(W12:W23)</f>
        <v>0.0364180954490145</v>
      </c>
      <c r="X51" s="1"/>
      <c r="Y51" s="3" t="n">
        <f aca="false">AVERAGE(Y12:Y23)</f>
        <v>2.21310178603069</v>
      </c>
      <c r="Z51" s="3" t="n">
        <f aca="false">AVERAGE(Z12:Z23)</f>
        <v>2.26435840703525</v>
      </c>
      <c r="AA51" s="3" t="n">
        <f aca="false">AVERAGE(AA12:AA23)</f>
        <v>2.29978219008152</v>
      </c>
      <c r="AB51" s="3" t="n">
        <f aca="false">AVERAGE(AB12:AB23)</f>
        <v>2.3318103179354</v>
      </c>
      <c r="AC51" s="3" t="n">
        <f aca="false">AVERAGE(AC12:AC23)</f>
        <v>2.29271177852599</v>
      </c>
      <c r="AE51" s="3" t="n">
        <f aca="false">AVERAGE(AE12:AE23)</f>
        <v>0.966919104166605</v>
      </c>
      <c r="AF51" s="3" t="n">
        <f aca="false">AVERAGE(AF12:AF23)</f>
        <v>0.989531738785065</v>
      </c>
      <c r="AG51" s="3" t="n">
        <f aca="false">AVERAGE(AG12:AG23)</f>
        <v>1.0050028257246</v>
      </c>
      <c r="AH51" s="3" t="n">
        <f aca="false">AVERAGE(AH12:AH23)</f>
        <v>1.01912603853533</v>
      </c>
      <c r="AI51" s="3" t="n">
        <f aca="false">AVERAGE(AI12:AI23)</f>
        <v>1</v>
      </c>
    </row>
    <row r="52" customFormat="false" ht="12.75" hidden="false" customHeight="false" outlineLevel="0" collapsed="false">
      <c r="A52" s="24" t="s">
        <v>31</v>
      </c>
      <c r="B52" s="24"/>
      <c r="C52" s="21" t="n">
        <f aca="false">$E51-C51</f>
        <v>0.369622810635245</v>
      </c>
      <c r="D52" s="21" t="n">
        <f aca="false">$E51-D51</f>
        <v>0.187619556039599</v>
      </c>
      <c r="E52" s="21" t="n">
        <f aca="false">$E51-E51</f>
        <v>0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21" t="n">
        <f aca="false">$E51-Y51</f>
        <v>0.0796099924953011</v>
      </c>
      <c r="Z52" s="21" t="n">
        <f aca="false">$E51-Z51</f>
        <v>0.0283533714907351</v>
      </c>
      <c r="AA52" s="21" t="n">
        <f aca="false">$E51-AA51</f>
        <v>-0.00707041155553423</v>
      </c>
      <c r="AB52" s="21" t="n">
        <f aca="false">$E51-AB51</f>
        <v>-0.0390985394094159</v>
      </c>
      <c r="AC52" s="21" t="n">
        <f aca="false">$E51-AC51</f>
        <v>0</v>
      </c>
      <c r="AD52" s="7"/>
      <c r="AE52" s="7"/>
      <c r="AF52" s="7"/>
      <c r="AG52" s="7"/>
      <c r="AH52" s="7"/>
      <c r="AI52" s="7"/>
    </row>
    <row r="53" customFormat="false" ht="12.75" hidden="false" customHeight="false" outlineLevel="0" collapsed="false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customFormat="false" ht="12.75" hidden="false" customHeight="false" outlineLevel="0" collapsed="false">
      <c r="A54" s="24" t="s">
        <v>34</v>
      </c>
      <c r="B54" s="24"/>
      <c r="C54" s="3" t="n">
        <f aca="false">AVERAGE(C29:C40)</f>
        <v>3.18701785714286</v>
      </c>
      <c r="D54" s="3" t="n">
        <f aca="false">AVERAGE(D29:D40)</f>
        <v>3.44332142857143</v>
      </c>
      <c r="E54" s="3" t="n">
        <f aca="false">AVERAGE(E29:E40)</f>
        <v>3.51214880952381</v>
      </c>
      <c r="G54" s="3" t="n">
        <f aca="false">AVERAGE(G29:G40)</f>
        <v>0.11835</v>
      </c>
      <c r="H54" s="3" t="n">
        <f aca="false">AVERAGE(H29:H40)</f>
        <v>0.319525</v>
      </c>
      <c r="I54" s="3" t="n">
        <f aca="false">AVERAGE(I29:I40)</f>
        <v>0.043775</v>
      </c>
      <c r="J54" s="3" t="n">
        <f aca="false">AVERAGE(J29:J40)</f>
        <v>0.201525</v>
      </c>
      <c r="L54" s="3" t="n">
        <f aca="false">AVERAGE(L29:L40)</f>
        <v>0.147951780821918</v>
      </c>
      <c r="M54" s="3" t="n">
        <f aca="false">AVERAGE(M29:M40)</f>
        <v>0</v>
      </c>
      <c r="N54" s="3" t="n">
        <f aca="false">AVERAGE(N29:N40)</f>
        <v>0.124185205479452</v>
      </c>
      <c r="O54" s="3" t="n">
        <f aca="false">AVERAGE(O29:O40)</f>
        <v>0</v>
      </c>
      <c r="P54" s="3"/>
      <c r="Q54" s="3" t="n">
        <f aca="false">AVERAGE(Q29:Q40)</f>
        <v>0.266301780821918</v>
      </c>
      <c r="R54" s="3" t="n">
        <f aca="false">AVERAGE(R29:R40)</f>
        <v>0.319525</v>
      </c>
      <c r="S54" s="3" t="n">
        <f aca="false">AVERAGE(S29:S40)</f>
        <v>0.167960205479452</v>
      </c>
      <c r="T54" s="3" t="n">
        <f aca="false">AVERAGE(T29:T40)</f>
        <v>0.201525</v>
      </c>
      <c r="U54" s="3"/>
      <c r="V54" s="3" t="n">
        <f aca="false">AVERAGE(V29:V40)</f>
        <v>0.0551354089285714</v>
      </c>
      <c r="W54" s="3" t="n">
        <f aca="false">AVERAGE(W29:W40)</f>
        <v>0.0595694607142857</v>
      </c>
      <c r="X54" s="1"/>
      <c r="Y54" s="3" t="n">
        <f aca="false">AVERAGE(Y29:Y40)</f>
        <v>3.50845504689335</v>
      </c>
      <c r="Z54" s="3" t="n">
        <f aca="false">AVERAGE(Z29:Z40)</f>
        <v>3.56167826607143</v>
      </c>
      <c r="AA54" s="3" t="n">
        <f aca="false">AVERAGE(AA29:AA40)</f>
        <v>3.67085109476517</v>
      </c>
      <c r="AB54" s="3" t="n">
        <f aca="false">AVERAGE(AB29:AB40)</f>
        <v>3.70441588928571</v>
      </c>
      <c r="AC54" s="3" t="n">
        <f aca="false">AVERAGE(AC29:AC40)</f>
        <v>3.51214880952381</v>
      </c>
      <c r="AE54" s="3" t="n">
        <f aca="false">AVERAGE(AE29:AE40)</f>
        <v>1.0101700228213</v>
      </c>
      <c r="AF54" s="3" t="n">
        <f aca="false">AVERAGE(AF29:AF40)</f>
        <v>1.02660674229548</v>
      </c>
      <c r="AG54" s="3" t="n">
        <f aca="false">AVERAGE(AG29:AG40)</f>
        <v>1.04362392892787</v>
      </c>
      <c r="AH54" s="3" t="n">
        <f aca="false">AVERAGE(AH29:AH40)</f>
        <v>1.05397963296557</v>
      </c>
      <c r="AI54" s="3" t="n">
        <f aca="false">AVERAGE(AI29:AI40)</f>
        <v>1</v>
      </c>
    </row>
    <row r="55" customFormat="false" ht="12.75" hidden="false" customHeight="false" outlineLevel="0" collapsed="false">
      <c r="A55" s="24" t="s">
        <v>31</v>
      </c>
      <c r="B55" s="24"/>
      <c r="C55" s="21" t="n">
        <f aca="false">$E54-C54</f>
        <v>0.325130952380952</v>
      </c>
      <c r="D55" s="21" t="n">
        <f aca="false">$E54-D54</f>
        <v>0.0688273809523814</v>
      </c>
      <c r="E55" s="21" t="n">
        <f aca="false">$E54-E54</f>
        <v>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21" t="n">
        <f aca="false">$E54-Y54</f>
        <v>0.00369376263046339</v>
      </c>
      <c r="Z55" s="21" t="n">
        <f aca="false">$E54-Z54</f>
        <v>-0.049529456547619</v>
      </c>
      <c r="AA55" s="21" t="n">
        <f aca="false">$E54-AA54</f>
        <v>-0.158702285241357</v>
      </c>
      <c r="AB55" s="21" t="n">
        <f aca="false">$E54-AB54</f>
        <v>-0.192267079761905</v>
      </c>
      <c r="AC55" s="21" t="n">
        <f aca="false">$E54-AC54</f>
        <v>0</v>
      </c>
      <c r="AD55" s="7"/>
      <c r="AE55" s="7"/>
      <c r="AF55" s="7"/>
      <c r="AG55" s="7"/>
      <c r="AH55" s="7"/>
      <c r="AI55" s="7"/>
    </row>
    <row r="56" customFormat="false" ht="12.75" hidden="false" customHeight="false" outlineLevel="0" collapsed="false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A57" s="8" t="s">
        <v>35</v>
      </c>
      <c r="C57" s="3" t="n">
        <f aca="false">AVERAGE(C31:C42)</f>
        <v>3.61851587301587</v>
      </c>
      <c r="D57" s="3" t="n">
        <f aca="false">AVERAGE(D31:D42)</f>
        <v>3.87821428571429</v>
      </c>
      <c r="E57" s="3" t="n">
        <f aca="false">AVERAGE(E31:E42)</f>
        <v>3.95786507936508</v>
      </c>
      <c r="F57" s="7"/>
      <c r="G57" s="3" t="n">
        <f aca="false">AVERAGE(G31:G42)</f>
        <v>0.11825</v>
      </c>
      <c r="H57" s="3" t="n">
        <f aca="false">AVERAGE(H31:H42)</f>
        <v>0.320041666666667</v>
      </c>
      <c r="I57" s="3" t="n">
        <f aca="false">AVERAGE(I31:I42)</f>
        <v>0.043925</v>
      </c>
      <c r="J57" s="3" t="n">
        <f aca="false">AVERAGE(J31:J42)</f>
        <v>0.202508333333333</v>
      </c>
      <c r="K57" s="7"/>
      <c r="L57" s="3" t="n">
        <f aca="false">AVERAGE(L31:L42)</f>
        <v>0.148464657534247</v>
      </c>
      <c r="M57" s="3" t="n">
        <f aca="false">AVERAGE(M31:M42)</f>
        <v>0</v>
      </c>
      <c r="N57" s="3" t="n">
        <f aca="false">AVERAGE(N31:N42)</f>
        <v>0.12482301369863</v>
      </c>
      <c r="O57" s="3" t="n">
        <f aca="false">AVERAGE(O31:O42)</f>
        <v>0</v>
      </c>
      <c r="P57" s="7"/>
      <c r="Q57" s="3" t="n">
        <f aca="false">AVERAGE(Q31:Q42)</f>
        <v>0.266714657534247</v>
      </c>
      <c r="R57" s="3" t="n">
        <f aca="false">AVERAGE(R31:R42)</f>
        <v>0.320041666666667</v>
      </c>
      <c r="S57" s="3" t="n">
        <f aca="false">AVERAGE(S31:S42)</f>
        <v>0.16874801369863</v>
      </c>
      <c r="T57" s="3" t="n">
        <f aca="false">AVERAGE(T31:T42)</f>
        <v>0.202508333333333</v>
      </c>
      <c r="U57" s="7"/>
      <c r="V57" s="3" t="n">
        <f aca="false">AVERAGE(V31:V42)</f>
        <v>0.0626003246031746</v>
      </c>
      <c r="W57" s="3" t="n">
        <f aca="false">AVERAGE(W31:W42)</f>
        <v>0.0670931071428571</v>
      </c>
      <c r="X57" s="7"/>
      <c r="Y57" s="3" t="n">
        <f aca="false">AVERAGE(Y31:Y42)</f>
        <v>3.94783085515329</v>
      </c>
      <c r="Z57" s="3" t="n">
        <f aca="false">AVERAGE(Z31:Z42)</f>
        <v>4.00115786428571</v>
      </c>
      <c r="AA57" s="3" t="n">
        <f aca="false">AVERAGE(AA31:AA42)</f>
        <v>4.11405540655577</v>
      </c>
      <c r="AB57" s="3" t="n">
        <f aca="false">AVERAGE(AB31:AB42)</f>
        <v>4.14781572619048</v>
      </c>
      <c r="AC57" s="3" t="n">
        <f aca="false">AVERAGE(AC31:AC42)</f>
        <v>3.95786507936508</v>
      </c>
      <c r="AD57" s="7"/>
      <c r="AE57" s="7"/>
      <c r="AF57" s="7"/>
      <c r="AG57" s="7"/>
      <c r="AH57" s="7"/>
      <c r="AI57" s="7"/>
    </row>
    <row r="58" customFormat="false" ht="12.75" hidden="false" customHeight="false" outlineLevel="0" collapsed="false">
      <c r="A58" s="24" t="s">
        <v>31</v>
      </c>
      <c r="C58" s="21" t="n">
        <f aca="false">$E57-C57</f>
        <v>0.339349206349206</v>
      </c>
      <c r="D58" s="21" t="n">
        <f aca="false">$E57-D57</f>
        <v>0.0796507936507935</v>
      </c>
      <c r="E58" s="21" t="n">
        <f aca="false">$E57-E57</f>
        <v>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21" t="n">
        <f aca="false">$E57-Y57</f>
        <v>0.0100342242117852</v>
      </c>
      <c r="Z58" s="21" t="n">
        <f aca="false">$E57-Z57</f>
        <v>-0.0432927849206348</v>
      </c>
      <c r="AA58" s="21" t="n">
        <f aca="false">$E57-AA57</f>
        <v>-0.156190327190694</v>
      </c>
      <c r="AB58" s="21" t="n">
        <f aca="false">$E57-AB57</f>
        <v>-0.189950646825397</v>
      </c>
      <c r="AC58" s="21" t="n">
        <f aca="false">$E57-AC57</f>
        <v>0</v>
      </c>
      <c r="AD58" s="7"/>
      <c r="AE58" s="7"/>
      <c r="AF58" s="7"/>
      <c r="AG58" s="7"/>
      <c r="AH58" s="7"/>
      <c r="AI58" s="7"/>
    </row>
    <row r="59" customFormat="false" ht="12.75" hidden="false" customHeight="fals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customFormat="false" ht="12.75" hidden="false" customHeight="false" outlineLevel="0" collapsed="false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customFormat="false" ht="12.75" hidden="false" customHeight="false" outlineLevel="0" collapsed="false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customFormat="false" ht="12.75" hidden="false" customHeight="false" outlineLevel="0" collapsed="false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customFormat="false" ht="12.75" hidden="false" customHeight="false" outlineLevel="0" collapsed="false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customFormat="false" ht="12.75" hidden="false" customHeight="false" outlineLevel="0" collapsed="false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customFormat="false" ht="12.75" hidden="false" customHeight="false" outlineLevel="0" collapsed="false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customFormat="false" ht="12.75" hidden="false" customHeight="false" outlineLevel="0" collapsed="false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customFormat="false" ht="12.75" hidden="false" customHeight="false" outlineLevel="0" collapsed="false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customFormat="false" ht="12.75" hidden="false" customHeight="false" outlineLevel="0" collapsed="false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customFormat="false" ht="12.75" hidden="false" customHeight="false" outlineLevel="0" collapsed="false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customFormat="false" ht="12.75" hidden="false" customHeight="false" outlineLevel="0" collapsed="false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customFormat="false" ht="12.75" hidden="false" customHeight="false" outlineLevel="0" collapsed="false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customFormat="false" ht="12.75" hidden="false" customHeight="false" outlineLevel="0" collapsed="false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customFormat="false" ht="12.75" hidden="false" customHeight="false" outlineLevel="0" collapsed="false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customFormat="false" ht="12.75" hidden="false" customHeight="false" outlineLevel="0" collapsed="false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customFormat="false" ht="12.75" hidden="false" customHeight="false" outlineLevel="0" collapsed="false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customFormat="false" ht="12.75" hidden="false" customHeight="false" outlineLevel="0" collapsed="false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customFormat="false" ht="12.75" hidden="false" customHeight="false" outlineLevel="0" collapsed="false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customFormat="false" ht="12.75" hidden="false" customHeight="false" outlineLevel="0" collapsed="false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customFormat="false" ht="12.75" hidden="false" customHeight="false" outlineLevel="0" collapsed="false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customFormat="false" ht="12.75" hidden="false" customHeight="false" outlineLevel="0" collapsed="false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customFormat="false" ht="12.75" hidden="false" customHeight="false" outlineLevel="0" collapsed="false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customFormat="false" ht="12.75" hidden="false" customHeight="false" outlineLevel="0" collapsed="false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customFormat="false" ht="12.75" hidden="false" customHeight="false" outlineLevel="0" collapsed="false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customFormat="false" ht="12.75" hidden="false" customHeight="false" outlineLevel="0" collapsed="false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customFormat="false" ht="12.75" hidden="false" customHeight="false" outlineLevel="0" collapsed="false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customFormat="false" ht="12.75" hidden="false" customHeight="false" outlineLevel="0" collapsed="false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customFormat="false" ht="12.75" hidden="false" customHeight="false" outlineLevel="0" collapsed="false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customFormat="false" ht="12.75" hidden="false" customHeight="false" outlineLevel="0" collapsed="false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customFormat="false" ht="12.75" hidden="false" customHeight="false" outlineLevel="0" collapsed="false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customFormat="false" ht="12.75" hidden="false" customHeight="false" outlineLevel="0" collapsed="false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customFormat="false" ht="12.75" hidden="false" customHeight="false" outlineLevel="0" collapsed="false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customFormat="false" ht="12.75" hidden="false" customHeight="false" outlineLevel="0" collapsed="false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customFormat="false" ht="12.75" hidden="false" customHeight="false" outlineLevel="0" collapsed="false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customFormat="false" ht="12.75" hidden="false" customHeight="false" outlineLevel="0" collapsed="false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customFormat="false" ht="12.75" hidden="false" customHeight="false" outlineLevel="0" collapsed="false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1999-10-27T13:51:20Z</dcterms:created>
  <dc:creator>Patrick McGuire</dc:creator>
  <dc:description/>
  <dc:language>en-US</dc:language>
  <cp:lastModifiedBy>R. Thomas Beach</cp:lastModifiedBy>
  <cp:lastPrinted>2000-05-16T15:24:26Z</cp:lastPrinted>
  <dcterms:modified xsi:type="dcterms:W3CDTF">2000-11-29T22:43:26Z</dcterms:modified>
  <cp:revision>0</cp:revision>
  <dc:subject/>
  <dc:title/>
</cp:coreProperties>
</file>