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rchasers" sheetId="1" state="visible" r:id="rId3"/>
    <sheet name="Swaps" sheetId="2" state="visible" r:id="rId4"/>
    <sheet name="Seller's's PP Calc" sheetId="3" state="visible" r:id="rId5"/>
    <sheet name="PEAK Max Penal Sum" sheetId="4" state="visible" r:id="rId6"/>
  </sheets>
  <definedNames>
    <definedName function="false" hidden="false" localSheetId="3" name="_xlnm.Print_Titles" vbProcedure="false">'PEAK Max Penal Sum'!$2:$11</definedName>
    <definedName function="false" hidden="false" localSheetId="0" name="_xlnm.Print_Area" vbProcedure="false">Purchasers!$E$3:$AF$133</definedName>
    <definedName function="false" hidden="false" localSheetId="0" name="_xlnm.Print_Titles" vbProcedure="false">Purchasers!$A:$C,Purchasers!$1:$10</definedName>
    <definedName function="false" hidden="false" localSheetId="2" name="_xlnm.Print_Area" vbProcedure="false">'Seller''s''s PP Calc'!$A$12:$X$134</definedName>
    <definedName function="false" hidden="false" localSheetId="2" name="_xlnm.Print_Titles" vbProcedure="false">'Seller''s''s PP Calc'!$1:$11</definedName>
    <definedName function="false" hidden="false" localSheetId="1" name="_xlnm.Print_Area" vbProcedure="false">Swaps!$A$11:$AC$133</definedName>
    <definedName function="false" hidden="false" localSheetId="1" name="_xlnm.Print_Titles" vbProcedure="false">Swaps!$1:$10</definedName>
    <definedName function="false" hidden="false" localSheetId="3" name="Excel_BuiltIn_Print_Area" vbProcedure="false">#REF!</definedName>
    <definedName function="false" hidden="false" localSheetId="3" name="Excel_BuiltIn_Print_Titles" vbProcedure="false">#REF!,'PEAK Max Penal Sum'!$2:$11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<sst xmlns="http://schemas.openxmlformats.org/spreadsheetml/2006/main" count="293" uniqueCount="90">
  <si>
    <t xml:space="preserve">Summary of Daily/Monthly Volumes</t>
  </si>
  <si>
    <t xml:space="preserve">Texas Gas Transmission</t>
  </si>
  <si>
    <t xml:space="preserve">Tennessee Gas Pipeline</t>
  </si>
  <si>
    <t xml:space="preserve">Total</t>
  </si>
  <si>
    <t xml:space="preserve">Carrollton</t>
  </si>
  <si>
    <t xml:space="preserve">Henderson</t>
  </si>
  <si>
    <t xml:space="preserve">Calvert City</t>
  </si>
  <si>
    <t xml:space="preserve">Leitchfield</t>
  </si>
  <si>
    <t xml:space="preserve">Other</t>
  </si>
  <si>
    <t xml:space="preserve">Sub Total</t>
  </si>
  <si>
    <t xml:space="preserve">Somerset</t>
  </si>
  <si>
    <t xml:space="preserve">Grayson</t>
  </si>
  <si>
    <t xml:space="preserve">Lewisport</t>
  </si>
  <si>
    <t xml:space="preserve">Olive Hill</t>
  </si>
  <si>
    <t xml:space="preserve">Daily</t>
  </si>
  <si>
    <t xml:space="preserve">Monthly</t>
  </si>
  <si>
    <t xml:space="preserve">TGT</t>
  </si>
  <si>
    <t xml:space="preserve">TGP</t>
  </si>
  <si>
    <t xml:space="preserve">Quantity</t>
  </si>
  <si>
    <t xml:space="preserve">Month</t>
  </si>
  <si>
    <t xml:space="preserve">Normal</t>
  </si>
  <si>
    <t xml:space="preserve">of Flow</t>
  </si>
  <si>
    <t xml:space="preserve">Pay Date</t>
  </si>
  <si>
    <t xml:space="preserve">MMBtu</t>
  </si>
  <si>
    <t xml:space="preserve">SWAP PRICING</t>
  </si>
  <si>
    <t xml:space="preserve">Totals</t>
  </si>
  <si>
    <t xml:space="preserve">Swap</t>
  </si>
  <si>
    <t xml:space="preserve">Counterparty</t>
  </si>
  <si>
    <t xml:space="preserve">Diff</t>
  </si>
  <si>
    <t xml:space="preserve">Fixed </t>
  </si>
  <si>
    <t xml:space="preserve">Fixed</t>
  </si>
  <si>
    <t xml:space="preserve">Curve</t>
  </si>
  <si>
    <t xml:space="preserve">Receipt</t>
  </si>
  <si>
    <t xml:space="preserve">Payment</t>
  </si>
  <si>
    <t xml:space="preserve">Cost</t>
  </si>
  <si>
    <t xml:space="preserve">Mid Point</t>
  </si>
  <si>
    <t xml:space="preserve">(Monthly Prices)</t>
  </si>
  <si>
    <t xml:space="preserve">$/MMBtu</t>
  </si>
  <si>
    <t xml:space="preserve">$</t>
  </si>
  <si>
    <t xml:space="preserve">Seller's Prepay Calculation</t>
  </si>
  <si>
    <t xml:space="preserve">Physical Premium</t>
  </si>
  <si>
    <t xml:space="preserve">Discount</t>
  </si>
  <si>
    <t xml:space="preserve">Cash Flow</t>
  </si>
  <si>
    <t xml:space="preserve">Contract</t>
  </si>
  <si>
    <t xml:space="preserve">Prices</t>
  </si>
  <si>
    <t xml:space="preserve">Margin</t>
  </si>
  <si>
    <t xml:space="preserve">Factor</t>
  </si>
  <si>
    <t xml:space="preserve">Discounted</t>
  </si>
  <si>
    <t xml:space="preserve">PV</t>
  </si>
  <si>
    <t xml:space="preserve">Volumes</t>
  </si>
  <si>
    <t xml:space="preserve">(Average)</t>
  </si>
  <si>
    <t xml:space="preserve">(Total)</t>
  </si>
  <si>
    <t xml:space="preserve">Days</t>
  </si>
  <si>
    <t xml:space="preserve">Period</t>
  </si>
  <si>
    <t xml:space="preserve">Ten Year UST</t>
  </si>
  <si>
    <t xml:space="preserve">Swap Spread</t>
  </si>
  <si>
    <t xml:space="preserve">Additional Spread</t>
  </si>
  <si>
    <t xml:space="preserve">Discount Rate</t>
  </si>
  <si>
    <t xml:space="preserve">SURETY AND LIQUIDATION PAYMENT CALCULATIONS</t>
  </si>
  <si>
    <t xml:space="preserve">USES</t>
  </si>
  <si>
    <t xml:space="preserve">SOURCES</t>
  </si>
  <si>
    <t xml:space="preserve">GPA </t>
  </si>
  <si>
    <t xml:space="preserve">Redemption</t>
  </si>
  <si>
    <t xml:space="preserve">Debt</t>
  </si>
  <si>
    <t xml:space="preserve">Scheduled</t>
  </si>
  <si>
    <t xml:space="preserve">Replenish</t>
  </si>
  <si>
    <t xml:space="preserve">Interest</t>
  </si>
  <si>
    <t xml:space="preserve">Reserve</t>
  </si>
  <si>
    <t xml:space="preserve">Surety</t>
  </si>
  <si>
    <t xml:space="preserve">Termination</t>
  </si>
  <si>
    <t xml:space="preserve">Price</t>
  </si>
  <si>
    <t xml:space="preserve">Service</t>
  </si>
  <si>
    <t xml:space="preserve">Reserve </t>
  </si>
  <si>
    <t xml:space="preserve">Account</t>
  </si>
  <si>
    <t xml:space="preserve">Maximum</t>
  </si>
  <si>
    <t xml:space="preserve">Date</t>
  </si>
  <si>
    <t xml:space="preserve">Accrued</t>
  </si>
  <si>
    <t xml:space="preserve">Penal</t>
  </si>
  <si>
    <t xml:space="preserve">Due First Day</t>
  </si>
  <si>
    <t xml:space="preserve">Lagged</t>
  </si>
  <si>
    <t xml:space="preserve">Deposits</t>
  </si>
  <si>
    <t xml:space="preserve">Due</t>
  </si>
  <si>
    <t xml:space="preserve">Sum</t>
  </si>
  <si>
    <t xml:space="preserve">Of Subsequent</t>
  </si>
  <si>
    <t xml:space="preserve">1 Month </t>
  </si>
  <si>
    <t xml:space="preserve">Draw</t>
  </si>
  <si>
    <t xml:space="preserve">(Negative</t>
  </si>
  <si>
    <t xml:space="preserve">2 months</t>
  </si>
  <si>
    <t xml:space="preserve">Liquidation</t>
  </si>
  <si>
    <t xml:space="preserve">Source)</t>
  </si>
</sst>
</file>

<file path=xl/styles.xml><?xml version="1.0" encoding="utf-8"?>
<styleSheet xmlns="http://schemas.openxmlformats.org/spreadsheetml/2006/main">
  <numFmts count="49">
    <numFmt numFmtId="164" formatCode="General"/>
    <numFmt numFmtId="165" formatCode="_(* #,##0_);_(* \(#,##0\);_(* \-_);_(@_)"/>
    <numFmt numFmtId="166" formatCode="[$-409]#,##0_);[RED]\(#,##0\)"/>
    <numFmt numFmtId="167" formatCode="_-* #,##0\ _F_-;\-* #,##0\ _F_-;_-* &quot;- &quot;_F_-;_-@_-"/>
    <numFmt numFmtId="168" formatCode="_-* #,##0_-;\-* #,##0_-;_-* \-_-;_-@_-"/>
    <numFmt numFmtId="169" formatCode="_(* #,##0.00_);_(* \(#,##0.00\);_(* \-??_);_(@_)"/>
    <numFmt numFmtId="170" formatCode="_-* #,##0.00_-;\-* #,##0.00_-;_-* \-??_-;_-@_-"/>
    <numFmt numFmtId="171" formatCode="[$-409]#,##0.00_);[RED]\(#,##0.00\)"/>
    <numFmt numFmtId="172" formatCode="#,##0.00"/>
    <numFmt numFmtId="173" formatCode="_-* #,##0.00\ _F_-;\-* #,##0.00\ _F_-;_-* \-??\ _F_-;_-@_-"/>
    <numFmt numFmtId="174" formatCode="_(\$* #,##0_);_(\$* \(#,##0\);_(\$* \-_);_(@_)"/>
    <numFmt numFmtId="175" formatCode="\$#,##0;[RED]&quot;-$&quot;#,##0"/>
    <numFmt numFmtId="176" formatCode="\$#,##0_);[RED]&quot;($&quot;#,##0\)"/>
    <numFmt numFmtId="177" formatCode="\£#,##0;[RED]&quot;-£&quot;#,##0"/>
    <numFmt numFmtId="178" formatCode="_-* #,##0&quot; F&quot;_-;\-* #,##0&quot; F&quot;_-;_-* &quot;- F&quot;_-;_-@_-"/>
    <numFmt numFmtId="179" formatCode="_-\£* #,##0_-;&quot;-£&quot;* #,##0_-;_-\£* \-_-;_-@_-"/>
    <numFmt numFmtId="180" formatCode="_-\$* #,##0_-;&quot;-$&quot;* #,##0_-;_-\$* \-_-;_-@_-"/>
    <numFmt numFmtId="181" formatCode="_(\$* #,##0.00_);_(\$* \(#,##0.00\);_(\$* \-??_);_(@_)"/>
    <numFmt numFmtId="182" formatCode="\$#,##0.00;[RED]&quot;-$&quot;#,##0.00"/>
    <numFmt numFmtId="183" formatCode="\$#,##0.00_);[RED]&quot;($&quot;#,##0.00\)"/>
    <numFmt numFmtId="184" formatCode="\£#,##0.00;[RED]&quot;-£&quot;#,##0.00"/>
    <numFmt numFmtId="185" formatCode="_-* #,##0.00&quot; F&quot;_-;\-* #,##0.00&quot; F&quot;_-;_-* \-??&quot; F&quot;_-;_-@_-"/>
    <numFmt numFmtId="186" formatCode="_-\£* #,##0.00_-;&quot;-£&quot;* #,##0.00_-;_-\£* \-??_-;_-@_-"/>
    <numFmt numFmtId="187" formatCode="_-\$* #,##0.00_-;&quot;-$&quot;* #,##0.00_-;_-\$* \-??_-;_-@_-"/>
    <numFmt numFmtId="188" formatCode="#,##0.00&quot; $&quot;;[RED]\-#,##0.00&quot; $&quot;"/>
    <numFmt numFmtId="189" formatCode="[$-409]#,##0_);\(#,##0\)"/>
    <numFmt numFmtId="190" formatCode="0.00_)"/>
    <numFmt numFmtId="191" formatCode="#,##0"/>
    <numFmt numFmtId="192" formatCode="0"/>
    <numFmt numFmtId="193" formatCode="General_)"/>
    <numFmt numFmtId="194" formatCode="0.00%"/>
    <numFmt numFmtId="195" formatCode="_(* #,##0_);_(* \(#,##0\);_(* \-??_);_(@_)"/>
    <numFmt numFmtId="196" formatCode="[$-409]mmm\-yy"/>
    <numFmt numFmtId="197" formatCode="[$-409]m/d/yyyy"/>
    <numFmt numFmtId="198" formatCode="_(* #,##0.00000_);_(* \(#,##0.00000\);_(* \-??_);_(@_)"/>
    <numFmt numFmtId="199" formatCode="_(* #,##0.0000_);_(* \(#,##0.0000\);_(* \-??_);_(@_)"/>
    <numFmt numFmtId="200" formatCode="_(\$* #,##0.0000_);_(\$* \(#,##0.0000\);_(\$* \-??_);_(@_)"/>
    <numFmt numFmtId="201" formatCode="\$#,##0.0000_);[RED]&quot;($&quot;#,##0.0000\)"/>
    <numFmt numFmtId="202" formatCode="\$#,##0.00000_);[RED]&quot;($&quot;#,##0.00000\)"/>
    <numFmt numFmtId="203" formatCode="0.00000"/>
    <numFmt numFmtId="204" formatCode="[$-409]m/d/yyyy\ h:mm"/>
    <numFmt numFmtId="205" formatCode="0%"/>
    <numFmt numFmtId="206" formatCode="0.000%"/>
    <numFmt numFmtId="207" formatCode="\$#,##0.000_);[RED]&quot;($&quot;#,##0.000\)"/>
    <numFmt numFmtId="208" formatCode="_(\$* #,##0.000_);_(\$* \(#,##0.000\);_(\$* \-??_);_(@_)"/>
    <numFmt numFmtId="209" formatCode="0.0000"/>
    <numFmt numFmtId="210" formatCode="_(* #,##0.000000_);_(* \(#,##0.000000\);_(* \-??_);_(@_)"/>
    <numFmt numFmtId="211" formatCode="0.00000%"/>
    <numFmt numFmtId="212" formatCode="0.0000%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0"/>
      <color rgb="FF0000FF"/>
      <name val="MS Sans Serif"/>
      <family val="0"/>
    </font>
    <font>
      <sz val="8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MS Sans Serif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Times New Roman"/>
      <family val="0"/>
    </font>
    <font>
      <b val="true"/>
      <sz val="14"/>
      <name val="Times New Roman"/>
      <family val="1"/>
    </font>
    <font>
      <sz val="10"/>
      <name val="Palatino"/>
      <family val="0"/>
    </font>
    <font>
      <sz val="10"/>
      <name val="Geneva"/>
      <family val="0"/>
    </font>
    <font>
      <b val="true"/>
      <sz val="14"/>
      <name val="Times New Roman"/>
      <family val="0"/>
    </font>
    <font>
      <sz val="7"/>
      <name val="Arial"/>
      <family val="2"/>
    </font>
    <font>
      <sz val="7"/>
      <name val="Arial"/>
      <family val="0"/>
    </font>
    <font>
      <sz val="12"/>
      <name val="PathWay Access 3.0"/>
      <family val="3"/>
    </font>
    <font>
      <sz val="12"/>
      <name val="Arial"/>
      <family val="0"/>
    </font>
    <font>
      <sz val="10"/>
      <name val="Courier New"/>
      <family val="0"/>
    </font>
    <font>
      <sz val="8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0"/>
    </font>
    <font>
      <sz val="8"/>
      <name val="Times New Roman"/>
      <family val="1"/>
    </font>
    <font>
      <b val="true"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A6CAF0"/>
        <bgColor rgb="FFCCCCFF"/>
      </patternFill>
    </fill>
    <fill>
      <patternFill patternType="solid">
        <fgColor rgb="FFFFFF99"/>
        <bgColor rgb="FFFFFF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3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4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5" fillId="0" borderId="1" applyFont="true" applyBorder="tru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6" fillId="2" borderId="0" applyFont="true" applyBorder="false" applyAlignment="false" applyProtection="false"/>
    <xf numFmtId="164" fontId="6" fillId="3" borderId="0" applyFont="true" applyBorder="false" applyAlignment="false" applyProtection="false"/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applyFont="true" applyBorder="false" applyAlignment="false" applyProtection="false"/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5" fontId="3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3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3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31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32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32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3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2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6" fontId="29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6" fontId="31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3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3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7" fontId="0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3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5" xfId="20"/>
    <cellStyle name="Comma [0]_CCOCPX" xfId="21"/>
    <cellStyle name="Comma [0]_E&amp;ONW1" xfId="22"/>
    <cellStyle name="Comma [0]_E&amp;ONW2" xfId="23"/>
    <cellStyle name="Comma [0]_E&amp;OOCPX" xfId="24"/>
    <cellStyle name="Comma [0]_F&amp;COCPX" xfId="25"/>
    <cellStyle name="Comma [0]_FLOOR PRICE" xfId="26"/>
    <cellStyle name="Comma [0]_Inputs" xfId="27"/>
    <cellStyle name="Comma [0]_ITOCPX" xfId="28"/>
    <cellStyle name="Comma [0]_laroux" xfId="29"/>
    <cellStyle name="Comma [0]_laroux_1" xfId="30"/>
    <cellStyle name="Comma [0]_laroux_1995" xfId="31"/>
    <cellStyle name="Comma [0]_laroux_1_pldt" xfId="32"/>
    <cellStyle name="Comma [0]_laroux_2" xfId="33"/>
    <cellStyle name="Comma [0]_laroux_2_pldt" xfId="34"/>
    <cellStyle name="Comma [0]_laroux_2_pldt_1" xfId="35"/>
    <cellStyle name="Comma [0]_laroux_MATERAL2" xfId="36"/>
    <cellStyle name="Comma [0]_laroux_MATERAL2_pldt" xfId="37"/>
    <cellStyle name="Comma [0]_laroux_mud plant bolted" xfId="38"/>
    <cellStyle name="Comma [0]_laroux_pldt" xfId="39"/>
    <cellStyle name="Comma [0]_MATERAL2" xfId="40"/>
    <cellStyle name="Comma [0]_MKGOCPX" xfId="41"/>
    <cellStyle name="Comma [0]_MOBCPX" xfId="42"/>
    <cellStyle name="Comma [0]_mud plant bolted" xfId="43"/>
    <cellStyle name="Comma [0]_mud plant bolted_pldt" xfId="44"/>
    <cellStyle name="Comma [0]_OSMOCPX" xfId="45"/>
    <cellStyle name="Comma [0]_PGMKOCPX" xfId="46"/>
    <cellStyle name="Comma [0]_PGNW1" xfId="47"/>
    <cellStyle name="Comma [0]_PGNW2" xfId="48"/>
    <cellStyle name="Comma [0]_PGNWOCPX" xfId="49"/>
    <cellStyle name="Comma [0]_pldt" xfId="50"/>
    <cellStyle name="Comma [0]_pldt_1" xfId="51"/>
    <cellStyle name="Comma [0]_ROCKINGHAM...2001" xfId="52"/>
    <cellStyle name="Comma [0]_SATOCPX" xfId="53"/>
    <cellStyle name="Comma [0]_Sheet1" xfId="54"/>
    <cellStyle name="Comma [0]_Sheet1 (2)" xfId="55"/>
    <cellStyle name="Comma [0]_SHENREPT" xfId="56"/>
    <cellStyle name="Comma [0]_TENN (20YR)" xfId="57"/>
    <cellStyle name="Comma [0]_TMSNW1" xfId="58"/>
    <cellStyle name="Comma [0]_TMSNW2" xfId="59"/>
    <cellStyle name="Comma [0]_TMSOCPX" xfId="60"/>
    <cellStyle name="Comma [0]_TRANSCO SUPPLY" xfId="61"/>
    <cellStyle name="Comma_1995" xfId="62"/>
    <cellStyle name="Comma_C-Cap intensity" xfId="63"/>
    <cellStyle name="Comma_C-Capex%rev" xfId="64"/>
    <cellStyle name="Comma_C-Line per Staff" xfId="65"/>
    <cellStyle name="Comma_C-lines distribution" xfId="66"/>
    <cellStyle name="Comma_C-Orig PLDT lines" xfId="67"/>
    <cellStyle name="Comma_C-Ret on Rev" xfId="68"/>
    <cellStyle name="Comma_C-ROACE" xfId="69"/>
    <cellStyle name="Comma_Capex" xfId="70"/>
    <cellStyle name="Comma_Capex per line" xfId="71"/>
    <cellStyle name="Comma_Capex%rev" xfId="72"/>
    <cellStyle name="Comma_CCOCPX" xfId="73"/>
    <cellStyle name="Comma_Cht-Capex per line" xfId="74"/>
    <cellStyle name="Comma_Cht-Cum Real Opr Cf" xfId="75"/>
    <cellStyle name="Comma_Cht-Dep%Rev" xfId="76"/>
    <cellStyle name="Comma_Cht-Real Opr Cf" xfId="77"/>
    <cellStyle name="Comma_Cht-Rev dist" xfId="78"/>
    <cellStyle name="Comma_Cht-Rev p line" xfId="79"/>
    <cellStyle name="Comma_Cht-Rev per Staff" xfId="80"/>
    <cellStyle name="Comma_Cht-Staff cost%revenue" xfId="81"/>
    <cellStyle name="Comma_CROCF" xfId="82"/>
    <cellStyle name="Comma_Cum Real Opr Cf" xfId="83"/>
    <cellStyle name="Comma_Demand Fcst." xfId="84"/>
    <cellStyle name="Comma_Dep%Rev" xfId="85"/>
    <cellStyle name="Comma_E&amp;ONW1" xfId="86"/>
    <cellStyle name="Comma_E&amp;ONW2" xfId="87"/>
    <cellStyle name="Comma_E&amp;OOCPX" xfId="88"/>
    <cellStyle name="Comma_EPS" xfId="89"/>
    <cellStyle name="Comma_EXPMAK" xfId="90"/>
    <cellStyle name="Comma_F&amp;COCPX" xfId="91"/>
    <cellStyle name="Comma_FLOOR PRICE" xfId="92"/>
    <cellStyle name="Comma_Inputs" xfId="93"/>
    <cellStyle name="Comma_IRR" xfId="94"/>
    <cellStyle name="Comma_ITOCPX" xfId="95"/>
    <cellStyle name="Comma_laroux" xfId="96"/>
    <cellStyle name="Comma_laroux_1" xfId="97"/>
    <cellStyle name="Comma_laroux_1995" xfId="98"/>
    <cellStyle name="Comma_laroux_1_pldt" xfId="99"/>
    <cellStyle name="Comma_laroux_2" xfId="100"/>
    <cellStyle name="Comma_laroux_2_pldt" xfId="101"/>
    <cellStyle name="Comma_laroux_2_pldt_1" xfId="102"/>
    <cellStyle name="Comma_laroux_2_pldt_2" xfId="103"/>
    <cellStyle name="Comma_laroux_3" xfId="104"/>
    <cellStyle name="Comma_laroux_pldt" xfId="105"/>
    <cellStyle name="Comma_laroux_pldt_1" xfId="106"/>
    <cellStyle name="Comma_Line Inst." xfId="107"/>
    <cellStyle name="Comma_MATERAL2" xfId="108"/>
    <cellStyle name="Comma_MKGOCPX" xfId="109"/>
    <cellStyle name="Comma_Mkt Shr" xfId="110"/>
    <cellStyle name="Comma_MOBCPX" xfId="111"/>
    <cellStyle name="Comma_mud plant bolted" xfId="112"/>
    <cellStyle name="Comma_NCR-C&amp;W Val" xfId="113"/>
    <cellStyle name="Comma_NCR-Cap intensity" xfId="114"/>
    <cellStyle name="Comma_NCR-Line per Staff" xfId="115"/>
    <cellStyle name="Comma_NCR-Rev dist" xfId="116"/>
    <cellStyle name="Comma_Op Cost Break" xfId="117"/>
    <cellStyle name="Comma_OSMOCPX" xfId="118"/>
    <cellStyle name="Comma_PGMKOCPX" xfId="119"/>
    <cellStyle name="Comma_PGNW1" xfId="120"/>
    <cellStyle name="Comma_PGNW2" xfId="121"/>
    <cellStyle name="Comma_PGNWOCPX" xfId="122"/>
    <cellStyle name="Comma_pldt" xfId="123"/>
    <cellStyle name="Comma_pldt_1" xfId="124"/>
    <cellStyle name="Comma_pldt_2" xfId="125"/>
    <cellStyle name="Comma_Real Opr Cf" xfId="126"/>
    <cellStyle name="Comma_Real Rev per Staff (1)" xfId="127"/>
    <cellStyle name="Comma_Real Rev per Staff (2)" xfId="128"/>
    <cellStyle name="Comma_Region 2-C&amp;W" xfId="129"/>
    <cellStyle name="Comma_Return on Rev" xfId="130"/>
    <cellStyle name="Comma_Rev p line" xfId="131"/>
    <cellStyle name="Comma_ROACE" xfId="132"/>
    <cellStyle name="Comma_ROCF (Tot)" xfId="133"/>
    <cellStyle name="Comma_ROCKINGHAM...2001" xfId="134"/>
    <cellStyle name="Comma_SATOCPX" xfId="135"/>
    <cellStyle name="Comma_Sheet1" xfId="136"/>
    <cellStyle name="Comma_Sheet1 (2)" xfId="137"/>
    <cellStyle name="Comma_SHENREPT" xfId="138"/>
    <cellStyle name="Comma_Staff cost%rev" xfId="139"/>
    <cellStyle name="Comma_TENN (20YR)" xfId="140"/>
    <cellStyle name="Comma_TMSNW1" xfId="141"/>
    <cellStyle name="Comma_TMSNW2" xfId="142"/>
    <cellStyle name="Comma_TMSOCPX" xfId="143"/>
    <cellStyle name="Comma_Total-Rev dist." xfId="144"/>
    <cellStyle name="Comma_TRANSCO SUPPLY" xfId="145"/>
    <cellStyle name="Currency [0]_1995" xfId="146"/>
    <cellStyle name="Currency [0]_CCOCPX" xfId="147"/>
    <cellStyle name="Currency [0]_E&amp;ONW1" xfId="148"/>
    <cellStyle name="Currency [0]_E&amp;ONW2" xfId="149"/>
    <cellStyle name="Currency [0]_E&amp;OOCPX" xfId="150"/>
    <cellStyle name="Currency [0]_F&amp;COCPX" xfId="151"/>
    <cellStyle name="Currency [0]_FLOOR PRICE" xfId="152"/>
    <cellStyle name="Currency [0]_Inputs" xfId="153"/>
    <cellStyle name="Currency [0]_ITOCPX" xfId="154"/>
    <cellStyle name="Currency [0]_laroux" xfId="155"/>
    <cellStyle name="Currency [0]_laroux_1" xfId="156"/>
    <cellStyle name="Currency [0]_laroux_1995" xfId="157"/>
    <cellStyle name="Currency [0]_laroux_1_pldt" xfId="158"/>
    <cellStyle name="Currency [0]_laroux_2" xfId="159"/>
    <cellStyle name="Currency [0]_laroux_2_pldt" xfId="160"/>
    <cellStyle name="Currency [0]_laroux_2_pldt_1" xfId="161"/>
    <cellStyle name="Currency [0]_laroux_3" xfId="162"/>
    <cellStyle name="Currency [0]_laroux_MATERAL2" xfId="163"/>
    <cellStyle name="Currency [0]_laroux_MATERAL2_pldt" xfId="164"/>
    <cellStyle name="Currency [0]_laroux_mud plant bolted" xfId="165"/>
    <cellStyle name="Currency [0]_laroux_pldt" xfId="166"/>
    <cellStyle name="Currency [0]_laroux_pldt_1" xfId="167"/>
    <cellStyle name="Currency [0]_MATERAL2" xfId="168"/>
    <cellStyle name="Currency [0]_MKGOCPX" xfId="169"/>
    <cellStyle name="Currency [0]_MOBCPX" xfId="170"/>
    <cellStyle name="Currency [0]_mud plant bolted" xfId="171"/>
    <cellStyle name="Currency [0]_mud plant bolted_pldt" xfId="172"/>
    <cellStyle name="Currency [0]_OSMOCPX" xfId="173"/>
    <cellStyle name="Currency [0]_PGMKOCPX" xfId="174"/>
    <cellStyle name="Currency [0]_PGNW1" xfId="175"/>
    <cellStyle name="Currency [0]_PGNW2" xfId="176"/>
    <cellStyle name="Currency [0]_PGNWOCPX" xfId="177"/>
    <cellStyle name="Currency [0]_pldt" xfId="178"/>
    <cellStyle name="Currency [0]_pldt_1" xfId="179"/>
    <cellStyle name="Currency [0]_pldt_2" xfId="180"/>
    <cellStyle name="Currency [0]_ROCKINGHAM...2001" xfId="181"/>
    <cellStyle name="Currency [0]_SATOCPX" xfId="182"/>
    <cellStyle name="Currency [0]_Sheet1" xfId="183"/>
    <cellStyle name="Currency [0]_Sheet1 (2)" xfId="184"/>
    <cellStyle name="Currency [0]_SHENREPT" xfId="185"/>
    <cellStyle name="Currency [0]_TENN (20YR)" xfId="186"/>
    <cellStyle name="Currency [0]_TMSNW1" xfId="187"/>
    <cellStyle name="Currency [0]_TMSNW2" xfId="188"/>
    <cellStyle name="Currency [0]_TMSOCPX" xfId="189"/>
    <cellStyle name="Currency [0]_TRANSCO SUPPLY" xfId="190"/>
    <cellStyle name="Currency_1995" xfId="191"/>
    <cellStyle name="Currency_CCOCPX" xfId="192"/>
    <cellStyle name="Currency_E&amp;ONW1" xfId="193"/>
    <cellStyle name="Currency_E&amp;ONW2" xfId="194"/>
    <cellStyle name="Currency_E&amp;OOCPX" xfId="195"/>
    <cellStyle name="Currency_F&amp;COCPX" xfId="196"/>
    <cellStyle name="Currency_FLOOR PRICE" xfId="197"/>
    <cellStyle name="Currency_Inputs" xfId="198"/>
    <cellStyle name="Currency_ITOCPX" xfId="199"/>
    <cellStyle name="Currency_laroux" xfId="200"/>
    <cellStyle name="Currency_laroux_1" xfId="201"/>
    <cellStyle name="Currency_laroux_1995" xfId="202"/>
    <cellStyle name="Currency_laroux_1_pldt" xfId="203"/>
    <cellStyle name="Currency_laroux_2" xfId="204"/>
    <cellStyle name="Currency_laroux_2_pldt" xfId="205"/>
    <cellStyle name="Currency_laroux_2_pldt_1" xfId="206"/>
    <cellStyle name="Currency_laroux_3" xfId="207"/>
    <cellStyle name="Currency_laroux_pldt" xfId="208"/>
    <cellStyle name="Currency_laroux_pldt_1" xfId="209"/>
    <cellStyle name="Currency_MATERAL2" xfId="210"/>
    <cellStyle name="Currency_MKGOCPX" xfId="211"/>
    <cellStyle name="Currency_MOBCPX" xfId="212"/>
    <cellStyle name="Currency_mud plant bolted" xfId="213"/>
    <cellStyle name="Currency_OSMOCPX" xfId="214"/>
    <cellStyle name="Currency_PGMKOCPX" xfId="215"/>
    <cellStyle name="Currency_PGNW1" xfId="216"/>
    <cellStyle name="Currency_PGNW2" xfId="217"/>
    <cellStyle name="Currency_PGNWOCPX" xfId="218"/>
    <cellStyle name="Currency_pldt" xfId="219"/>
    <cellStyle name="Currency_pldt_1" xfId="220"/>
    <cellStyle name="Currency_pldt_2" xfId="221"/>
    <cellStyle name="Currency_ROCKINGHAM...2001" xfId="222"/>
    <cellStyle name="Currency_SATOCPX" xfId="223"/>
    <cellStyle name="Currency_Sheet1" xfId="224"/>
    <cellStyle name="Currency_Sheet1 (2)" xfId="225"/>
    <cellStyle name="Currency_SHENREPT" xfId="226"/>
    <cellStyle name="Currency_TENASKA20.XLS" xfId="227"/>
    <cellStyle name="Currency_TENN (20YR)" xfId="228"/>
    <cellStyle name="Currency_TMSNW1" xfId="229"/>
    <cellStyle name="Currency_TMSNW2" xfId="230"/>
    <cellStyle name="Currency_TMSOCPX" xfId="231"/>
    <cellStyle name="Currency_TRANSCO SUPPLY" xfId="232"/>
    <cellStyle name="Grey" xfId="233"/>
    <cellStyle name="Input [yellow]" xfId="234"/>
    <cellStyle name="no dec" xfId="235"/>
    <cellStyle name="Normal - Style1" xfId="236"/>
    <cellStyle name="Normal_1997 Timesheet" xfId="237"/>
    <cellStyle name="Normal_3a. Expense Report Form-Foreign" xfId="238"/>
    <cellStyle name="Normal_8-Example Time Sheet" xfId="239"/>
    <cellStyle name="Normal_APR" xfId="240"/>
    <cellStyle name="Normal_C-Cap intensity" xfId="241"/>
    <cellStyle name="Normal_C-Capex%rev" xfId="242"/>
    <cellStyle name="Normal_C-Line per Staff" xfId="243"/>
    <cellStyle name="Normal_C-lines distribution" xfId="244"/>
    <cellStyle name="Normal_C-Orig PLDT lines" xfId="245"/>
    <cellStyle name="Normal_C-Ret on Rev" xfId="246"/>
    <cellStyle name="Normal_C-ROACE" xfId="247"/>
    <cellStyle name="Normal_Capex" xfId="248"/>
    <cellStyle name="Normal_Capex per line" xfId="249"/>
    <cellStyle name="Normal_Capex%rev" xfId="250"/>
    <cellStyle name="Normal_CCOCPX" xfId="251"/>
    <cellStyle name="Normal_Cht-Capex per line" xfId="252"/>
    <cellStyle name="Normal_Cht-Cum Real Opr Cf" xfId="253"/>
    <cellStyle name="Normal_Cht-Dep%Rev" xfId="254"/>
    <cellStyle name="Normal_Cht-Real Opr Cf" xfId="255"/>
    <cellStyle name="Normal_Cht-Rev dist" xfId="256"/>
    <cellStyle name="Normal_Cht-Rev p line" xfId="257"/>
    <cellStyle name="Normal_Cht-Rev per Staff" xfId="258"/>
    <cellStyle name="Normal_Cht-Staff cost%revenue" xfId="259"/>
    <cellStyle name="Normal_Co-wide Monthly" xfId="260"/>
    <cellStyle name="Normal_CROCF" xfId="261"/>
    <cellStyle name="Normal_Cum Real Opr Cf" xfId="262"/>
    <cellStyle name="Normal_Demand Fcst." xfId="263"/>
    <cellStyle name="Normal_Dep%Rev" xfId="264"/>
    <cellStyle name="Normal_E&amp;ONW1" xfId="265"/>
    <cellStyle name="Normal_E&amp;ONW2" xfId="266"/>
    <cellStyle name="Normal_E&amp;OOCPX" xfId="267"/>
    <cellStyle name="Normal_EPS" xfId="268"/>
    <cellStyle name="Normal_EXPMAK" xfId="269"/>
    <cellStyle name="Normal_F&amp;COCPX" xfId="270"/>
    <cellStyle name="Normal_FLOOR PRICE" xfId="271"/>
    <cellStyle name="Normal_Inputs" xfId="272"/>
    <cellStyle name="Normal_IRR" xfId="273"/>
    <cellStyle name="Normal_ITOCPX" xfId="274"/>
    <cellStyle name="Normal_laroux" xfId="275"/>
    <cellStyle name="Normal_laroux_1" xfId="276"/>
    <cellStyle name="Normal_laroux_1_pldt" xfId="277"/>
    <cellStyle name="Normal_laroux_1_pldt_1" xfId="278"/>
    <cellStyle name="Normal_laroux_1_pldt_2" xfId="279"/>
    <cellStyle name="Normal_laroux_2" xfId="280"/>
    <cellStyle name="Normal_laroux_2_pldt" xfId="281"/>
    <cellStyle name="Normal_laroux_2_pldt_1" xfId="282"/>
    <cellStyle name="Normal_laroux_2_pldt_2" xfId="283"/>
    <cellStyle name="Normal_laroux_3" xfId="284"/>
    <cellStyle name="Normal_laroux_3_laroux" xfId="285"/>
    <cellStyle name="Normal_laroux_3_pldt" xfId="286"/>
    <cellStyle name="Normal_laroux_3_pldt_1" xfId="287"/>
    <cellStyle name="Normal_laroux_4" xfId="288"/>
    <cellStyle name="Normal_laroux_4_pldt" xfId="289"/>
    <cellStyle name="Normal_laroux_4_pldt_1" xfId="290"/>
    <cellStyle name="Normal_laroux_4_pldt_2" xfId="291"/>
    <cellStyle name="Normal_laroux_4_pldt_3" xfId="292"/>
    <cellStyle name="Normal_laroux_5" xfId="293"/>
    <cellStyle name="Normal_laroux_5_pldt" xfId="294"/>
    <cellStyle name="Normal_laroux_5_pldt_1" xfId="295"/>
    <cellStyle name="Normal_laroux_5_pldt_2" xfId="296"/>
    <cellStyle name="Normal_laroux_6" xfId="297"/>
    <cellStyle name="Normal_laroux_6_laroux" xfId="298"/>
    <cellStyle name="Normal_laroux_6_pldt" xfId="299"/>
    <cellStyle name="Normal_laroux_6_pldt_1" xfId="300"/>
    <cellStyle name="Normal_laroux_7" xfId="301"/>
    <cellStyle name="Normal_laroux_7_pldt" xfId="302"/>
    <cellStyle name="Normal_laroux_8" xfId="303"/>
    <cellStyle name="Normal_laroux_8_pldt" xfId="304"/>
    <cellStyle name="Normal_laroux_9" xfId="305"/>
    <cellStyle name="Normal_laroux_pldt" xfId="306"/>
    <cellStyle name="Normal_laroux_pldt_1" xfId="307"/>
    <cellStyle name="Normal_laroux_pldt_2" xfId="308"/>
    <cellStyle name="Normal_laroux_pldt_3" xfId="309"/>
    <cellStyle name="Normal_Line Inst." xfId="310"/>
    <cellStyle name="Normal_MATERAL2" xfId="311"/>
    <cellStyle name="Normal_MKGOCPX" xfId="312"/>
    <cellStyle name="Normal_Mkt Shr" xfId="313"/>
    <cellStyle name="Normal_MOBCPX" xfId="314"/>
    <cellStyle name="Normal_mud plant bolted" xfId="315"/>
    <cellStyle name="Normal_NCR-C&amp;W Val" xfId="316"/>
    <cellStyle name="Normal_NCR-Cap intensity" xfId="317"/>
    <cellStyle name="Normal_NCR-Line per Staff" xfId="318"/>
    <cellStyle name="Normal_NCR-Rev dist" xfId="319"/>
    <cellStyle name="Normal_New Dept Codes" xfId="320"/>
    <cellStyle name="Normal_Op Cost Break" xfId="321"/>
    <cellStyle name="Normal_OSMOCPX" xfId="322"/>
    <cellStyle name="Normal_PGMKOCPX" xfId="323"/>
    <cellStyle name="Normal_PGNW1" xfId="324"/>
    <cellStyle name="Normal_PGNW2" xfId="325"/>
    <cellStyle name="Normal_PGNWOCPX" xfId="326"/>
    <cellStyle name="Normal_Picks" xfId="327"/>
    <cellStyle name="Normal_pldt" xfId="328"/>
    <cellStyle name="Normal_pldt_1" xfId="329"/>
    <cellStyle name="Normal_pldt_2" xfId="330"/>
    <cellStyle name="Normal_pldt_2_pldt" xfId="331"/>
    <cellStyle name="Normal_pldt_3" xfId="332"/>
    <cellStyle name="Normal_pldt_4" xfId="333"/>
    <cellStyle name="Normal_pldt_5" xfId="334"/>
    <cellStyle name="Normal_pldt_6" xfId="335"/>
    <cellStyle name="Normal_pldt_pldt" xfId="336"/>
    <cellStyle name="Normal_Real Opr Cf" xfId="337"/>
    <cellStyle name="Normal_Real Rev per Staff (1)" xfId="338"/>
    <cellStyle name="Normal_Real Rev per Staff (2)" xfId="339"/>
    <cellStyle name="Normal_Reg-By Timeframe" xfId="340"/>
    <cellStyle name="Normal_Region 2-C&amp;W" xfId="341"/>
    <cellStyle name="Normal_Resources" xfId="342"/>
    <cellStyle name="Normal_Return on Rev" xfId="343"/>
    <cellStyle name="Normal_Rev p line" xfId="344"/>
    <cellStyle name="Normal_ROACE" xfId="345"/>
    <cellStyle name="Normal_ROCF (Tot)" xfId="346"/>
    <cellStyle name="Normal_ROCKINGHAM...2001" xfId="347"/>
    <cellStyle name="Normal_SATOCPX" xfId="348"/>
    <cellStyle name="Normal_Sheet1" xfId="349"/>
    <cellStyle name="Normal_Sheet1 (2)" xfId="350"/>
    <cellStyle name="Normal_SHENREPT" xfId="351"/>
    <cellStyle name="Normal_SHENREPT_laroux" xfId="352"/>
    <cellStyle name="Normal_solInv_suppldata_qry" xfId="353"/>
    <cellStyle name="Normal_Staff cost%rev" xfId="354"/>
    <cellStyle name="Normal_TENN (20YR)" xfId="355"/>
    <cellStyle name="Normal_TMSNW1" xfId="356"/>
    <cellStyle name="Normal_TMSNW2" xfId="357"/>
    <cellStyle name="Normal_TMSOCPX" xfId="358"/>
    <cellStyle name="Normal_Total-Rev dist." xfId="359"/>
    <cellStyle name="Normal_TRANSCO SUPPLY" xfId="360"/>
    <cellStyle name="Percent [2]" xfId="36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10.41"/>
    <col collapsed="false" customWidth="true" hidden="false" outlineLevel="0" max="3" min="3" style="0" width="3.14"/>
    <col collapsed="false" customWidth="true" hidden="false" outlineLevel="0" max="4" min="4" style="0" width="1.28"/>
    <col collapsed="false" customWidth="true" hidden="false" outlineLevel="0" max="6" min="5" style="0" width="11.56"/>
    <col collapsed="false" customWidth="true" hidden="false" outlineLevel="0" max="8" min="7" style="0" width="12.14"/>
    <col collapsed="false" customWidth="true" hidden="false" outlineLevel="0" max="10" min="9" style="0" width="13.14"/>
    <col collapsed="false" customWidth="true" hidden="false" outlineLevel="0" max="12" min="11" style="0" width="11.7"/>
    <col collapsed="false" customWidth="true" hidden="false" outlineLevel="0" max="13" min="13" style="0" width="9.7"/>
    <col collapsed="false" customWidth="true" hidden="false" outlineLevel="0" max="14" min="14" style="0" width="11.28"/>
    <col collapsed="false" customWidth="true" hidden="false" outlineLevel="0" max="15" min="15" style="0" width="10.99"/>
    <col collapsed="false" customWidth="true" hidden="false" outlineLevel="0" max="16" min="16" style="0" width="12.28"/>
    <col collapsed="false" customWidth="true" hidden="false" outlineLevel="0" max="17" min="17" style="0" width="3.7"/>
    <col collapsed="false" customWidth="true" hidden="false" outlineLevel="0" max="18" min="18" style="0" width="10.99"/>
    <col collapsed="false" customWidth="true" hidden="false" outlineLevel="0" max="19" min="19" style="0" width="11.28"/>
    <col collapsed="false" customWidth="true" hidden="false" outlineLevel="0" max="20" min="20" style="0" width="9.7"/>
    <col collapsed="false" customWidth="true" hidden="false" outlineLevel="0" max="21" min="21" style="0" width="10.28"/>
    <col collapsed="false" customWidth="true" hidden="false" outlineLevel="0" max="23" min="22" style="0" width="10.99"/>
    <col collapsed="false" customWidth="true" hidden="false" outlineLevel="0" max="25" min="24" style="0" width="10.41"/>
    <col collapsed="false" customWidth="true" hidden="false" outlineLevel="0" max="26" min="26" style="0" width="12.85"/>
    <col collapsed="false" customWidth="true" hidden="false" outlineLevel="0" max="27" min="27" style="0" width="11.28"/>
    <col collapsed="false" customWidth="true" hidden="false" outlineLevel="0" max="28" min="28" style="0" width="10.99"/>
    <col collapsed="false" customWidth="true" hidden="false" outlineLevel="0" max="29" min="29" style="0" width="11.28"/>
    <col collapsed="false" customWidth="true" hidden="false" outlineLevel="0" max="30" min="30" style="0" width="2.56"/>
    <col collapsed="false" customWidth="true" hidden="false" outlineLevel="0" max="31" min="31" style="0" width="9.7"/>
    <col collapsed="false" customWidth="true" hidden="false" outlineLevel="0" max="32" min="32" style="0" width="12.28"/>
    <col collapsed="false" customWidth="true" hidden="false" outlineLevel="0" max="33" min="33" style="0" width="1.28"/>
    <col collapsed="false" customWidth="true" hidden="false" outlineLevel="0" max="34" min="34" style="0" width="6.56"/>
    <col collapsed="false" customWidth="true" hidden="false" outlineLevel="0" max="35" min="35" style="0" width="12.56"/>
    <col collapsed="false" customWidth="true" hidden="false" outlineLevel="0" max="36" min="36" style="0" width="14.56"/>
    <col collapsed="false" customWidth="true" hidden="false" outlineLevel="0" max="37" min="37" style="0" width="8.85"/>
    <col collapsed="false" customWidth="true" hidden="false" outlineLevel="0" max="38" min="38" style="0" width="1.13"/>
    <col collapsed="false" customWidth="true" hidden="false" outlineLevel="0" max="39" min="39" style="0" width="1.28"/>
    <col collapsed="false" customWidth="true" hidden="false" outlineLevel="0" max="40" min="40" style="0" width="8.56"/>
    <col collapsed="false" customWidth="true" hidden="false" outlineLevel="0" max="46" min="46" style="0" width="3.28"/>
    <col collapsed="false" customWidth="true" hidden="false" outlineLevel="0" max="47" min="47" style="0" width="1.13"/>
    <col collapsed="false" customWidth="true" hidden="false" outlineLevel="0" max="48" min="48" style="0" width="7.56"/>
    <col collapsed="false" customWidth="true" hidden="false" outlineLevel="0" max="49" min="49" style="0" width="8.41"/>
    <col collapsed="false" customWidth="true" hidden="false" outlineLevel="0" max="50" min="50" style="0" width="7.14"/>
    <col collapsed="false" customWidth="true" hidden="false" outlineLevel="0" max="51" min="51" style="0" width="8.56"/>
    <col collapsed="false" customWidth="true" hidden="false" outlineLevel="0" max="52" min="52" style="0" width="1.28"/>
    <col collapsed="false" customWidth="true" hidden="false" outlineLevel="0" max="53" min="53" style="0" width="7.56"/>
    <col collapsed="false" customWidth="true" hidden="false" outlineLevel="0" max="54" min="54" style="0" width="8.99"/>
    <col collapsed="false" customWidth="true" hidden="false" outlineLevel="0" max="55" min="55" style="0" width="6.99"/>
    <col collapsed="false" customWidth="true" hidden="false" outlineLevel="0" max="56" min="56" style="0" width="8.85"/>
    <col collapsed="false" customWidth="true" hidden="false" outlineLevel="0" max="57" min="57" style="0" width="1.28"/>
    <col collapsed="false" customWidth="true" hidden="false" outlineLevel="0" max="59" min="59" style="0" width="8.41"/>
    <col collapsed="false" customWidth="true" hidden="false" outlineLevel="0" max="60" min="60" style="0" width="7.14"/>
    <col collapsed="false" customWidth="true" hidden="false" outlineLevel="0" max="61" min="61" style="0" width="8.99"/>
    <col collapsed="false" customWidth="true" hidden="false" outlineLevel="0" max="62" min="62" style="0" width="1.28"/>
    <col collapsed="false" customWidth="true" hidden="false" outlineLevel="0" max="64" min="64" style="0" width="8.56"/>
    <col collapsed="false" customWidth="true" hidden="false" outlineLevel="0" max="65" min="65" style="0" width="7.28"/>
    <col collapsed="false" customWidth="true" hidden="false" outlineLevel="0" max="66" min="66" style="0" width="8.41"/>
    <col collapsed="false" customWidth="true" hidden="false" outlineLevel="0" max="67" min="67" style="0" width="1.28"/>
    <col collapsed="false" customWidth="true" hidden="false" outlineLevel="0" max="68" min="68" style="0" width="6.56"/>
    <col collapsed="false" customWidth="true" hidden="false" outlineLevel="0" max="69" min="69" style="0" width="8.56"/>
    <col collapsed="false" customWidth="true" hidden="false" outlineLevel="0" max="70" min="70" style="0" width="6.99"/>
    <col collapsed="false" customWidth="true" hidden="false" outlineLevel="0" max="71" min="71" style="0" width="8.85"/>
    <col collapsed="false" customWidth="true" hidden="false" outlineLevel="0" max="72" min="72" style="0" width="1.28"/>
    <col collapsed="false" customWidth="true" hidden="false" outlineLevel="0" max="73" min="73" style="0" width="8.41"/>
    <col collapsed="false" customWidth="true" hidden="false" outlineLevel="0" max="74" min="74" style="0" width="9.85"/>
    <col collapsed="false" customWidth="true" hidden="false" outlineLevel="0" max="75" min="75" style="0" width="8.99"/>
    <col collapsed="false" customWidth="true" hidden="false" outlineLevel="0" max="78" min="78" style="0" width="9.85"/>
    <col collapsed="false" customWidth="true" hidden="false" outlineLevel="0" max="79" min="79" style="0" width="2.13"/>
    <col collapsed="false" customWidth="true" hidden="false" outlineLevel="0" max="80" min="80" style="0" width="8.41"/>
    <col collapsed="false" customWidth="true" hidden="false" outlineLevel="0" max="81" min="81" style="0" width="8.7"/>
    <col collapsed="false" customWidth="true" hidden="false" outlineLevel="0" max="83" min="83" style="0" width="9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BY1" s="2"/>
      <c r="BZ1" s="2"/>
      <c r="CA1" s="2"/>
      <c r="CB1" s="2"/>
      <c r="CC1" s="2"/>
      <c r="CD1" s="2"/>
      <c r="CE1" s="2"/>
    </row>
    <row r="3" customFormat="false" ht="18" hidden="false" customHeight="false" outlineLevel="0" collapsed="false"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 t="s">
        <v>2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E3" s="3" t="s">
        <v>3</v>
      </c>
      <c r="AF3" s="3"/>
      <c r="AG3" s="4"/>
    </row>
    <row r="4" customFormat="false" ht="12.75" hidden="false" customHeight="false" outlineLevel="0" collapsed="false">
      <c r="A4" s="5"/>
      <c r="E4" s="6" t="n">
        <v>1</v>
      </c>
      <c r="F4" s="7" t="n">
        <v>2</v>
      </c>
      <c r="G4" s="7" t="n">
        <v>3</v>
      </c>
      <c r="H4" s="7" t="n">
        <v>4</v>
      </c>
      <c r="I4" s="7" t="n">
        <v>5</v>
      </c>
      <c r="J4" s="7" t="n">
        <v>6</v>
      </c>
      <c r="K4" s="7" t="n">
        <v>7</v>
      </c>
      <c r="L4" s="7" t="n">
        <v>8</v>
      </c>
      <c r="M4" s="7" t="n">
        <v>11</v>
      </c>
      <c r="N4" s="7" t="n">
        <v>12</v>
      </c>
      <c r="O4" s="7" t="n">
        <v>13</v>
      </c>
      <c r="P4" s="8" t="n">
        <v>14</v>
      </c>
      <c r="Q4" s="9"/>
      <c r="R4" s="6" t="n">
        <v>15</v>
      </c>
      <c r="S4" s="7" t="n">
        <v>16</v>
      </c>
      <c r="T4" s="7" t="n">
        <v>17</v>
      </c>
      <c r="U4" s="7" t="n">
        <v>18</v>
      </c>
      <c r="V4" s="7" t="n">
        <v>19</v>
      </c>
      <c r="W4" s="7" t="n">
        <v>20</v>
      </c>
      <c r="X4" s="7" t="n">
        <v>21</v>
      </c>
      <c r="Y4" s="7" t="n">
        <v>22</v>
      </c>
      <c r="Z4" s="7" t="n">
        <v>25</v>
      </c>
      <c r="AA4" s="7" t="n">
        <v>26</v>
      </c>
      <c r="AB4" s="7" t="n">
        <v>27</v>
      </c>
      <c r="AC4" s="8" t="n">
        <v>28</v>
      </c>
      <c r="AD4" s="9"/>
      <c r="AE4" s="6" t="n">
        <v>29</v>
      </c>
      <c r="AF4" s="8" t="n">
        <v>30</v>
      </c>
      <c r="AG4" s="4"/>
    </row>
    <row r="5" customFormat="false" ht="12.75" hidden="false" customHeight="false" outlineLevel="0" collapsed="false">
      <c r="A5" s="5"/>
      <c r="E5" s="10" t="s">
        <v>4</v>
      </c>
      <c r="F5" s="11" t="s">
        <v>4</v>
      </c>
      <c r="G5" s="11" t="s">
        <v>5</v>
      </c>
      <c r="H5" s="11" t="s">
        <v>5</v>
      </c>
      <c r="I5" s="11" t="s">
        <v>6</v>
      </c>
      <c r="J5" s="11" t="s">
        <v>6</v>
      </c>
      <c r="K5" s="11" t="s">
        <v>7</v>
      </c>
      <c r="L5" s="11" t="s">
        <v>7</v>
      </c>
      <c r="M5" s="11" t="s">
        <v>8</v>
      </c>
      <c r="N5" s="11" t="s">
        <v>8</v>
      </c>
      <c r="O5" s="11" t="s">
        <v>9</v>
      </c>
      <c r="P5" s="12" t="s">
        <v>9</v>
      </c>
      <c r="Q5" s="11"/>
      <c r="R5" s="10" t="s">
        <v>10</v>
      </c>
      <c r="S5" s="11" t="s">
        <v>10</v>
      </c>
      <c r="T5" s="11" t="s">
        <v>11</v>
      </c>
      <c r="U5" s="11" t="s">
        <v>11</v>
      </c>
      <c r="V5" s="11" t="s">
        <v>12</v>
      </c>
      <c r="W5" s="11" t="s">
        <v>12</v>
      </c>
      <c r="X5" s="11" t="s">
        <v>13</v>
      </c>
      <c r="Y5" s="11" t="s">
        <v>13</v>
      </c>
      <c r="Z5" s="11" t="s">
        <v>8</v>
      </c>
      <c r="AA5" s="11" t="s">
        <v>8</v>
      </c>
      <c r="AB5" s="13" t="s">
        <v>9</v>
      </c>
      <c r="AC5" s="14" t="s">
        <v>9</v>
      </c>
      <c r="AD5" s="13"/>
      <c r="AE5" s="15" t="s">
        <v>3</v>
      </c>
      <c r="AF5" s="16" t="s">
        <v>3</v>
      </c>
      <c r="AG5" s="17"/>
    </row>
    <row r="6" customFormat="false" ht="12.75" hidden="false" customHeight="false" outlineLevel="0" collapsed="false">
      <c r="A6" s="5"/>
      <c r="E6" s="10" t="s">
        <v>14</v>
      </c>
      <c r="F6" s="11" t="s">
        <v>15</v>
      </c>
      <c r="G6" s="11" t="s">
        <v>14</v>
      </c>
      <c r="H6" s="11" t="s">
        <v>15</v>
      </c>
      <c r="I6" s="11" t="s">
        <v>14</v>
      </c>
      <c r="J6" s="11" t="s">
        <v>15</v>
      </c>
      <c r="K6" s="11" t="s">
        <v>14</v>
      </c>
      <c r="L6" s="11" t="s">
        <v>15</v>
      </c>
      <c r="M6" s="11" t="s">
        <v>14</v>
      </c>
      <c r="N6" s="11" t="s">
        <v>15</v>
      </c>
      <c r="O6" s="11" t="s">
        <v>16</v>
      </c>
      <c r="P6" s="12" t="s">
        <v>16</v>
      </c>
      <c r="Q6" s="11"/>
      <c r="R6" s="10" t="s">
        <v>14</v>
      </c>
      <c r="S6" s="11" t="s">
        <v>15</v>
      </c>
      <c r="T6" s="11" t="s">
        <v>14</v>
      </c>
      <c r="U6" s="11" t="s">
        <v>15</v>
      </c>
      <c r="V6" s="11" t="s">
        <v>14</v>
      </c>
      <c r="W6" s="11" t="s">
        <v>15</v>
      </c>
      <c r="X6" s="11" t="s">
        <v>14</v>
      </c>
      <c r="Y6" s="11" t="s">
        <v>15</v>
      </c>
      <c r="Z6" s="11" t="s">
        <v>14</v>
      </c>
      <c r="AA6" s="11" t="s">
        <v>15</v>
      </c>
      <c r="AB6" s="18" t="s">
        <v>17</v>
      </c>
      <c r="AC6" s="19" t="s">
        <v>17</v>
      </c>
      <c r="AD6" s="18"/>
      <c r="AE6" s="15" t="s">
        <v>14</v>
      </c>
      <c r="AF6" s="16" t="s">
        <v>15</v>
      </c>
      <c r="AG6" s="17"/>
    </row>
    <row r="7" customFormat="false" ht="12.75" hidden="false" customHeight="false" outlineLevel="0" collapsed="false">
      <c r="A7" s="5"/>
      <c r="E7" s="10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  <c r="N7" s="11" t="s">
        <v>18</v>
      </c>
      <c r="O7" s="11" t="s">
        <v>14</v>
      </c>
      <c r="P7" s="12" t="s">
        <v>15</v>
      </c>
      <c r="Q7" s="11"/>
      <c r="R7" s="10" t="s">
        <v>18</v>
      </c>
      <c r="S7" s="11" t="s">
        <v>18</v>
      </c>
      <c r="T7" s="11" t="s">
        <v>18</v>
      </c>
      <c r="U7" s="11" t="s">
        <v>18</v>
      </c>
      <c r="V7" s="11" t="s">
        <v>18</v>
      </c>
      <c r="W7" s="11" t="s">
        <v>18</v>
      </c>
      <c r="X7" s="11" t="s">
        <v>18</v>
      </c>
      <c r="Y7" s="11" t="s">
        <v>18</v>
      </c>
      <c r="Z7" s="11" t="s">
        <v>18</v>
      </c>
      <c r="AA7" s="11" t="s">
        <v>18</v>
      </c>
      <c r="AB7" s="18" t="s">
        <v>14</v>
      </c>
      <c r="AC7" s="19" t="s">
        <v>15</v>
      </c>
      <c r="AD7" s="18"/>
      <c r="AE7" s="15" t="s">
        <v>18</v>
      </c>
      <c r="AF7" s="16" t="s">
        <v>18</v>
      </c>
      <c r="AG7" s="17"/>
    </row>
    <row r="8" customFormat="false" ht="12.75" hidden="false" customHeight="false" outlineLevel="0" collapsed="false">
      <c r="A8" s="20" t="s">
        <v>19</v>
      </c>
      <c r="B8" s="17" t="s">
        <v>20</v>
      </c>
      <c r="C8" s="17"/>
      <c r="D8" s="17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21"/>
      <c r="S8" s="13"/>
      <c r="T8" s="13"/>
      <c r="U8" s="13"/>
      <c r="V8" s="13"/>
      <c r="W8" s="13"/>
      <c r="X8" s="13"/>
      <c r="Y8" s="13"/>
      <c r="Z8" s="13"/>
      <c r="AA8" s="13"/>
      <c r="AB8" s="13"/>
      <c r="AC8" s="22"/>
      <c r="AD8" s="23"/>
      <c r="AE8" s="24"/>
      <c r="AF8" s="25"/>
      <c r="AG8" s="26"/>
    </row>
    <row r="9" customFormat="false" ht="12.75" hidden="false" customHeight="false" outlineLevel="0" collapsed="false">
      <c r="A9" s="27" t="s">
        <v>21</v>
      </c>
      <c r="B9" s="28" t="s">
        <v>22</v>
      </c>
      <c r="C9" s="28"/>
      <c r="D9" s="28"/>
      <c r="E9" s="29" t="s">
        <v>23</v>
      </c>
      <c r="F9" s="30" t="s">
        <v>23</v>
      </c>
      <c r="G9" s="30" t="s">
        <v>23</v>
      </c>
      <c r="H9" s="30" t="s">
        <v>23</v>
      </c>
      <c r="I9" s="30" t="s">
        <v>23</v>
      </c>
      <c r="J9" s="30" t="s">
        <v>23</v>
      </c>
      <c r="K9" s="30" t="s">
        <v>23</v>
      </c>
      <c r="L9" s="30" t="s">
        <v>23</v>
      </c>
      <c r="M9" s="30" t="s">
        <v>23</v>
      </c>
      <c r="N9" s="30" t="s">
        <v>23</v>
      </c>
      <c r="O9" s="30" t="s">
        <v>23</v>
      </c>
      <c r="P9" s="31" t="s">
        <v>23</v>
      </c>
      <c r="Q9" s="30"/>
      <c r="R9" s="29" t="s">
        <v>23</v>
      </c>
      <c r="S9" s="30" t="s">
        <v>23</v>
      </c>
      <c r="T9" s="30" t="s">
        <v>23</v>
      </c>
      <c r="U9" s="30" t="s">
        <v>23</v>
      </c>
      <c r="V9" s="30" t="s">
        <v>23</v>
      </c>
      <c r="W9" s="30" t="s">
        <v>23</v>
      </c>
      <c r="X9" s="30" t="s">
        <v>23</v>
      </c>
      <c r="Y9" s="30" t="s">
        <v>23</v>
      </c>
      <c r="Z9" s="30" t="s">
        <v>23</v>
      </c>
      <c r="AA9" s="30" t="s">
        <v>23</v>
      </c>
      <c r="AB9" s="30" t="s">
        <v>23</v>
      </c>
      <c r="AC9" s="32" t="s">
        <v>23</v>
      </c>
      <c r="AD9" s="33"/>
      <c r="AE9" s="29" t="s">
        <v>23</v>
      </c>
      <c r="AF9" s="32" t="s">
        <v>23</v>
      </c>
      <c r="AG9" s="34"/>
    </row>
    <row r="10" customFormat="false" ht="12.75" hidden="false" customHeight="false" outlineLevel="0" collapsed="false">
      <c r="A10" s="27"/>
      <c r="B10" s="28"/>
      <c r="C10" s="28"/>
      <c r="D10" s="28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0"/>
      <c r="R10" s="29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2"/>
      <c r="AD10" s="33"/>
      <c r="AE10" s="29"/>
      <c r="AF10" s="32"/>
      <c r="AG10" s="34"/>
    </row>
    <row r="11" customFormat="false" ht="12.75" hidden="false" customHeight="false" outlineLevel="0" collapsed="false">
      <c r="A11" s="35" t="n">
        <v>37007</v>
      </c>
      <c r="B11" s="36"/>
      <c r="C11" s="37" t="n">
        <f aca="false">+A12-A11</f>
        <v>5</v>
      </c>
      <c r="D11" s="37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9"/>
      <c r="R11" s="38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0"/>
      <c r="AD11" s="39"/>
      <c r="AE11" s="41"/>
      <c r="AF11" s="42"/>
      <c r="AG11" s="43"/>
    </row>
    <row r="12" customFormat="false" ht="12.75" hidden="false" customHeight="false" outlineLevel="0" collapsed="false">
      <c r="A12" s="35" t="n">
        <v>37012</v>
      </c>
      <c r="B12" s="36" t="n">
        <v>37067</v>
      </c>
      <c r="C12" s="37" t="n">
        <f aca="false">+A13-A12</f>
        <v>31</v>
      </c>
      <c r="D12" s="37"/>
      <c r="E12" s="38" t="n">
        <v>5000</v>
      </c>
      <c r="F12" s="39" t="n">
        <f aca="false">+E12*$C12</f>
        <v>155000</v>
      </c>
      <c r="G12" s="39" t="n">
        <v>3000</v>
      </c>
      <c r="H12" s="39" t="n">
        <f aca="false">+G12*$C12</f>
        <v>93000</v>
      </c>
      <c r="I12" s="39" t="n">
        <v>14000</v>
      </c>
      <c r="J12" s="39" t="n">
        <f aca="false">+I12*$C12</f>
        <v>434000</v>
      </c>
      <c r="K12" s="39" t="n">
        <v>2000</v>
      </c>
      <c r="L12" s="39" t="n">
        <f aca="false">+K12*$C12</f>
        <v>62000</v>
      </c>
      <c r="M12" s="39" t="n">
        <v>3000</v>
      </c>
      <c r="N12" s="39" t="n">
        <f aca="false">+M12*C12</f>
        <v>93000</v>
      </c>
      <c r="O12" s="39" t="n">
        <f aca="false">+M12+K12+I12+G12+E12</f>
        <v>27000</v>
      </c>
      <c r="P12" s="40" t="n">
        <f aca="false">+N12+L12+J12+H12+F12</f>
        <v>837000</v>
      </c>
      <c r="Q12" s="39"/>
      <c r="R12" s="38" t="n">
        <v>6000</v>
      </c>
      <c r="S12" s="39" t="n">
        <f aca="false">+R12*C12</f>
        <v>186000</v>
      </c>
      <c r="T12" s="39" t="n">
        <v>700</v>
      </c>
      <c r="U12" s="39" t="n">
        <f aca="false">+T12*C12</f>
        <v>21700</v>
      </c>
      <c r="V12" s="39" t="n">
        <v>0</v>
      </c>
      <c r="W12" s="39" t="n">
        <f aca="false">+V12*C12</f>
        <v>0</v>
      </c>
      <c r="X12" s="39" t="n">
        <v>500</v>
      </c>
      <c r="Y12" s="39" t="n">
        <f aca="false">+X12*C12</f>
        <v>15500</v>
      </c>
      <c r="Z12" s="39" t="n">
        <v>0</v>
      </c>
      <c r="AA12" s="39" t="n">
        <f aca="false">+Z12*C12</f>
        <v>0</v>
      </c>
      <c r="AB12" s="39" t="n">
        <f aca="false">+Z12+X12+V12+T12+R12</f>
        <v>7200</v>
      </c>
      <c r="AC12" s="40" t="n">
        <f aca="false">+AA12+Y12+W12+U12+S12</f>
        <v>223200</v>
      </c>
      <c r="AD12" s="39"/>
      <c r="AE12" s="41" t="n">
        <f aca="false">+AB12+O12</f>
        <v>34200</v>
      </c>
      <c r="AF12" s="42" t="n">
        <f aca="false">+AC12+P12</f>
        <v>1060200</v>
      </c>
      <c r="AG12" s="43"/>
      <c r="AI12" s="44"/>
      <c r="AJ12" s="45"/>
      <c r="AK12" s="46"/>
    </row>
    <row r="13" customFormat="false" ht="12.75" hidden="false" customHeight="false" outlineLevel="0" collapsed="false">
      <c r="A13" s="35" t="n">
        <v>37043</v>
      </c>
      <c r="B13" s="36" t="n">
        <v>37097</v>
      </c>
      <c r="C13" s="37" t="n">
        <f aca="false">+A14-A13</f>
        <v>30</v>
      </c>
      <c r="D13" s="37"/>
      <c r="E13" s="38" t="n">
        <v>5000</v>
      </c>
      <c r="F13" s="39" t="n">
        <f aca="false">+E13*$C13</f>
        <v>150000</v>
      </c>
      <c r="G13" s="39" t="n">
        <v>3000</v>
      </c>
      <c r="H13" s="39" t="n">
        <f aca="false">+G13*$C13</f>
        <v>90000</v>
      </c>
      <c r="I13" s="39" t="n">
        <v>14000</v>
      </c>
      <c r="J13" s="39" t="n">
        <f aca="false">+I13*$C13</f>
        <v>420000</v>
      </c>
      <c r="K13" s="39" t="n">
        <v>2000</v>
      </c>
      <c r="L13" s="39" t="n">
        <f aca="false">+K13*$C13</f>
        <v>60000</v>
      </c>
      <c r="M13" s="39" t="n">
        <v>3000</v>
      </c>
      <c r="N13" s="39" t="n">
        <f aca="false">+M13*C13</f>
        <v>90000</v>
      </c>
      <c r="O13" s="39" t="n">
        <f aca="false">+M13+K13+I13+G13+E13</f>
        <v>27000</v>
      </c>
      <c r="P13" s="40" t="n">
        <f aca="false">+N13+L13+J13+H13+F13</f>
        <v>810000</v>
      </c>
      <c r="Q13" s="39"/>
      <c r="R13" s="38" t="n">
        <v>6000</v>
      </c>
      <c r="S13" s="39" t="n">
        <f aca="false">+R13*C13</f>
        <v>180000</v>
      </c>
      <c r="T13" s="39" t="n">
        <v>700</v>
      </c>
      <c r="U13" s="39" t="n">
        <f aca="false">+T13*C13</f>
        <v>21000</v>
      </c>
      <c r="V13" s="39" t="n">
        <v>0</v>
      </c>
      <c r="W13" s="39" t="n">
        <f aca="false">+V13*C13</f>
        <v>0</v>
      </c>
      <c r="X13" s="39" t="n">
        <v>500</v>
      </c>
      <c r="Y13" s="39" t="n">
        <f aca="false">+X13*C13</f>
        <v>15000</v>
      </c>
      <c r="Z13" s="39" t="n">
        <v>0</v>
      </c>
      <c r="AA13" s="39" t="n">
        <f aca="false">+Z13*C13</f>
        <v>0</v>
      </c>
      <c r="AB13" s="39" t="n">
        <f aca="false">+Z13+X13+V13+T13+R13</f>
        <v>7200</v>
      </c>
      <c r="AC13" s="40" t="n">
        <f aca="false">+AA13+Y13+W13+U13+S13</f>
        <v>216000</v>
      </c>
      <c r="AD13" s="39"/>
      <c r="AE13" s="41" t="n">
        <f aca="false">+AB13+O13</f>
        <v>34200</v>
      </c>
      <c r="AF13" s="42" t="n">
        <f aca="false">+AC13+P13</f>
        <v>1026000</v>
      </c>
      <c r="AG13" s="43"/>
      <c r="AI13" s="44"/>
      <c r="AJ13" s="45"/>
      <c r="AK13" s="46"/>
    </row>
    <row r="14" customFormat="false" ht="12.75" hidden="false" customHeight="false" outlineLevel="0" collapsed="false">
      <c r="A14" s="35" t="n">
        <v>37073</v>
      </c>
      <c r="B14" s="36" t="n">
        <v>37128</v>
      </c>
      <c r="C14" s="37" t="n">
        <f aca="false">+A15-A14</f>
        <v>31</v>
      </c>
      <c r="D14" s="37"/>
      <c r="E14" s="38" t="n">
        <v>5000</v>
      </c>
      <c r="F14" s="39" t="n">
        <f aca="false">+E14*$C14</f>
        <v>155000</v>
      </c>
      <c r="G14" s="39" t="n">
        <v>3000</v>
      </c>
      <c r="H14" s="39" t="n">
        <f aca="false">+G14*$C14</f>
        <v>93000</v>
      </c>
      <c r="I14" s="39" t="n">
        <v>14000</v>
      </c>
      <c r="J14" s="39" t="n">
        <f aca="false">+I14*$C14</f>
        <v>434000</v>
      </c>
      <c r="K14" s="39" t="n">
        <v>2000</v>
      </c>
      <c r="L14" s="39" t="n">
        <f aca="false">+K14*$C14</f>
        <v>62000</v>
      </c>
      <c r="M14" s="39" t="n">
        <v>3000</v>
      </c>
      <c r="N14" s="39" t="n">
        <f aca="false">+M14*C14</f>
        <v>93000</v>
      </c>
      <c r="O14" s="39" t="n">
        <f aca="false">+M14+K14+I14+G14+E14</f>
        <v>27000</v>
      </c>
      <c r="P14" s="40" t="n">
        <f aca="false">+N14+L14+J14+H14+F14</f>
        <v>837000</v>
      </c>
      <c r="Q14" s="39"/>
      <c r="R14" s="38" t="n">
        <v>6000</v>
      </c>
      <c r="S14" s="39" t="n">
        <f aca="false">+R14*C14</f>
        <v>186000</v>
      </c>
      <c r="T14" s="39" t="n">
        <v>700</v>
      </c>
      <c r="U14" s="39" t="n">
        <f aca="false">+T14*C14</f>
        <v>21700</v>
      </c>
      <c r="V14" s="39" t="n">
        <v>0</v>
      </c>
      <c r="W14" s="39" t="n">
        <f aca="false">+V14*C14</f>
        <v>0</v>
      </c>
      <c r="X14" s="39" t="n">
        <v>500</v>
      </c>
      <c r="Y14" s="39" t="n">
        <f aca="false">+X14*C14</f>
        <v>15500</v>
      </c>
      <c r="Z14" s="39" t="n">
        <v>0</v>
      </c>
      <c r="AA14" s="39" t="n">
        <f aca="false">+Z14*C14</f>
        <v>0</v>
      </c>
      <c r="AB14" s="39" t="n">
        <f aca="false">+Z14+X14+V14+T14+R14</f>
        <v>7200</v>
      </c>
      <c r="AC14" s="40" t="n">
        <f aca="false">+AA14+Y14+W14+U14+S14</f>
        <v>223200</v>
      </c>
      <c r="AD14" s="39"/>
      <c r="AE14" s="41" t="n">
        <f aca="false">+AB14+O14</f>
        <v>34200</v>
      </c>
      <c r="AF14" s="42" t="n">
        <f aca="false">+AC14+P14</f>
        <v>1060200</v>
      </c>
      <c r="AG14" s="43"/>
      <c r="AI14" s="44"/>
      <c r="AJ14" s="45"/>
      <c r="AK14" s="46"/>
    </row>
    <row r="15" customFormat="false" ht="12.75" hidden="false" customHeight="false" outlineLevel="0" collapsed="false">
      <c r="A15" s="35" t="n">
        <v>37104</v>
      </c>
      <c r="B15" s="36" t="n">
        <v>37159</v>
      </c>
      <c r="C15" s="37" t="n">
        <f aca="false">+A16-A15</f>
        <v>31</v>
      </c>
      <c r="D15" s="37"/>
      <c r="E15" s="38" t="n">
        <v>5000</v>
      </c>
      <c r="F15" s="39" t="n">
        <f aca="false">+E15*$C15</f>
        <v>155000</v>
      </c>
      <c r="G15" s="39" t="n">
        <v>3000</v>
      </c>
      <c r="H15" s="39" t="n">
        <f aca="false">+G15*$C15</f>
        <v>93000</v>
      </c>
      <c r="I15" s="39" t="n">
        <v>14000</v>
      </c>
      <c r="J15" s="39" t="n">
        <f aca="false">+I15*$C15</f>
        <v>434000</v>
      </c>
      <c r="K15" s="39" t="n">
        <v>2000</v>
      </c>
      <c r="L15" s="39" t="n">
        <f aca="false">+K15*$C15</f>
        <v>62000</v>
      </c>
      <c r="M15" s="39" t="n">
        <v>3000</v>
      </c>
      <c r="N15" s="39" t="n">
        <f aca="false">+M15*C15</f>
        <v>93000</v>
      </c>
      <c r="O15" s="39" t="n">
        <f aca="false">+M15+K15+I15+G15+E15</f>
        <v>27000</v>
      </c>
      <c r="P15" s="40" t="n">
        <f aca="false">+N15+L15+J15+H15+F15</f>
        <v>837000</v>
      </c>
      <c r="Q15" s="39"/>
      <c r="R15" s="38" t="n">
        <v>6000</v>
      </c>
      <c r="S15" s="39" t="n">
        <f aca="false">+R15*C15</f>
        <v>186000</v>
      </c>
      <c r="T15" s="39" t="n">
        <v>700</v>
      </c>
      <c r="U15" s="39" t="n">
        <f aca="false">+T15*C15</f>
        <v>21700</v>
      </c>
      <c r="V15" s="39" t="n">
        <v>0</v>
      </c>
      <c r="W15" s="39" t="n">
        <f aca="false">+V15*C15</f>
        <v>0</v>
      </c>
      <c r="X15" s="39" t="n">
        <v>500</v>
      </c>
      <c r="Y15" s="39" t="n">
        <f aca="false">+X15*C15</f>
        <v>15500</v>
      </c>
      <c r="Z15" s="39" t="n">
        <v>0</v>
      </c>
      <c r="AA15" s="39" t="n">
        <f aca="false">+Z15*C15</f>
        <v>0</v>
      </c>
      <c r="AB15" s="39" t="n">
        <f aca="false">+Z15+X15+V15+T15+R15</f>
        <v>7200</v>
      </c>
      <c r="AC15" s="40" t="n">
        <f aca="false">+AA15+Y15+W15+U15+S15</f>
        <v>223200</v>
      </c>
      <c r="AD15" s="39"/>
      <c r="AE15" s="41" t="n">
        <f aca="false">+AB15+O15</f>
        <v>34200</v>
      </c>
      <c r="AF15" s="42" t="n">
        <f aca="false">+AC15+P15</f>
        <v>1060200</v>
      </c>
      <c r="AG15" s="43"/>
      <c r="AI15" s="44"/>
      <c r="AJ15" s="45"/>
      <c r="AK15" s="46"/>
    </row>
    <row r="16" customFormat="false" ht="12.75" hidden="false" customHeight="false" outlineLevel="0" collapsed="false">
      <c r="A16" s="35" t="n">
        <v>37135</v>
      </c>
      <c r="B16" s="36" t="n">
        <v>37189</v>
      </c>
      <c r="C16" s="37" t="n">
        <f aca="false">+A17-A16</f>
        <v>30</v>
      </c>
      <c r="D16" s="37"/>
      <c r="E16" s="38" t="n">
        <v>5000</v>
      </c>
      <c r="F16" s="39" t="n">
        <f aca="false">+E16*$C16</f>
        <v>150000</v>
      </c>
      <c r="G16" s="39" t="n">
        <v>3000</v>
      </c>
      <c r="H16" s="39" t="n">
        <f aca="false">+G16*$C16</f>
        <v>90000</v>
      </c>
      <c r="I16" s="39" t="n">
        <v>14000</v>
      </c>
      <c r="J16" s="39" t="n">
        <f aca="false">+I16*$C16</f>
        <v>420000</v>
      </c>
      <c r="K16" s="39" t="n">
        <v>2000</v>
      </c>
      <c r="L16" s="39" t="n">
        <f aca="false">+K16*$C16</f>
        <v>60000</v>
      </c>
      <c r="M16" s="39" t="n">
        <v>3000</v>
      </c>
      <c r="N16" s="39" t="n">
        <f aca="false">+M16*C16</f>
        <v>90000</v>
      </c>
      <c r="O16" s="39" t="n">
        <f aca="false">+M16+K16+I16+G16+E16</f>
        <v>27000</v>
      </c>
      <c r="P16" s="40" t="n">
        <f aca="false">+N16+L16+J16+H16+F16</f>
        <v>810000</v>
      </c>
      <c r="Q16" s="39"/>
      <c r="R16" s="38" t="n">
        <v>6000</v>
      </c>
      <c r="S16" s="39" t="n">
        <f aca="false">+R16*C16</f>
        <v>180000</v>
      </c>
      <c r="T16" s="39" t="n">
        <v>700</v>
      </c>
      <c r="U16" s="39" t="n">
        <f aca="false">+T16*C16</f>
        <v>21000</v>
      </c>
      <c r="V16" s="39" t="n">
        <v>0</v>
      </c>
      <c r="W16" s="39" t="n">
        <f aca="false">+V16*C16</f>
        <v>0</v>
      </c>
      <c r="X16" s="39" t="n">
        <v>500</v>
      </c>
      <c r="Y16" s="39" t="n">
        <f aca="false">+X16*C16</f>
        <v>15000</v>
      </c>
      <c r="Z16" s="39" t="n">
        <v>0</v>
      </c>
      <c r="AA16" s="39" t="n">
        <f aca="false">+Z16*C16</f>
        <v>0</v>
      </c>
      <c r="AB16" s="39" t="n">
        <f aca="false">+Z16+X16+V16+T16+R16</f>
        <v>7200</v>
      </c>
      <c r="AC16" s="40" t="n">
        <f aca="false">+AA16+Y16+W16+U16+S16</f>
        <v>216000</v>
      </c>
      <c r="AD16" s="39"/>
      <c r="AE16" s="41" t="n">
        <f aca="false">+AB16+O16</f>
        <v>34200</v>
      </c>
      <c r="AF16" s="42" t="n">
        <f aca="false">+AC16+P16</f>
        <v>1026000</v>
      </c>
      <c r="AG16" s="43"/>
      <c r="AI16" s="44"/>
      <c r="AJ16" s="45"/>
      <c r="AK16" s="46"/>
    </row>
    <row r="17" customFormat="false" ht="12.75" hidden="false" customHeight="false" outlineLevel="0" collapsed="false">
      <c r="A17" s="35" t="n">
        <v>37165</v>
      </c>
      <c r="B17" s="36" t="n">
        <v>37220</v>
      </c>
      <c r="C17" s="37" t="n">
        <f aca="false">+A18-A17</f>
        <v>31</v>
      </c>
      <c r="D17" s="37"/>
      <c r="E17" s="38" t="n">
        <v>5000</v>
      </c>
      <c r="F17" s="39" t="n">
        <f aca="false">+E17*$C17</f>
        <v>155000</v>
      </c>
      <c r="G17" s="39" t="n">
        <v>3000</v>
      </c>
      <c r="H17" s="39" t="n">
        <f aca="false">+G17*$C17</f>
        <v>93000</v>
      </c>
      <c r="I17" s="39" t="n">
        <v>14000</v>
      </c>
      <c r="J17" s="39" t="n">
        <f aca="false">+I17*$C17</f>
        <v>434000</v>
      </c>
      <c r="K17" s="39" t="n">
        <v>2000</v>
      </c>
      <c r="L17" s="39" t="n">
        <f aca="false">+K17*$C17</f>
        <v>62000</v>
      </c>
      <c r="M17" s="39" t="n">
        <v>3000</v>
      </c>
      <c r="N17" s="39" t="n">
        <f aca="false">+M17*C17</f>
        <v>93000</v>
      </c>
      <c r="O17" s="39" t="n">
        <f aca="false">+M17+K17+I17+G17+E17</f>
        <v>27000</v>
      </c>
      <c r="P17" s="40" t="n">
        <f aca="false">+N17+L17+J17+H17+F17</f>
        <v>837000</v>
      </c>
      <c r="Q17" s="39"/>
      <c r="R17" s="38" t="n">
        <v>6000</v>
      </c>
      <c r="S17" s="39" t="n">
        <f aca="false">+R17*C17</f>
        <v>186000</v>
      </c>
      <c r="T17" s="39" t="n">
        <v>700</v>
      </c>
      <c r="U17" s="39" t="n">
        <f aca="false">+T17*C17</f>
        <v>21700</v>
      </c>
      <c r="V17" s="39" t="n">
        <v>0</v>
      </c>
      <c r="W17" s="39" t="n">
        <f aca="false">+V17*C17</f>
        <v>0</v>
      </c>
      <c r="X17" s="39" t="n">
        <v>500</v>
      </c>
      <c r="Y17" s="39" t="n">
        <f aca="false">+X17*C17</f>
        <v>15500</v>
      </c>
      <c r="Z17" s="39" t="n">
        <v>0</v>
      </c>
      <c r="AA17" s="39" t="n">
        <f aca="false">+Z17*C17</f>
        <v>0</v>
      </c>
      <c r="AB17" s="39" t="n">
        <f aca="false">+Z17+X17+V17+T17+R17</f>
        <v>7200</v>
      </c>
      <c r="AC17" s="40" t="n">
        <f aca="false">+AA17+Y17+W17+U17+S17</f>
        <v>223200</v>
      </c>
      <c r="AD17" s="39"/>
      <c r="AE17" s="41" t="n">
        <f aca="false">+AB17+O17</f>
        <v>34200</v>
      </c>
      <c r="AF17" s="42" t="n">
        <f aca="false">+AC17+P17</f>
        <v>1060200</v>
      </c>
      <c r="AG17" s="43"/>
      <c r="AI17" s="44"/>
      <c r="AJ17" s="45"/>
      <c r="AK17" s="46"/>
    </row>
    <row r="18" customFormat="false" ht="12.75" hidden="false" customHeight="false" outlineLevel="0" collapsed="false">
      <c r="A18" s="35" t="n">
        <v>37196</v>
      </c>
      <c r="B18" s="36" t="n">
        <v>37250</v>
      </c>
      <c r="C18" s="37" t="n">
        <f aca="false">+A19-A18</f>
        <v>30</v>
      </c>
      <c r="D18" s="37"/>
      <c r="E18" s="47" t="n">
        <v>3700</v>
      </c>
      <c r="F18" s="39" t="n">
        <f aca="false">+E18*$C18</f>
        <v>111000</v>
      </c>
      <c r="G18" s="48" t="n">
        <v>2250</v>
      </c>
      <c r="H18" s="39" t="n">
        <f aca="false">+G18*$C18</f>
        <v>67500</v>
      </c>
      <c r="I18" s="48" t="n">
        <v>13500</v>
      </c>
      <c r="J18" s="39" t="n">
        <f aca="false">+I18*$C18</f>
        <v>405000</v>
      </c>
      <c r="K18" s="48" t="n">
        <v>3500</v>
      </c>
      <c r="L18" s="39" t="n">
        <f aca="false">+K18*$C18</f>
        <v>105000</v>
      </c>
      <c r="M18" s="48" t="n">
        <v>5000</v>
      </c>
      <c r="N18" s="39" t="n">
        <f aca="false">+M18*C18</f>
        <v>150000</v>
      </c>
      <c r="O18" s="39" t="n">
        <f aca="false">+M18+K18+I18+G18+E18</f>
        <v>27950</v>
      </c>
      <c r="P18" s="40" t="n">
        <f aca="false">+N18+L18+J18+H18+F18</f>
        <v>838500</v>
      </c>
      <c r="Q18" s="39"/>
      <c r="R18" s="47" t="n">
        <v>6000</v>
      </c>
      <c r="S18" s="39" t="n">
        <f aca="false">+R18*C18</f>
        <v>180000</v>
      </c>
      <c r="T18" s="48" t="n">
        <v>1750</v>
      </c>
      <c r="U18" s="39" t="n">
        <f aca="false">+T18*C18</f>
        <v>52500</v>
      </c>
      <c r="V18" s="39" t="n">
        <v>0</v>
      </c>
      <c r="W18" s="39" t="n">
        <f aca="false">+V18*C18</f>
        <v>0</v>
      </c>
      <c r="X18" s="48" t="n">
        <v>850</v>
      </c>
      <c r="Y18" s="39" t="n">
        <f aca="false">+X18*C18</f>
        <v>25500</v>
      </c>
      <c r="Z18" s="48" t="n">
        <v>0</v>
      </c>
      <c r="AA18" s="39" t="n">
        <f aca="false">+Z18*C18</f>
        <v>0</v>
      </c>
      <c r="AB18" s="39" t="n">
        <f aca="false">+Z18+X18+V18+T18+R18</f>
        <v>8600</v>
      </c>
      <c r="AC18" s="40" t="n">
        <f aca="false">+AA18+Y18+W18+U18+S18</f>
        <v>258000</v>
      </c>
      <c r="AD18" s="39"/>
      <c r="AE18" s="41" t="n">
        <f aca="false">+AB18+O18</f>
        <v>36550</v>
      </c>
      <c r="AF18" s="42" t="n">
        <f aca="false">+AC18+P18</f>
        <v>1096500</v>
      </c>
      <c r="AG18" s="43"/>
      <c r="AI18" s="44"/>
      <c r="AJ18" s="45"/>
      <c r="AK18" s="46"/>
    </row>
    <row r="19" customFormat="false" ht="12.75" hidden="false" customHeight="false" outlineLevel="0" collapsed="false">
      <c r="A19" s="35" t="n">
        <v>37226</v>
      </c>
      <c r="B19" s="36" t="n">
        <v>37281</v>
      </c>
      <c r="C19" s="37" t="n">
        <f aca="false">+A20-A19</f>
        <v>31</v>
      </c>
      <c r="D19" s="37"/>
      <c r="E19" s="38" t="n">
        <v>3700</v>
      </c>
      <c r="F19" s="39" t="n">
        <f aca="false">+E19*$C19</f>
        <v>114700</v>
      </c>
      <c r="G19" s="39" t="n">
        <v>2250</v>
      </c>
      <c r="H19" s="39" t="n">
        <f aca="false">+G19*$C19</f>
        <v>69750</v>
      </c>
      <c r="I19" s="39" t="n">
        <v>13500</v>
      </c>
      <c r="J19" s="39" t="n">
        <f aca="false">+I19*$C19</f>
        <v>418500</v>
      </c>
      <c r="K19" s="39" t="n">
        <v>3500</v>
      </c>
      <c r="L19" s="39" t="n">
        <f aca="false">+K19*$C19</f>
        <v>108500</v>
      </c>
      <c r="M19" s="39" t="n">
        <v>5000</v>
      </c>
      <c r="N19" s="39" t="n">
        <f aca="false">+M19*C19</f>
        <v>155000</v>
      </c>
      <c r="O19" s="39" t="n">
        <f aca="false">+M19+K19+I19+G19+E19</f>
        <v>27950</v>
      </c>
      <c r="P19" s="40" t="n">
        <f aca="false">+N19+L19+J19+H19+F19</f>
        <v>866450</v>
      </c>
      <c r="Q19" s="39"/>
      <c r="R19" s="38" t="n">
        <v>6000</v>
      </c>
      <c r="S19" s="39" t="n">
        <f aca="false">+R19*C19</f>
        <v>186000</v>
      </c>
      <c r="T19" s="39" t="n">
        <v>1750</v>
      </c>
      <c r="U19" s="39" t="n">
        <f aca="false">+T19*C19</f>
        <v>54250</v>
      </c>
      <c r="V19" s="39" t="n">
        <v>0</v>
      </c>
      <c r="W19" s="39" t="n">
        <f aca="false">+V19*C19</f>
        <v>0</v>
      </c>
      <c r="X19" s="39" t="n">
        <v>850</v>
      </c>
      <c r="Y19" s="39" t="n">
        <f aca="false">+X19*C19</f>
        <v>26350</v>
      </c>
      <c r="Z19" s="39" t="n">
        <v>0</v>
      </c>
      <c r="AA19" s="39" t="n">
        <f aca="false">+Z19*C19</f>
        <v>0</v>
      </c>
      <c r="AB19" s="39" t="n">
        <f aca="false">+Z19+X19+V19+T19+R19</f>
        <v>8600</v>
      </c>
      <c r="AC19" s="40" t="n">
        <f aca="false">+AA19+Y19+W19+U19+S19</f>
        <v>266600</v>
      </c>
      <c r="AD19" s="39"/>
      <c r="AE19" s="41" t="n">
        <f aca="false">+AB19+O19</f>
        <v>36550</v>
      </c>
      <c r="AF19" s="42" t="n">
        <f aca="false">+AC19+P19</f>
        <v>1133050</v>
      </c>
      <c r="AG19" s="43"/>
      <c r="AI19" s="44"/>
      <c r="AJ19" s="45"/>
      <c r="AK19" s="46"/>
    </row>
    <row r="20" customFormat="false" ht="12.75" hidden="false" customHeight="false" outlineLevel="0" collapsed="false">
      <c r="A20" s="35" t="n">
        <v>37257</v>
      </c>
      <c r="B20" s="36" t="n">
        <v>37312</v>
      </c>
      <c r="C20" s="37" t="n">
        <f aca="false">+A21-A20</f>
        <v>31</v>
      </c>
      <c r="D20" s="37"/>
      <c r="E20" s="38" t="n">
        <v>3700</v>
      </c>
      <c r="F20" s="39" t="n">
        <f aca="false">+E20*$C20</f>
        <v>114700</v>
      </c>
      <c r="G20" s="39" t="n">
        <v>2250</v>
      </c>
      <c r="H20" s="39" t="n">
        <f aca="false">+G20*$C20</f>
        <v>69750</v>
      </c>
      <c r="I20" s="39" t="n">
        <v>13500</v>
      </c>
      <c r="J20" s="39" t="n">
        <f aca="false">+I20*$C20</f>
        <v>418500</v>
      </c>
      <c r="K20" s="39" t="n">
        <v>3500</v>
      </c>
      <c r="L20" s="39" t="n">
        <f aca="false">+K20*$C20</f>
        <v>108500</v>
      </c>
      <c r="M20" s="39" t="n">
        <v>5000</v>
      </c>
      <c r="N20" s="39" t="n">
        <f aca="false">+M20*C20</f>
        <v>155000</v>
      </c>
      <c r="O20" s="39" t="n">
        <f aca="false">+M20+K20+I20+G20+E20</f>
        <v>27950</v>
      </c>
      <c r="P20" s="40" t="n">
        <f aca="false">+N20+L20+J20+H20+F20</f>
        <v>866450</v>
      </c>
      <c r="Q20" s="39"/>
      <c r="R20" s="38" t="n">
        <v>6000</v>
      </c>
      <c r="S20" s="39" t="n">
        <f aca="false">+R20*C20</f>
        <v>186000</v>
      </c>
      <c r="T20" s="39" t="n">
        <v>1750</v>
      </c>
      <c r="U20" s="39" t="n">
        <f aca="false">+T20*C20</f>
        <v>54250</v>
      </c>
      <c r="V20" s="39" t="n">
        <v>0</v>
      </c>
      <c r="W20" s="39" t="n">
        <f aca="false">+V20*C20</f>
        <v>0</v>
      </c>
      <c r="X20" s="39" t="n">
        <v>850</v>
      </c>
      <c r="Y20" s="39" t="n">
        <f aca="false">+X20*C20</f>
        <v>26350</v>
      </c>
      <c r="Z20" s="39" t="n">
        <v>0</v>
      </c>
      <c r="AA20" s="39" t="n">
        <f aca="false">+Z20*C20</f>
        <v>0</v>
      </c>
      <c r="AB20" s="39" t="n">
        <f aca="false">+Z20+X20+V20+T20+R20</f>
        <v>8600</v>
      </c>
      <c r="AC20" s="40" t="n">
        <f aca="false">+AA20+Y20+W20+U20+S20</f>
        <v>266600</v>
      </c>
      <c r="AD20" s="39"/>
      <c r="AE20" s="41" t="n">
        <f aca="false">+AB20+O20</f>
        <v>36550</v>
      </c>
      <c r="AF20" s="42" t="n">
        <f aca="false">+AC20+P20</f>
        <v>1133050</v>
      </c>
      <c r="AG20" s="43"/>
      <c r="AI20" s="44"/>
      <c r="AJ20" s="45"/>
      <c r="AK20" s="46"/>
    </row>
    <row r="21" customFormat="false" ht="12.75" hidden="false" customHeight="false" outlineLevel="0" collapsed="false">
      <c r="A21" s="35" t="n">
        <v>37288</v>
      </c>
      <c r="B21" s="36" t="n">
        <v>37340</v>
      </c>
      <c r="C21" s="37" t="n">
        <f aca="false">+A22-A21</f>
        <v>28</v>
      </c>
      <c r="D21" s="37"/>
      <c r="E21" s="38" t="n">
        <v>3700</v>
      </c>
      <c r="F21" s="39" t="n">
        <f aca="false">+E21*$C21</f>
        <v>103600</v>
      </c>
      <c r="G21" s="39" t="n">
        <v>2250</v>
      </c>
      <c r="H21" s="39" t="n">
        <f aca="false">+G21*$C21</f>
        <v>63000</v>
      </c>
      <c r="I21" s="39" t="n">
        <v>13500</v>
      </c>
      <c r="J21" s="39" t="n">
        <f aca="false">+I21*$C21</f>
        <v>378000</v>
      </c>
      <c r="K21" s="39" t="n">
        <v>3500</v>
      </c>
      <c r="L21" s="39" t="n">
        <f aca="false">+K21*$C21</f>
        <v>98000</v>
      </c>
      <c r="M21" s="39" t="n">
        <v>5000</v>
      </c>
      <c r="N21" s="39" t="n">
        <f aca="false">+M21*C21</f>
        <v>140000</v>
      </c>
      <c r="O21" s="39" t="n">
        <f aca="false">+M21+K21+I21+G21+E21</f>
        <v>27950</v>
      </c>
      <c r="P21" s="40" t="n">
        <f aca="false">+N21+L21+J21+H21+F21</f>
        <v>782600</v>
      </c>
      <c r="Q21" s="39"/>
      <c r="R21" s="38" t="n">
        <v>6000</v>
      </c>
      <c r="S21" s="39" t="n">
        <f aca="false">+R21*C21</f>
        <v>168000</v>
      </c>
      <c r="T21" s="39" t="n">
        <v>1750</v>
      </c>
      <c r="U21" s="39" t="n">
        <f aca="false">+T21*C21</f>
        <v>49000</v>
      </c>
      <c r="V21" s="39" t="n">
        <v>0</v>
      </c>
      <c r="W21" s="39" t="n">
        <f aca="false">+V21*C21</f>
        <v>0</v>
      </c>
      <c r="X21" s="39" t="n">
        <v>850</v>
      </c>
      <c r="Y21" s="39" t="n">
        <f aca="false">+X21*C21</f>
        <v>23800</v>
      </c>
      <c r="Z21" s="39" t="n">
        <v>0</v>
      </c>
      <c r="AA21" s="39" t="n">
        <f aca="false">+Z21*C21</f>
        <v>0</v>
      </c>
      <c r="AB21" s="39" t="n">
        <f aca="false">+Z21+X21+V21+T21+R21</f>
        <v>8600</v>
      </c>
      <c r="AC21" s="40" t="n">
        <f aca="false">+AA21+Y21+W21+U21+S21</f>
        <v>240800</v>
      </c>
      <c r="AD21" s="39"/>
      <c r="AE21" s="41" t="n">
        <f aca="false">+AB21+O21</f>
        <v>36550</v>
      </c>
      <c r="AF21" s="42" t="n">
        <f aca="false">+AC21+P21</f>
        <v>1023400</v>
      </c>
      <c r="AG21" s="43"/>
      <c r="AI21" s="44"/>
      <c r="AJ21" s="45"/>
      <c r="AK21" s="46"/>
    </row>
    <row r="22" customFormat="false" ht="12.75" hidden="false" customHeight="false" outlineLevel="0" collapsed="false">
      <c r="A22" s="35" t="n">
        <v>37316</v>
      </c>
      <c r="B22" s="36" t="n">
        <v>37371</v>
      </c>
      <c r="C22" s="37" t="n">
        <f aca="false">+A23-A22</f>
        <v>31</v>
      </c>
      <c r="D22" s="37"/>
      <c r="E22" s="38" t="n">
        <v>3700</v>
      </c>
      <c r="F22" s="39" t="n">
        <f aca="false">+E22*$C22</f>
        <v>114700</v>
      </c>
      <c r="G22" s="39" t="n">
        <v>2250</v>
      </c>
      <c r="H22" s="39" t="n">
        <f aca="false">+G22*$C22</f>
        <v>69750</v>
      </c>
      <c r="I22" s="39" t="n">
        <v>13500</v>
      </c>
      <c r="J22" s="39" t="n">
        <f aca="false">+I22*$C22</f>
        <v>418500</v>
      </c>
      <c r="K22" s="39" t="n">
        <v>3500</v>
      </c>
      <c r="L22" s="39" t="n">
        <f aca="false">+K22*$C22</f>
        <v>108500</v>
      </c>
      <c r="M22" s="39" t="n">
        <v>5000</v>
      </c>
      <c r="N22" s="39" t="n">
        <f aca="false">+M22*C22</f>
        <v>155000</v>
      </c>
      <c r="O22" s="39" t="n">
        <f aca="false">+M22+K22+I22+G22+E22</f>
        <v>27950</v>
      </c>
      <c r="P22" s="40" t="n">
        <f aca="false">+N22+L22+J22+H22+F22</f>
        <v>866450</v>
      </c>
      <c r="Q22" s="39"/>
      <c r="R22" s="38" t="n">
        <v>6000</v>
      </c>
      <c r="S22" s="39" t="n">
        <f aca="false">+R22*C22</f>
        <v>186000</v>
      </c>
      <c r="T22" s="39" t="n">
        <v>1750</v>
      </c>
      <c r="U22" s="39" t="n">
        <f aca="false">+T22*C22</f>
        <v>54250</v>
      </c>
      <c r="V22" s="39" t="n">
        <v>0</v>
      </c>
      <c r="W22" s="39" t="n">
        <f aca="false">+V22*C22</f>
        <v>0</v>
      </c>
      <c r="X22" s="39" t="n">
        <v>850</v>
      </c>
      <c r="Y22" s="39" t="n">
        <f aca="false">+X22*C22</f>
        <v>26350</v>
      </c>
      <c r="Z22" s="39" t="n">
        <v>0</v>
      </c>
      <c r="AA22" s="39" t="n">
        <f aca="false">+Z22*C22</f>
        <v>0</v>
      </c>
      <c r="AB22" s="39" t="n">
        <f aca="false">+Z22+X22+V22+T22+R22</f>
        <v>8600</v>
      </c>
      <c r="AC22" s="40" t="n">
        <f aca="false">+AA22+Y22+W22+U22+S22</f>
        <v>266600</v>
      </c>
      <c r="AD22" s="39"/>
      <c r="AE22" s="41" t="n">
        <f aca="false">+AB22+O22</f>
        <v>36550</v>
      </c>
      <c r="AF22" s="42" t="n">
        <f aca="false">+AC22+P22</f>
        <v>1133050</v>
      </c>
      <c r="AG22" s="43"/>
      <c r="AI22" s="44"/>
      <c r="AJ22" s="45"/>
      <c r="AK22" s="46"/>
    </row>
    <row r="23" customFormat="false" ht="12.75" hidden="false" customHeight="false" outlineLevel="0" collapsed="false">
      <c r="A23" s="35" t="n">
        <v>37347</v>
      </c>
      <c r="B23" s="36" t="n">
        <v>37401</v>
      </c>
      <c r="C23" s="37" t="n">
        <f aca="false">+A24-A23</f>
        <v>30</v>
      </c>
      <c r="D23" s="37"/>
      <c r="E23" s="47" t="n">
        <v>5000</v>
      </c>
      <c r="F23" s="39" t="n">
        <f aca="false">+E23*$C23</f>
        <v>150000</v>
      </c>
      <c r="G23" s="48" t="n">
        <v>3000</v>
      </c>
      <c r="H23" s="39" t="n">
        <f aca="false">+G23*$C23</f>
        <v>90000</v>
      </c>
      <c r="I23" s="48" t="n">
        <v>14000</v>
      </c>
      <c r="J23" s="39" t="n">
        <f aca="false">+I23*$C23</f>
        <v>420000</v>
      </c>
      <c r="K23" s="48" t="n">
        <v>2000</v>
      </c>
      <c r="L23" s="39" t="n">
        <f aca="false">+K23*$C23</f>
        <v>60000</v>
      </c>
      <c r="M23" s="48" t="n">
        <v>3000</v>
      </c>
      <c r="N23" s="39" t="n">
        <f aca="false">+M23*C23</f>
        <v>90000</v>
      </c>
      <c r="O23" s="39" t="n">
        <f aca="false">+M23+K23+I23+G23+E23</f>
        <v>27000</v>
      </c>
      <c r="P23" s="40" t="n">
        <f aca="false">+N23+L23+J23+H23+F23</f>
        <v>810000</v>
      </c>
      <c r="Q23" s="39"/>
      <c r="R23" s="47" t="n">
        <v>6000</v>
      </c>
      <c r="S23" s="39" t="n">
        <f aca="false">+R23*C23</f>
        <v>180000</v>
      </c>
      <c r="T23" s="48" t="n">
        <v>700</v>
      </c>
      <c r="U23" s="39" t="n">
        <f aca="false">+T23*C23</f>
        <v>21000</v>
      </c>
      <c r="V23" s="39" t="n">
        <v>0</v>
      </c>
      <c r="W23" s="39" t="n">
        <f aca="false">+V23*C23</f>
        <v>0</v>
      </c>
      <c r="X23" s="48" t="n">
        <v>500</v>
      </c>
      <c r="Y23" s="39" t="n">
        <f aca="false">+X23*C23</f>
        <v>15000</v>
      </c>
      <c r="Z23" s="48" t="n">
        <v>2200</v>
      </c>
      <c r="AA23" s="39" t="n">
        <f aca="false">+Z23*C23</f>
        <v>66000</v>
      </c>
      <c r="AB23" s="39" t="n">
        <f aca="false">+Z23+X23+V23+T23+R23</f>
        <v>9400</v>
      </c>
      <c r="AC23" s="40" t="n">
        <f aca="false">+AA23+Y23+W23+U23+S23</f>
        <v>282000</v>
      </c>
      <c r="AD23" s="39"/>
      <c r="AE23" s="41" t="n">
        <f aca="false">+AB23+O23</f>
        <v>36400</v>
      </c>
      <c r="AF23" s="42" t="n">
        <f aca="false">+AC23+P23</f>
        <v>1092000</v>
      </c>
      <c r="AG23" s="43"/>
      <c r="AI23" s="44"/>
      <c r="AJ23" s="45"/>
      <c r="AK23" s="46"/>
    </row>
    <row r="24" customFormat="false" ht="12.75" hidden="false" customHeight="false" outlineLevel="0" collapsed="false">
      <c r="A24" s="35" t="n">
        <v>37377</v>
      </c>
      <c r="B24" s="36" t="n">
        <v>37432</v>
      </c>
      <c r="C24" s="37" t="n">
        <f aca="false">+A25-A24</f>
        <v>31</v>
      </c>
      <c r="D24" s="37"/>
      <c r="E24" s="38" t="n">
        <v>5000</v>
      </c>
      <c r="F24" s="39" t="n">
        <f aca="false">+E24*$C24</f>
        <v>155000</v>
      </c>
      <c r="G24" s="39" t="n">
        <v>3000</v>
      </c>
      <c r="H24" s="39" t="n">
        <f aca="false">+G24*$C24</f>
        <v>93000</v>
      </c>
      <c r="I24" s="39" t="n">
        <v>14000</v>
      </c>
      <c r="J24" s="39" t="n">
        <f aca="false">+I24*$C24</f>
        <v>434000</v>
      </c>
      <c r="K24" s="39" t="n">
        <v>2000</v>
      </c>
      <c r="L24" s="39" t="n">
        <f aca="false">+K24*$C24</f>
        <v>62000</v>
      </c>
      <c r="M24" s="39" t="n">
        <v>3000</v>
      </c>
      <c r="N24" s="39" t="n">
        <f aca="false">+M24*C24</f>
        <v>93000</v>
      </c>
      <c r="O24" s="39" t="n">
        <f aca="false">+M24+K24+I24+G24+E24</f>
        <v>27000</v>
      </c>
      <c r="P24" s="40" t="n">
        <f aca="false">+N24+L24+J24+H24+F24</f>
        <v>837000</v>
      </c>
      <c r="Q24" s="39"/>
      <c r="R24" s="38" t="n">
        <v>6000</v>
      </c>
      <c r="S24" s="39" t="n">
        <f aca="false">+R24*C24</f>
        <v>186000</v>
      </c>
      <c r="T24" s="39" t="n">
        <v>700</v>
      </c>
      <c r="U24" s="39" t="n">
        <f aca="false">+T24*C24</f>
        <v>21700</v>
      </c>
      <c r="V24" s="39" t="n">
        <v>0</v>
      </c>
      <c r="W24" s="39" t="n">
        <f aca="false">+V24*C24</f>
        <v>0</v>
      </c>
      <c r="X24" s="39" t="n">
        <v>500</v>
      </c>
      <c r="Y24" s="39" t="n">
        <f aca="false">+X24*C24</f>
        <v>15500</v>
      </c>
      <c r="Z24" s="39" t="n">
        <v>2200</v>
      </c>
      <c r="AA24" s="39" t="n">
        <f aca="false">+Z24*C24</f>
        <v>68200</v>
      </c>
      <c r="AB24" s="39" t="n">
        <f aca="false">+Z24+X24+V24+T24+R24</f>
        <v>9400</v>
      </c>
      <c r="AC24" s="40" t="n">
        <f aca="false">+AA24+Y24+W24+U24+S24</f>
        <v>291400</v>
      </c>
      <c r="AD24" s="39"/>
      <c r="AE24" s="41" t="n">
        <f aca="false">+AB24+O24</f>
        <v>36400</v>
      </c>
      <c r="AF24" s="42" t="n">
        <f aca="false">+AC24+P24</f>
        <v>1128400</v>
      </c>
      <c r="AG24" s="43"/>
      <c r="AI24" s="44"/>
      <c r="AJ24" s="45"/>
      <c r="AK24" s="46"/>
    </row>
    <row r="25" customFormat="false" ht="12.75" hidden="false" customHeight="false" outlineLevel="0" collapsed="false">
      <c r="A25" s="35" t="n">
        <v>37408</v>
      </c>
      <c r="B25" s="36" t="n">
        <v>37462</v>
      </c>
      <c r="C25" s="37" t="n">
        <f aca="false">+A26-A25</f>
        <v>30</v>
      </c>
      <c r="D25" s="37"/>
      <c r="E25" s="38" t="n">
        <v>5000</v>
      </c>
      <c r="F25" s="39" t="n">
        <f aca="false">+E25*$C25</f>
        <v>150000</v>
      </c>
      <c r="G25" s="39" t="n">
        <v>3000</v>
      </c>
      <c r="H25" s="39" t="n">
        <f aca="false">+G25*$C25</f>
        <v>90000</v>
      </c>
      <c r="I25" s="39" t="n">
        <v>14000</v>
      </c>
      <c r="J25" s="39" t="n">
        <f aca="false">+I25*$C25</f>
        <v>420000</v>
      </c>
      <c r="K25" s="39" t="n">
        <v>2000</v>
      </c>
      <c r="L25" s="39" t="n">
        <f aca="false">+K25*$C25</f>
        <v>60000</v>
      </c>
      <c r="M25" s="39" t="n">
        <v>3000</v>
      </c>
      <c r="N25" s="39" t="n">
        <f aca="false">+M25*C25</f>
        <v>90000</v>
      </c>
      <c r="O25" s="39" t="n">
        <f aca="false">+M25+K25+I25+G25+E25</f>
        <v>27000</v>
      </c>
      <c r="P25" s="40" t="n">
        <f aca="false">+N25+L25+J25+H25+F25</f>
        <v>810000</v>
      </c>
      <c r="Q25" s="39"/>
      <c r="R25" s="38" t="n">
        <v>6000</v>
      </c>
      <c r="S25" s="39" t="n">
        <f aca="false">+R25*C25</f>
        <v>180000</v>
      </c>
      <c r="T25" s="39" t="n">
        <v>700</v>
      </c>
      <c r="U25" s="39" t="n">
        <f aca="false">+T25*C25</f>
        <v>21000</v>
      </c>
      <c r="V25" s="39" t="n">
        <v>0</v>
      </c>
      <c r="W25" s="39" t="n">
        <f aca="false">+V25*C25</f>
        <v>0</v>
      </c>
      <c r="X25" s="39" t="n">
        <v>500</v>
      </c>
      <c r="Y25" s="39" t="n">
        <f aca="false">+X25*C25</f>
        <v>15000</v>
      </c>
      <c r="Z25" s="39" t="n">
        <v>2200</v>
      </c>
      <c r="AA25" s="39" t="n">
        <f aca="false">+Z25*C25</f>
        <v>66000</v>
      </c>
      <c r="AB25" s="39" t="n">
        <f aca="false">+Z25+X25+V25+T25+R25</f>
        <v>9400</v>
      </c>
      <c r="AC25" s="40" t="n">
        <f aca="false">+AA25+Y25+W25+U25+S25</f>
        <v>282000</v>
      </c>
      <c r="AD25" s="39"/>
      <c r="AE25" s="41" t="n">
        <f aca="false">+AB25+O25</f>
        <v>36400</v>
      </c>
      <c r="AF25" s="42" t="n">
        <f aca="false">+AC25+P25</f>
        <v>1092000</v>
      </c>
      <c r="AG25" s="43"/>
      <c r="AI25" s="44"/>
      <c r="AJ25" s="45"/>
      <c r="AK25" s="46"/>
    </row>
    <row r="26" customFormat="false" ht="12.75" hidden="false" customHeight="false" outlineLevel="0" collapsed="false">
      <c r="A26" s="35" t="n">
        <v>37438</v>
      </c>
      <c r="B26" s="36" t="n">
        <v>37493</v>
      </c>
      <c r="C26" s="37" t="n">
        <f aca="false">+A27-A26</f>
        <v>31</v>
      </c>
      <c r="D26" s="37"/>
      <c r="E26" s="38" t="n">
        <v>5000</v>
      </c>
      <c r="F26" s="39" t="n">
        <f aca="false">+E26*$C26</f>
        <v>155000</v>
      </c>
      <c r="G26" s="39" t="n">
        <v>3000</v>
      </c>
      <c r="H26" s="39" t="n">
        <f aca="false">+G26*$C26</f>
        <v>93000</v>
      </c>
      <c r="I26" s="39" t="n">
        <v>14000</v>
      </c>
      <c r="J26" s="39" t="n">
        <f aca="false">+I26*$C26</f>
        <v>434000</v>
      </c>
      <c r="K26" s="39" t="n">
        <v>2000</v>
      </c>
      <c r="L26" s="39" t="n">
        <f aca="false">+K26*$C26</f>
        <v>62000</v>
      </c>
      <c r="M26" s="39" t="n">
        <v>3000</v>
      </c>
      <c r="N26" s="39" t="n">
        <f aca="false">+M26*C26</f>
        <v>93000</v>
      </c>
      <c r="O26" s="39" t="n">
        <f aca="false">+M26+K26+I26+G26+E26</f>
        <v>27000</v>
      </c>
      <c r="P26" s="40" t="n">
        <f aca="false">+N26+L26+J26+H26+F26</f>
        <v>837000</v>
      </c>
      <c r="Q26" s="39"/>
      <c r="R26" s="38" t="n">
        <v>6000</v>
      </c>
      <c r="S26" s="39" t="n">
        <f aca="false">+R26*C26</f>
        <v>186000</v>
      </c>
      <c r="T26" s="39" t="n">
        <v>700</v>
      </c>
      <c r="U26" s="39" t="n">
        <f aca="false">+T26*C26</f>
        <v>21700</v>
      </c>
      <c r="V26" s="39" t="n">
        <v>0</v>
      </c>
      <c r="W26" s="39" t="n">
        <f aca="false">+V26*C26</f>
        <v>0</v>
      </c>
      <c r="X26" s="39" t="n">
        <v>500</v>
      </c>
      <c r="Y26" s="39" t="n">
        <f aca="false">+X26*C26</f>
        <v>15500</v>
      </c>
      <c r="Z26" s="39" t="n">
        <v>2200</v>
      </c>
      <c r="AA26" s="39" t="n">
        <f aca="false">+Z26*C26</f>
        <v>68200</v>
      </c>
      <c r="AB26" s="39" t="n">
        <f aca="false">+Z26+X26+V26+T26+R26</f>
        <v>9400</v>
      </c>
      <c r="AC26" s="40" t="n">
        <f aca="false">+AA26+Y26+W26+U26+S26</f>
        <v>291400</v>
      </c>
      <c r="AD26" s="39"/>
      <c r="AE26" s="41" t="n">
        <f aca="false">+AB26+O26</f>
        <v>36400</v>
      </c>
      <c r="AF26" s="42" t="n">
        <f aca="false">+AC26+P26</f>
        <v>1128400</v>
      </c>
      <c r="AG26" s="43"/>
      <c r="AI26" s="44"/>
      <c r="AJ26" s="45"/>
      <c r="AK26" s="46"/>
    </row>
    <row r="27" customFormat="false" ht="12.75" hidden="false" customHeight="false" outlineLevel="0" collapsed="false">
      <c r="A27" s="35" t="n">
        <v>37469</v>
      </c>
      <c r="B27" s="36" t="n">
        <v>37524</v>
      </c>
      <c r="C27" s="37" t="n">
        <f aca="false">+A28-A27</f>
        <v>31</v>
      </c>
      <c r="D27" s="37"/>
      <c r="E27" s="38" t="n">
        <v>5000</v>
      </c>
      <c r="F27" s="39" t="n">
        <f aca="false">+E27*$C27</f>
        <v>155000</v>
      </c>
      <c r="G27" s="39" t="n">
        <v>3000</v>
      </c>
      <c r="H27" s="39" t="n">
        <f aca="false">+G27*$C27</f>
        <v>93000</v>
      </c>
      <c r="I27" s="39" t="n">
        <v>14000</v>
      </c>
      <c r="J27" s="39" t="n">
        <f aca="false">+I27*$C27</f>
        <v>434000</v>
      </c>
      <c r="K27" s="39" t="n">
        <v>2000</v>
      </c>
      <c r="L27" s="39" t="n">
        <f aca="false">+K27*$C27</f>
        <v>62000</v>
      </c>
      <c r="M27" s="39" t="n">
        <v>3000</v>
      </c>
      <c r="N27" s="39" t="n">
        <f aca="false">+M27*C27</f>
        <v>93000</v>
      </c>
      <c r="O27" s="39" t="n">
        <f aca="false">+M27+K27+I27+G27+E27</f>
        <v>27000</v>
      </c>
      <c r="P27" s="40" t="n">
        <f aca="false">+N27+L27+J27+H27+F27</f>
        <v>837000</v>
      </c>
      <c r="Q27" s="39"/>
      <c r="R27" s="38" t="n">
        <v>6000</v>
      </c>
      <c r="S27" s="39" t="n">
        <f aca="false">+R27*C27</f>
        <v>186000</v>
      </c>
      <c r="T27" s="39" t="n">
        <v>700</v>
      </c>
      <c r="U27" s="39" t="n">
        <f aca="false">+T27*C27</f>
        <v>21700</v>
      </c>
      <c r="V27" s="39" t="n">
        <v>0</v>
      </c>
      <c r="W27" s="39" t="n">
        <f aca="false">+V27*C27</f>
        <v>0</v>
      </c>
      <c r="X27" s="39" t="n">
        <v>500</v>
      </c>
      <c r="Y27" s="39" t="n">
        <f aca="false">+X27*C27</f>
        <v>15500</v>
      </c>
      <c r="Z27" s="39" t="n">
        <v>2200</v>
      </c>
      <c r="AA27" s="39" t="n">
        <f aca="false">+Z27*C27</f>
        <v>68200</v>
      </c>
      <c r="AB27" s="39" t="n">
        <f aca="false">+Z27+X27+V27+T27+R27</f>
        <v>9400</v>
      </c>
      <c r="AC27" s="40" t="n">
        <f aca="false">+AA27+Y27+W27+U27+S27</f>
        <v>291400</v>
      </c>
      <c r="AD27" s="39"/>
      <c r="AE27" s="41" t="n">
        <f aca="false">+AB27+O27</f>
        <v>36400</v>
      </c>
      <c r="AF27" s="42" t="n">
        <f aca="false">+AC27+P27</f>
        <v>1128400</v>
      </c>
      <c r="AG27" s="43"/>
      <c r="AI27" s="44"/>
      <c r="AJ27" s="45"/>
      <c r="AK27" s="46"/>
    </row>
    <row r="28" customFormat="false" ht="12.75" hidden="false" customHeight="false" outlineLevel="0" collapsed="false">
      <c r="A28" s="35" t="n">
        <v>37500</v>
      </c>
      <c r="B28" s="36" t="n">
        <v>37554</v>
      </c>
      <c r="C28" s="37" t="n">
        <f aca="false">+A29-A28</f>
        <v>30</v>
      </c>
      <c r="D28" s="37"/>
      <c r="E28" s="38" t="n">
        <v>5000</v>
      </c>
      <c r="F28" s="39" t="n">
        <f aca="false">+E28*$C28</f>
        <v>150000</v>
      </c>
      <c r="G28" s="39" t="n">
        <v>3000</v>
      </c>
      <c r="H28" s="39" t="n">
        <f aca="false">+G28*$C28</f>
        <v>90000</v>
      </c>
      <c r="I28" s="39" t="n">
        <v>14000</v>
      </c>
      <c r="J28" s="39" t="n">
        <f aca="false">+I28*$C28</f>
        <v>420000</v>
      </c>
      <c r="K28" s="39" t="n">
        <v>2000</v>
      </c>
      <c r="L28" s="39" t="n">
        <f aca="false">+K28*$C28</f>
        <v>60000</v>
      </c>
      <c r="M28" s="39" t="n">
        <v>3000</v>
      </c>
      <c r="N28" s="39" t="n">
        <f aca="false">+M28*C28</f>
        <v>90000</v>
      </c>
      <c r="O28" s="39" t="n">
        <f aca="false">+M28+K28+I28+G28+E28</f>
        <v>27000</v>
      </c>
      <c r="P28" s="40" t="n">
        <f aca="false">+N28+L28+J28+H28+F28</f>
        <v>810000</v>
      </c>
      <c r="Q28" s="39"/>
      <c r="R28" s="38" t="n">
        <v>6000</v>
      </c>
      <c r="S28" s="39" t="n">
        <f aca="false">+R28*C28</f>
        <v>180000</v>
      </c>
      <c r="T28" s="39" t="n">
        <v>700</v>
      </c>
      <c r="U28" s="39" t="n">
        <f aca="false">+T28*C28</f>
        <v>21000</v>
      </c>
      <c r="V28" s="39" t="n">
        <v>0</v>
      </c>
      <c r="W28" s="39" t="n">
        <f aca="false">+V28*C28</f>
        <v>0</v>
      </c>
      <c r="X28" s="39" t="n">
        <v>500</v>
      </c>
      <c r="Y28" s="39" t="n">
        <f aca="false">+X28*C28</f>
        <v>15000</v>
      </c>
      <c r="Z28" s="39" t="n">
        <v>2200</v>
      </c>
      <c r="AA28" s="39" t="n">
        <f aca="false">+Z28*C28</f>
        <v>66000</v>
      </c>
      <c r="AB28" s="39" t="n">
        <f aca="false">+Z28+X28+V28+T28+R28</f>
        <v>9400</v>
      </c>
      <c r="AC28" s="40" t="n">
        <f aca="false">+AA28+Y28+W28+U28+S28</f>
        <v>282000</v>
      </c>
      <c r="AD28" s="39"/>
      <c r="AE28" s="41" t="n">
        <f aca="false">+AB28+O28</f>
        <v>36400</v>
      </c>
      <c r="AF28" s="42" t="n">
        <f aca="false">+AC28+P28</f>
        <v>1092000</v>
      </c>
      <c r="AG28" s="43"/>
      <c r="AI28" s="44"/>
      <c r="AJ28" s="45"/>
      <c r="AK28" s="46"/>
    </row>
    <row r="29" customFormat="false" ht="12.75" hidden="false" customHeight="false" outlineLevel="0" collapsed="false">
      <c r="A29" s="35" t="n">
        <v>37530</v>
      </c>
      <c r="B29" s="36" t="n">
        <v>37585</v>
      </c>
      <c r="C29" s="37" t="n">
        <f aca="false">+A30-A29</f>
        <v>31</v>
      </c>
      <c r="D29" s="37"/>
      <c r="E29" s="38" t="n">
        <v>5000</v>
      </c>
      <c r="F29" s="39" t="n">
        <f aca="false">+E29*$C29</f>
        <v>155000</v>
      </c>
      <c r="G29" s="39" t="n">
        <v>3000</v>
      </c>
      <c r="H29" s="39" t="n">
        <f aca="false">+G29*$C29</f>
        <v>93000</v>
      </c>
      <c r="I29" s="39" t="n">
        <v>14000</v>
      </c>
      <c r="J29" s="39" t="n">
        <f aca="false">+I29*$C29</f>
        <v>434000</v>
      </c>
      <c r="K29" s="39" t="n">
        <v>2000</v>
      </c>
      <c r="L29" s="39" t="n">
        <f aca="false">+K29*$C29</f>
        <v>62000</v>
      </c>
      <c r="M29" s="39" t="n">
        <v>3000</v>
      </c>
      <c r="N29" s="39" t="n">
        <f aca="false">+M29*C29</f>
        <v>93000</v>
      </c>
      <c r="O29" s="39" t="n">
        <f aca="false">+M29+K29+I29+G29+E29</f>
        <v>27000</v>
      </c>
      <c r="P29" s="40" t="n">
        <f aca="false">+N29+L29+J29+H29+F29</f>
        <v>837000</v>
      </c>
      <c r="Q29" s="39"/>
      <c r="R29" s="38" t="n">
        <v>6000</v>
      </c>
      <c r="S29" s="39" t="n">
        <f aca="false">+R29*C29</f>
        <v>186000</v>
      </c>
      <c r="T29" s="39" t="n">
        <v>700</v>
      </c>
      <c r="U29" s="39" t="n">
        <f aca="false">+T29*C29</f>
        <v>21700</v>
      </c>
      <c r="V29" s="39" t="n">
        <v>0</v>
      </c>
      <c r="W29" s="39" t="n">
        <f aca="false">+V29*C29</f>
        <v>0</v>
      </c>
      <c r="X29" s="39" t="n">
        <v>500</v>
      </c>
      <c r="Y29" s="39" t="n">
        <f aca="false">+X29*C29</f>
        <v>15500</v>
      </c>
      <c r="Z29" s="39" t="n">
        <v>2200</v>
      </c>
      <c r="AA29" s="39" t="n">
        <f aca="false">+Z29*C29</f>
        <v>68200</v>
      </c>
      <c r="AB29" s="39" t="n">
        <f aca="false">+Z29+X29+V29+T29+R29</f>
        <v>9400</v>
      </c>
      <c r="AC29" s="40" t="n">
        <f aca="false">+AA29+Y29+W29+U29+S29</f>
        <v>291400</v>
      </c>
      <c r="AD29" s="39"/>
      <c r="AE29" s="41" t="n">
        <f aca="false">+AB29+O29</f>
        <v>36400</v>
      </c>
      <c r="AF29" s="42" t="n">
        <f aca="false">+AC29+P29</f>
        <v>1128400</v>
      </c>
      <c r="AG29" s="43"/>
      <c r="AI29" s="44"/>
      <c r="AJ29" s="45"/>
      <c r="AK29" s="46"/>
    </row>
    <row r="30" customFormat="false" ht="12.75" hidden="false" customHeight="false" outlineLevel="0" collapsed="false">
      <c r="A30" s="35" t="n">
        <v>37561</v>
      </c>
      <c r="B30" s="36" t="n">
        <v>37615</v>
      </c>
      <c r="C30" s="37" t="n">
        <f aca="false">+A31-A30</f>
        <v>30</v>
      </c>
      <c r="D30" s="37"/>
      <c r="E30" s="47" t="n">
        <v>6200</v>
      </c>
      <c r="F30" s="39" t="n">
        <f aca="false">+E30*$C30</f>
        <v>186000</v>
      </c>
      <c r="G30" s="48" t="n">
        <v>3000</v>
      </c>
      <c r="H30" s="39" t="n">
        <f aca="false">+G30*$C30</f>
        <v>90000</v>
      </c>
      <c r="I30" s="48" t="n">
        <v>13500</v>
      </c>
      <c r="J30" s="39" t="n">
        <f aca="false">+I30*$C30</f>
        <v>405000</v>
      </c>
      <c r="K30" s="48" t="n">
        <v>3500</v>
      </c>
      <c r="L30" s="39" t="n">
        <f aca="false">+K30*$C30</f>
        <v>105000</v>
      </c>
      <c r="M30" s="48" t="n">
        <v>5000</v>
      </c>
      <c r="N30" s="39" t="n">
        <f aca="false">+M30*C30</f>
        <v>150000</v>
      </c>
      <c r="O30" s="39" t="n">
        <f aca="false">+M30+K30+I30+G30+E30</f>
        <v>31200</v>
      </c>
      <c r="P30" s="40" t="n">
        <f aca="false">+N30+L30+J30+H30+F30</f>
        <v>936000</v>
      </c>
      <c r="Q30" s="39"/>
      <c r="R30" s="47" t="n">
        <v>8000</v>
      </c>
      <c r="S30" s="39" t="n">
        <f aca="false">+R30*C30</f>
        <v>240000</v>
      </c>
      <c r="T30" s="48" t="n">
        <v>1750</v>
      </c>
      <c r="U30" s="39" t="n">
        <f aca="false">+T30*C30</f>
        <v>52500</v>
      </c>
      <c r="V30" s="39" t="n">
        <v>0</v>
      </c>
      <c r="W30" s="39" t="n">
        <f aca="false">+V30*C30</f>
        <v>0</v>
      </c>
      <c r="X30" s="48" t="n">
        <v>850</v>
      </c>
      <c r="Y30" s="39" t="n">
        <f aca="false">+X30*C30</f>
        <v>25500</v>
      </c>
      <c r="Z30" s="48" t="n">
        <v>5800</v>
      </c>
      <c r="AA30" s="39" t="n">
        <f aca="false">+Z30*C30</f>
        <v>174000</v>
      </c>
      <c r="AB30" s="39" t="n">
        <f aca="false">+Z30+X30+V30+T30+R30</f>
        <v>16400</v>
      </c>
      <c r="AC30" s="40" t="n">
        <f aca="false">+AA30+Y30+W30+U30+S30</f>
        <v>492000</v>
      </c>
      <c r="AD30" s="39"/>
      <c r="AE30" s="41" t="n">
        <f aca="false">+AB30+O30</f>
        <v>47600</v>
      </c>
      <c r="AF30" s="42" t="n">
        <f aca="false">+AC30+P30</f>
        <v>1428000</v>
      </c>
      <c r="AG30" s="43"/>
      <c r="AI30" s="44"/>
      <c r="AJ30" s="45"/>
      <c r="AK30" s="46"/>
    </row>
    <row r="31" customFormat="false" ht="12.75" hidden="false" customHeight="false" outlineLevel="0" collapsed="false">
      <c r="A31" s="35" t="n">
        <v>37591</v>
      </c>
      <c r="B31" s="36" t="n">
        <v>37646</v>
      </c>
      <c r="C31" s="37" t="n">
        <f aca="false">+A32-A31</f>
        <v>31</v>
      </c>
      <c r="D31" s="37"/>
      <c r="E31" s="38" t="n">
        <v>6200</v>
      </c>
      <c r="F31" s="39" t="n">
        <f aca="false">+E31*$C31</f>
        <v>192200</v>
      </c>
      <c r="G31" s="39" t="n">
        <v>3000</v>
      </c>
      <c r="H31" s="39" t="n">
        <f aca="false">+G31*$C31</f>
        <v>93000</v>
      </c>
      <c r="I31" s="39" t="n">
        <v>13500</v>
      </c>
      <c r="J31" s="39" t="n">
        <f aca="false">+I31*$C31</f>
        <v>418500</v>
      </c>
      <c r="K31" s="39" t="n">
        <v>3500</v>
      </c>
      <c r="L31" s="39" t="n">
        <f aca="false">+K31*$C31</f>
        <v>108500</v>
      </c>
      <c r="M31" s="39" t="n">
        <v>5000</v>
      </c>
      <c r="N31" s="39" t="n">
        <f aca="false">+M31*C31</f>
        <v>155000</v>
      </c>
      <c r="O31" s="39" t="n">
        <f aca="false">+M31+K31+I31+G31+E31</f>
        <v>31200</v>
      </c>
      <c r="P31" s="40" t="n">
        <f aca="false">+N31+L31+J31+H31+F31</f>
        <v>967200</v>
      </c>
      <c r="Q31" s="39"/>
      <c r="R31" s="38" t="n">
        <v>8000</v>
      </c>
      <c r="S31" s="39" t="n">
        <f aca="false">+R31*C31</f>
        <v>248000</v>
      </c>
      <c r="T31" s="39" t="n">
        <v>1750</v>
      </c>
      <c r="U31" s="39" t="n">
        <f aca="false">+T31*C31</f>
        <v>54250</v>
      </c>
      <c r="V31" s="39" t="n">
        <v>0</v>
      </c>
      <c r="W31" s="39" t="n">
        <f aca="false">+V31*C31</f>
        <v>0</v>
      </c>
      <c r="X31" s="39" t="n">
        <v>850</v>
      </c>
      <c r="Y31" s="39" t="n">
        <f aca="false">+X31*C31</f>
        <v>26350</v>
      </c>
      <c r="Z31" s="39" t="n">
        <v>5800</v>
      </c>
      <c r="AA31" s="39" t="n">
        <f aca="false">+Z31*C31</f>
        <v>179800</v>
      </c>
      <c r="AB31" s="39" t="n">
        <f aca="false">+Z31+X31+V31+T31+R31</f>
        <v>16400</v>
      </c>
      <c r="AC31" s="40" t="n">
        <f aca="false">+AA31+Y31+W31+U31+S31</f>
        <v>508400</v>
      </c>
      <c r="AD31" s="39"/>
      <c r="AE31" s="41" t="n">
        <f aca="false">+AB31+O31</f>
        <v>47600</v>
      </c>
      <c r="AF31" s="42" t="n">
        <f aca="false">+AC31+P31</f>
        <v>1475600</v>
      </c>
      <c r="AG31" s="43"/>
      <c r="AI31" s="44"/>
      <c r="AJ31" s="45"/>
      <c r="AK31" s="46"/>
    </row>
    <row r="32" customFormat="false" ht="12.75" hidden="false" customHeight="false" outlineLevel="0" collapsed="false">
      <c r="A32" s="35" t="n">
        <v>37622</v>
      </c>
      <c r="B32" s="36" t="n">
        <v>37677</v>
      </c>
      <c r="C32" s="37" t="n">
        <f aca="false">+A33-A32</f>
        <v>31</v>
      </c>
      <c r="D32" s="37"/>
      <c r="E32" s="38" t="n">
        <v>6200</v>
      </c>
      <c r="F32" s="39" t="n">
        <f aca="false">+E32*$C32</f>
        <v>192200</v>
      </c>
      <c r="G32" s="39" t="n">
        <v>3000</v>
      </c>
      <c r="H32" s="39" t="n">
        <f aca="false">+G32*$C32</f>
        <v>93000</v>
      </c>
      <c r="I32" s="39" t="n">
        <v>13500</v>
      </c>
      <c r="J32" s="39" t="n">
        <f aca="false">+I32*$C32</f>
        <v>418500</v>
      </c>
      <c r="K32" s="39" t="n">
        <v>3500</v>
      </c>
      <c r="L32" s="39" t="n">
        <f aca="false">+K32*$C32</f>
        <v>108500</v>
      </c>
      <c r="M32" s="39" t="n">
        <v>5000</v>
      </c>
      <c r="N32" s="39" t="n">
        <f aca="false">+M32*C32</f>
        <v>155000</v>
      </c>
      <c r="O32" s="39" t="n">
        <f aca="false">+M32+K32+I32+G32+E32</f>
        <v>31200</v>
      </c>
      <c r="P32" s="40" t="n">
        <f aca="false">+N32+L32+J32+H32+F32</f>
        <v>967200</v>
      </c>
      <c r="Q32" s="39"/>
      <c r="R32" s="38" t="n">
        <v>8000</v>
      </c>
      <c r="S32" s="39" t="n">
        <f aca="false">+R32*C32</f>
        <v>248000</v>
      </c>
      <c r="T32" s="39" t="n">
        <v>1750</v>
      </c>
      <c r="U32" s="39" t="n">
        <f aca="false">+T32*C32</f>
        <v>54250</v>
      </c>
      <c r="V32" s="39" t="n">
        <v>0</v>
      </c>
      <c r="W32" s="39" t="n">
        <f aca="false">+V32*C32</f>
        <v>0</v>
      </c>
      <c r="X32" s="39" t="n">
        <v>850</v>
      </c>
      <c r="Y32" s="39" t="n">
        <f aca="false">+X32*C32</f>
        <v>26350</v>
      </c>
      <c r="Z32" s="39" t="n">
        <v>5800</v>
      </c>
      <c r="AA32" s="39" t="n">
        <f aca="false">+Z32*C32</f>
        <v>179800</v>
      </c>
      <c r="AB32" s="39" t="n">
        <f aca="false">+Z32+X32+V32+T32+R32</f>
        <v>16400</v>
      </c>
      <c r="AC32" s="40" t="n">
        <f aca="false">+AA32+Y32+W32+U32+S32</f>
        <v>508400</v>
      </c>
      <c r="AD32" s="39"/>
      <c r="AE32" s="41" t="n">
        <f aca="false">+AB32+O32</f>
        <v>47600</v>
      </c>
      <c r="AF32" s="42" t="n">
        <f aca="false">+AC32+P32</f>
        <v>1475600</v>
      </c>
      <c r="AG32" s="43"/>
      <c r="AI32" s="44"/>
      <c r="AJ32" s="45"/>
      <c r="AK32" s="46"/>
    </row>
    <row r="33" customFormat="false" ht="12.75" hidden="false" customHeight="false" outlineLevel="0" collapsed="false">
      <c r="A33" s="35" t="n">
        <v>37653</v>
      </c>
      <c r="B33" s="36" t="n">
        <v>37705</v>
      </c>
      <c r="C33" s="37" t="n">
        <f aca="false">+A34-A33</f>
        <v>28</v>
      </c>
      <c r="D33" s="37"/>
      <c r="E33" s="38" t="n">
        <v>6200</v>
      </c>
      <c r="F33" s="39" t="n">
        <f aca="false">+E33*$C33</f>
        <v>173600</v>
      </c>
      <c r="G33" s="39" t="n">
        <v>3000</v>
      </c>
      <c r="H33" s="39" t="n">
        <f aca="false">+G33*$C33</f>
        <v>84000</v>
      </c>
      <c r="I33" s="39" t="n">
        <v>13500</v>
      </c>
      <c r="J33" s="39" t="n">
        <f aca="false">+I33*$C33</f>
        <v>378000</v>
      </c>
      <c r="K33" s="39" t="n">
        <v>3500</v>
      </c>
      <c r="L33" s="39" t="n">
        <f aca="false">+K33*$C33</f>
        <v>98000</v>
      </c>
      <c r="M33" s="39" t="n">
        <v>5000</v>
      </c>
      <c r="N33" s="39" t="n">
        <f aca="false">+M33*C33</f>
        <v>140000</v>
      </c>
      <c r="O33" s="39" t="n">
        <f aca="false">+M33+K33+I33+G33+E33</f>
        <v>31200</v>
      </c>
      <c r="P33" s="40" t="n">
        <f aca="false">+N33+L33+J33+H33+F33</f>
        <v>873600</v>
      </c>
      <c r="Q33" s="39"/>
      <c r="R33" s="38" t="n">
        <v>8000</v>
      </c>
      <c r="S33" s="39" t="n">
        <f aca="false">+R33*C33</f>
        <v>224000</v>
      </c>
      <c r="T33" s="39" t="n">
        <v>1750</v>
      </c>
      <c r="U33" s="39" t="n">
        <f aca="false">+T33*C33</f>
        <v>49000</v>
      </c>
      <c r="V33" s="39" t="n">
        <v>0</v>
      </c>
      <c r="W33" s="39" t="n">
        <f aca="false">+V33*C33</f>
        <v>0</v>
      </c>
      <c r="X33" s="39" t="n">
        <v>850</v>
      </c>
      <c r="Y33" s="39" t="n">
        <f aca="false">+X33*C33</f>
        <v>23800</v>
      </c>
      <c r="Z33" s="39" t="n">
        <v>5800</v>
      </c>
      <c r="AA33" s="39" t="n">
        <f aca="false">+Z33*C33</f>
        <v>162400</v>
      </c>
      <c r="AB33" s="39" t="n">
        <f aca="false">+Z33+X33+V33+T33+R33</f>
        <v>16400</v>
      </c>
      <c r="AC33" s="40" t="n">
        <f aca="false">+AA33+Y33+W33+U33+S33</f>
        <v>459200</v>
      </c>
      <c r="AD33" s="39"/>
      <c r="AE33" s="41" t="n">
        <f aca="false">+AB33+O33</f>
        <v>47600</v>
      </c>
      <c r="AF33" s="42" t="n">
        <f aca="false">+AC33+P33</f>
        <v>1332800</v>
      </c>
      <c r="AG33" s="43"/>
      <c r="AI33" s="44"/>
      <c r="AJ33" s="45"/>
      <c r="AK33" s="46"/>
    </row>
    <row r="34" customFormat="false" ht="12.75" hidden="false" customHeight="false" outlineLevel="0" collapsed="false">
      <c r="A34" s="35" t="n">
        <v>37681</v>
      </c>
      <c r="B34" s="36" t="n">
        <v>37736</v>
      </c>
      <c r="C34" s="37" t="n">
        <f aca="false">+A35-A34</f>
        <v>31</v>
      </c>
      <c r="D34" s="37"/>
      <c r="E34" s="38" t="n">
        <v>6200</v>
      </c>
      <c r="F34" s="39" t="n">
        <f aca="false">+E34*$C34</f>
        <v>192200</v>
      </c>
      <c r="G34" s="39" t="n">
        <v>3000</v>
      </c>
      <c r="H34" s="39" t="n">
        <f aca="false">+G34*$C34</f>
        <v>93000</v>
      </c>
      <c r="I34" s="39" t="n">
        <v>13500</v>
      </c>
      <c r="J34" s="39" t="n">
        <f aca="false">+I34*$C34</f>
        <v>418500</v>
      </c>
      <c r="K34" s="39" t="n">
        <v>3500</v>
      </c>
      <c r="L34" s="39" t="n">
        <f aca="false">+K34*$C34</f>
        <v>108500</v>
      </c>
      <c r="M34" s="39" t="n">
        <v>5000</v>
      </c>
      <c r="N34" s="39" t="n">
        <f aca="false">+M34*C34</f>
        <v>155000</v>
      </c>
      <c r="O34" s="39" t="n">
        <f aca="false">+M34+K34+I34+G34+E34</f>
        <v>31200</v>
      </c>
      <c r="P34" s="40" t="n">
        <f aca="false">+N34+L34+J34+H34+F34</f>
        <v>967200</v>
      </c>
      <c r="Q34" s="39"/>
      <c r="R34" s="38" t="n">
        <v>8000</v>
      </c>
      <c r="S34" s="39" t="n">
        <f aca="false">+R34*C34</f>
        <v>248000</v>
      </c>
      <c r="T34" s="39" t="n">
        <v>1750</v>
      </c>
      <c r="U34" s="39" t="n">
        <f aca="false">+T34*C34</f>
        <v>54250</v>
      </c>
      <c r="V34" s="39" t="n">
        <v>0</v>
      </c>
      <c r="W34" s="39" t="n">
        <f aca="false">+V34*C34</f>
        <v>0</v>
      </c>
      <c r="X34" s="39" t="n">
        <v>850</v>
      </c>
      <c r="Y34" s="39" t="n">
        <f aca="false">+X34*C34</f>
        <v>26350</v>
      </c>
      <c r="Z34" s="39" t="n">
        <v>5800</v>
      </c>
      <c r="AA34" s="39" t="n">
        <f aca="false">+Z34*C34</f>
        <v>179800</v>
      </c>
      <c r="AB34" s="39" t="n">
        <f aca="false">+Z34+X34+V34+T34+R34</f>
        <v>16400</v>
      </c>
      <c r="AC34" s="40" t="n">
        <f aca="false">+AA34+Y34+W34+U34+S34</f>
        <v>508400</v>
      </c>
      <c r="AD34" s="39"/>
      <c r="AE34" s="41" t="n">
        <f aca="false">+AB34+O34</f>
        <v>47600</v>
      </c>
      <c r="AF34" s="42" t="n">
        <f aca="false">+AC34+P34</f>
        <v>1475600</v>
      </c>
      <c r="AG34" s="43"/>
      <c r="AI34" s="44"/>
      <c r="AJ34" s="45"/>
      <c r="AK34" s="46"/>
    </row>
    <row r="35" customFormat="false" ht="12.75" hidden="false" customHeight="false" outlineLevel="0" collapsed="false">
      <c r="A35" s="35" t="n">
        <v>37712</v>
      </c>
      <c r="B35" s="36" t="n">
        <v>37766</v>
      </c>
      <c r="C35" s="37" t="n">
        <f aca="false">+A36-A35</f>
        <v>30</v>
      </c>
      <c r="D35" s="37"/>
      <c r="E35" s="47" t="n">
        <v>5000</v>
      </c>
      <c r="F35" s="39" t="n">
        <f aca="false">+E35*$C35</f>
        <v>150000</v>
      </c>
      <c r="G35" s="48" t="n">
        <v>3000</v>
      </c>
      <c r="H35" s="39" t="n">
        <f aca="false">+G35*$C35</f>
        <v>90000</v>
      </c>
      <c r="I35" s="48" t="n">
        <v>14000</v>
      </c>
      <c r="J35" s="39" t="n">
        <f aca="false">+I35*$C35</f>
        <v>420000</v>
      </c>
      <c r="K35" s="48" t="n">
        <v>2000</v>
      </c>
      <c r="L35" s="39" t="n">
        <f aca="false">+K35*$C35</f>
        <v>60000</v>
      </c>
      <c r="M35" s="48" t="n">
        <v>3000</v>
      </c>
      <c r="N35" s="39" t="n">
        <f aca="false">+M35*C35</f>
        <v>90000</v>
      </c>
      <c r="O35" s="39" t="n">
        <f aca="false">+M35+K35+I35+G35+E35</f>
        <v>27000</v>
      </c>
      <c r="P35" s="40" t="n">
        <f aca="false">+N35+L35+J35+H35+F35</f>
        <v>810000</v>
      </c>
      <c r="Q35" s="39"/>
      <c r="R35" s="47" t="n">
        <v>8000</v>
      </c>
      <c r="S35" s="39" t="n">
        <f aca="false">+R35*C35</f>
        <v>240000</v>
      </c>
      <c r="T35" s="48" t="n">
        <v>700</v>
      </c>
      <c r="U35" s="39" t="n">
        <f aca="false">+T35*C35</f>
        <v>21000</v>
      </c>
      <c r="V35" s="39" t="n">
        <v>0</v>
      </c>
      <c r="W35" s="39" t="n">
        <f aca="false">+V35*C35</f>
        <v>0</v>
      </c>
      <c r="X35" s="48" t="n">
        <v>500</v>
      </c>
      <c r="Y35" s="39" t="n">
        <f aca="false">+X35*C35</f>
        <v>15000</v>
      </c>
      <c r="Z35" s="48" t="n">
        <v>2200</v>
      </c>
      <c r="AA35" s="39" t="n">
        <f aca="false">+Z35*C35</f>
        <v>66000</v>
      </c>
      <c r="AB35" s="39" t="n">
        <f aca="false">+Z35+X35+V35+T35+R35</f>
        <v>11400</v>
      </c>
      <c r="AC35" s="40" t="n">
        <f aca="false">+AA35+Y35+W35+U35+S35</f>
        <v>342000</v>
      </c>
      <c r="AD35" s="39"/>
      <c r="AE35" s="41" t="n">
        <f aca="false">+AB35+O35</f>
        <v>38400</v>
      </c>
      <c r="AF35" s="42" t="n">
        <f aca="false">+AC35+P35</f>
        <v>1152000</v>
      </c>
      <c r="AG35" s="43"/>
      <c r="AI35" s="44"/>
      <c r="AJ35" s="45"/>
      <c r="AK35" s="46"/>
    </row>
    <row r="36" customFormat="false" ht="12.75" hidden="false" customHeight="false" outlineLevel="0" collapsed="false">
      <c r="A36" s="35" t="n">
        <v>37742</v>
      </c>
      <c r="B36" s="36" t="n">
        <v>37797</v>
      </c>
      <c r="C36" s="37" t="n">
        <f aca="false">+A37-A36</f>
        <v>31</v>
      </c>
      <c r="D36" s="37"/>
      <c r="E36" s="38" t="n">
        <v>5000</v>
      </c>
      <c r="F36" s="39" t="n">
        <f aca="false">+E36*$C36</f>
        <v>155000</v>
      </c>
      <c r="G36" s="39" t="n">
        <v>3000</v>
      </c>
      <c r="H36" s="39" t="n">
        <f aca="false">+G36*$C36</f>
        <v>93000</v>
      </c>
      <c r="I36" s="39" t="n">
        <v>14000</v>
      </c>
      <c r="J36" s="39" t="n">
        <f aca="false">+I36*$C36</f>
        <v>434000</v>
      </c>
      <c r="K36" s="39" t="n">
        <v>2000</v>
      </c>
      <c r="L36" s="39" t="n">
        <f aca="false">+K36*$C36</f>
        <v>62000</v>
      </c>
      <c r="M36" s="39" t="n">
        <v>3000</v>
      </c>
      <c r="N36" s="39" t="n">
        <f aca="false">+M36*C36</f>
        <v>93000</v>
      </c>
      <c r="O36" s="39" t="n">
        <f aca="false">+M36+K36+I36+G36+E36</f>
        <v>27000</v>
      </c>
      <c r="P36" s="40" t="n">
        <f aca="false">+N36+L36+J36+H36+F36</f>
        <v>837000</v>
      </c>
      <c r="Q36" s="39"/>
      <c r="R36" s="38" t="n">
        <v>8000</v>
      </c>
      <c r="S36" s="39" t="n">
        <f aca="false">+R36*C36</f>
        <v>248000</v>
      </c>
      <c r="T36" s="39" t="n">
        <v>700</v>
      </c>
      <c r="U36" s="39" t="n">
        <f aca="false">+T36*C36</f>
        <v>21700</v>
      </c>
      <c r="V36" s="39" t="n">
        <v>0</v>
      </c>
      <c r="W36" s="39" t="n">
        <f aca="false">+V36*C36</f>
        <v>0</v>
      </c>
      <c r="X36" s="39" t="n">
        <v>500</v>
      </c>
      <c r="Y36" s="39" t="n">
        <f aca="false">+X36*C36</f>
        <v>15500</v>
      </c>
      <c r="Z36" s="39" t="n">
        <v>2200</v>
      </c>
      <c r="AA36" s="39" t="n">
        <f aca="false">+Z36*C36</f>
        <v>68200</v>
      </c>
      <c r="AB36" s="39" t="n">
        <f aca="false">+Z36+X36+V36+T36+R36</f>
        <v>11400</v>
      </c>
      <c r="AC36" s="40" t="n">
        <f aca="false">+AA36+Y36+W36+U36+S36</f>
        <v>353400</v>
      </c>
      <c r="AD36" s="39"/>
      <c r="AE36" s="41" t="n">
        <f aca="false">+AB36+O36</f>
        <v>38400</v>
      </c>
      <c r="AF36" s="42" t="n">
        <f aca="false">+AC36+P36</f>
        <v>1190400</v>
      </c>
      <c r="AG36" s="43"/>
      <c r="AI36" s="44"/>
      <c r="AJ36" s="45"/>
      <c r="AK36" s="46"/>
    </row>
    <row r="37" customFormat="false" ht="12.75" hidden="false" customHeight="false" outlineLevel="0" collapsed="false">
      <c r="A37" s="35" t="n">
        <v>37773</v>
      </c>
      <c r="B37" s="36" t="n">
        <v>37827</v>
      </c>
      <c r="C37" s="37" t="n">
        <f aca="false">+A38-A37</f>
        <v>30</v>
      </c>
      <c r="D37" s="37"/>
      <c r="E37" s="38" t="n">
        <v>5000</v>
      </c>
      <c r="F37" s="39" t="n">
        <f aca="false">+E37*$C37</f>
        <v>150000</v>
      </c>
      <c r="G37" s="39" t="n">
        <v>3000</v>
      </c>
      <c r="H37" s="39" t="n">
        <f aca="false">+G37*$C37</f>
        <v>90000</v>
      </c>
      <c r="I37" s="39" t="n">
        <v>14000</v>
      </c>
      <c r="J37" s="39" t="n">
        <f aca="false">+I37*$C37</f>
        <v>420000</v>
      </c>
      <c r="K37" s="39" t="n">
        <v>2000</v>
      </c>
      <c r="L37" s="39" t="n">
        <f aca="false">+K37*$C37</f>
        <v>60000</v>
      </c>
      <c r="M37" s="39" t="n">
        <v>3000</v>
      </c>
      <c r="N37" s="39" t="n">
        <f aca="false">+M37*C37</f>
        <v>90000</v>
      </c>
      <c r="O37" s="39" t="n">
        <f aca="false">+M37+K37+I37+G37+E37</f>
        <v>27000</v>
      </c>
      <c r="P37" s="40" t="n">
        <f aca="false">+N37+L37+J37+H37+F37</f>
        <v>810000</v>
      </c>
      <c r="Q37" s="39"/>
      <c r="R37" s="38" t="n">
        <v>8000</v>
      </c>
      <c r="S37" s="39" t="n">
        <f aca="false">+R37*C37</f>
        <v>240000</v>
      </c>
      <c r="T37" s="39" t="n">
        <v>700</v>
      </c>
      <c r="U37" s="39" t="n">
        <f aca="false">+T37*C37</f>
        <v>21000</v>
      </c>
      <c r="V37" s="39" t="n">
        <v>0</v>
      </c>
      <c r="W37" s="39" t="n">
        <f aca="false">+V37*C37</f>
        <v>0</v>
      </c>
      <c r="X37" s="39" t="n">
        <v>500</v>
      </c>
      <c r="Y37" s="39" t="n">
        <f aca="false">+X37*C37</f>
        <v>15000</v>
      </c>
      <c r="Z37" s="39" t="n">
        <v>2200</v>
      </c>
      <c r="AA37" s="39" t="n">
        <f aca="false">+Z37*C37</f>
        <v>66000</v>
      </c>
      <c r="AB37" s="39" t="n">
        <f aca="false">+Z37+X37+V37+T37+R37</f>
        <v>11400</v>
      </c>
      <c r="AC37" s="40" t="n">
        <f aca="false">+AA37+Y37+W37+U37+S37</f>
        <v>342000</v>
      </c>
      <c r="AD37" s="39"/>
      <c r="AE37" s="41" t="n">
        <f aca="false">+AB37+O37</f>
        <v>38400</v>
      </c>
      <c r="AF37" s="42" t="n">
        <f aca="false">+AC37+P37</f>
        <v>1152000</v>
      </c>
      <c r="AG37" s="43"/>
      <c r="AI37" s="44"/>
      <c r="AJ37" s="45"/>
      <c r="AK37" s="46"/>
    </row>
    <row r="38" customFormat="false" ht="12.75" hidden="false" customHeight="false" outlineLevel="0" collapsed="false">
      <c r="A38" s="35" t="n">
        <v>37803</v>
      </c>
      <c r="B38" s="36" t="n">
        <v>37858</v>
      </c>
      <c r="C38" s="37" t="n">
        <f aca="false">+A39-A38</f>
        <v>31</v>
      </c>
      <c r="D38" s="37"/>
      <c r="E38" s="38" t="n">
        <v>5000</v>
      </c>
      <c r="F38" s="39" t="n">
        <f aca="false">+E38*$C38</f>
        <v>155000</v>
      </c>
      <c r="G38" s="39" t="n">
        <v>3000</v>
      </c>
      <c r="H38" s="39" t="n">
        <f aca="false">+G38*$C38</f>
        <v>93000</v>
      </c>
      <c r="I38" s="39" t="n">
        <v>14000</v>
      </c>
      <c r="J38" s="39" t="n">
        <f aca="false">+I38*$C38</f>
        <v>434000</v>
      </c>
      <c r="K38" s="39" t="n">
        <v>2000</v>
      </c>
      <c r="L38" s="39" t="n">
        <f aca="false">+K38*$C38</f>
        <v>62000</v>
      </c>
      <c r="M38" s="39" t="n">
        <v>3000</v>
      </c>
      <c r="N38" s="39" t="n">
        <f aca="false">+M38*C38</f>
        <v>93000</v>
      </c>
      <c r="O38" s="39" t="n">
        <f aca="false">+M38+K38+I38+G38+E38</f>
        <v>27000</v>
      </c>
      <c r="P38" s="40" t="n">
        <f aca="false">+N38+L38+J38+H38+F38</f>
        <v>837000</v>
      </c>
      <c r="Q38" s="39"/>
      <c r="R38" s="38" t="n">
        <v>8000</v>
      </c>
      <c r="S38" s="39" t="n">
        <f aca="false">+R38*C38</f>
        <v>248000</v>
      </c>
      <c r="T38" s="39" t="n">
        <v>700</v>
      </c>
      <c r="U38" s="39" t="n">
        <f aca="false">+T38*C38</f>
        <v>21700</v>
      </c>
      <c r="V38" s="39" t="n">
        <v>0</v>
      </c>
      <c r="W38" s="39" t="n">
        <f aca="false">+V38*C38</f>
        <v>0</v>
      </c>
      <c r="X38" s="39" t="n">
        <v>500</v>
      </c>
      <c r="Y38" s="39" t="n">
        <f aca="false">+X38*C38</f>
        <v>15500</v>
      </c>
      <c r="Z38" s="39" t="n">
        <v>2200</v>
      </c>
      <c r="AA38" s="39" t="n">
        <f aca="false">+Z38*C38</f>
        <v>68200</v>
      </c>
      <c r="AB38" s="39" t="n">
        <f aca="false">+Z38+X38+V38+T38+R38</f>
        <v>11400</v>
      </c>
      <c r="AC38" s="40" t="n">
        <f aca="false">+AA38+Y38+W38+U38+S38</f>
        <v>353400</v>
      </c>
      <c r="AD38" s="39"/>
      <c r="AE38" s="41" t="n">
        <f aca="false">+AB38+O38</f>
        <v>38400</v>
      </c>
      <c r="AF38" s="42" t="n">
        <f aca="false">+AC38+P38</f>
        <v>1190400</v>
      </c>
      <c r="AG38" s="43"/>
      <c r="AI38" s="44"/>
      <c r="AJ38" s="45"/>
      <c r="AK38" s="46"/>
    </row>
    <row r="39" customFormat="false" ht="12.75" hidden="false" customHeight="false" outlineLevel="0" collapsed="false">
      <c r="A39" s="35" t="n">
        <v>37834</v>
      </c>
      <c r="B39" s="36" t="n">
        <v>37889</v>
      </c>
      <c r="C39" s="37" t="n">
        <f aca="false">+A40-A39</f>
        <v>31</v>
      </c>
      <c r="D39" s="37"/>
      <c r="E39" s="38" t="n">
        <v>5000</v>
      </c>
      <c r="F39" s="39" t="n">
        <f aca="false">+E39*$C39</f>
        <v>155000</v>
      </c>
      <c r="G39" s="39" t="n">
        <v>3000</v>
      </c>
      <c r="H39" s="39" t="n">
        <f aca="false">+G39*$C39</f>
        <v>93000</v>
      </c>
      <c r="I39" s="39" t="n">
        <v>14000</v>
      </c>
      <c r="J39" s="39" t="n">
        <f aca="false">+I39*$C39</f>
        <v>434000</v>
      </c>
      <c r="K39" s="39" t="n">
        <v>2000</v>
      </c>
      <c r="L39" s="39" t="n">
        <f aca="false">+K39*$C39</f>
        <v>62000</v>
      </c>
      <c r="M39" s="39" t="n">
        <v>3000</v>
      </c>
      <c r="N39" s="39" t="n">
        <f aca="false">+M39*C39</f>
        <v>93000</v>
      </c>
      <c r="O39" s="39" t="n">
        <f aca="false">+M39+K39+I39+G39+E39</f>
        <v>27000</v>
      </c>
      <c r="P39" s="40" t="n">
        <f aca="false">+N39+L39+J39+H39+F39</f>
        <v>837000</v>
      </c>
      <c r="Q39" s="39"/>
      <c r="R39" s="38" t="n">
        <v>8000</v>
      </c>
      <c r="S39" s="39" t="n">
        <f aca="false">+R39*C39</f>
        <v>248000</v>
      </c>
      <c r="T39" s="39" t="n">
        <v>700</v>
      </c>
      <c r="U39" s="39" t="n">
        <f aca="false">+T39*C39</f>
        <v>21700</v>
      </c>
      <c r="V39" s="39" t="n">
        <v>0</v>
      </c>
      <c r="W39" s="39" t="n">
        <f aca="false">+V39*C39</f>
        <v>0</v>
      </c>
      <c r="X39" s="39" t="n">
        <v>500</v>
      </c>
      <c r="Y39" s="39" t="n">
        <f aca="false">+X39*C39</f>
        <v>15500</v>
      </c>
      <c r="Z39" s="39" t="n">
        <v>2200</v>
      </c>
      <c r="AA39" s="39" t="n">
        <f aca="false">+Z39*C39</f>
        <v>68200</v>
      </c>
      <c r="AB39" s="39" t="n">
        <f aca="false">+Z39+X39+V39+T39+R39</f>
        <v>11400</v>
      </c>
      <c r="AC39" s="40" t="n">
        <f aca="false">+AA39+Y39+W39+U39+S39</f>
        <v>353400</v>
      </c>
      <c r="AD39" s="39"/>
      <c r="AE39" s="41" t="n">
        <f aca="false">+AB39+O39</f>
        <v>38400</v>
      </c>
      <c r="AF39" s="42" t="n">
        <f aca="false">+AC39+P39</f>
        <v>1190400</v>
      </c>
      <c r="AG39" s="43"/>
      <c r="AI39" s="44"/>
      <c r="AJ39" s="45"/>
      <c r="AK39" s="46"/>
    </row>
    <row r="40" customFormat="false" ht="12.75" hidden="false" customHeight="false" outlineLevel="0" collapsed="false">
      <c r="A40" s="35" t="n">
        <v>37865</v>
      </c>
      <c r="B40" s="36" t="n">
        <v>37919</v>
      </c>
      <c r="C40" s="37" t="n">
        <f aca="false">+A41-A40</f>
        <v>30</v>
      </c>
      <c r="D40" s="37"/>
      <c r="E40" s="38" t="n">
        <v>5000</v>
      </c>
      <c r="F40" s="39" t="n">
        <f aca="false">+E40*$C40</f>
        <v>150000</v>
      </c>
      <c r="G40" s="39" t="n">
        <v>3000</v>
      </c>
      <c r="H40" s="39" t="n">
        <f aca="false">+G40*$C40</f>
        <v>90000</v>
      </c>
      <c r="I40" s="39" t="n">
        <v>14000</v>
      </c>
      <c r="J40" s="39" t="n">
        <f aca="false">+I40*$C40</f>
        <v>420000</v>
      </c>
      <c r="K40" s="39" t="n">
        <v>2000</v>
      </c>
      <c r="L40" s="39" t="n">
        <f aca="false">+K40*$C40</f>
        <v>60000</v>
      </c>
      <c r="M40" s="39" t="n">
        <v>3000</v>
      </c>
      <c r="N40" s="39" t="n">
        <f aca="false">+M40*C40</f>
        <v>90000</v>
      </c>
      <c r="O40" s="39" t="n">
        <f aca="false">+M40+K40+I40+G40+E40</f>
        <v>27000</v>
      </c>
      <c r="P40" s="40" t="n">
        <f aca="false">+N40+L40+J40+H40+F40</f>
        <v>810000</v>
      </c>
      <c r="Q40" s="39"/>
      <c r="R40" s="38" t="n">
        <v>8000</v>
      </c>
      <c r="S40" s="39" t="n">
        <f aca="false">+R40*C40</f>
        <v>240000</v>
      </c>
      <c r="T40" s="39" t="n">
        <v>700</v>
      </c>
      <c r="U40" s="39" t="n">
        <f aca="false">+T40*C40</f>
        <v>21000</v>
      </c>
      <c r="V40" s="39" t="n">
        <v>0</v>
      </c>
      <c r="W40" s="39" t="n">
        <f aca="false">+V40*C40</f>
        <v>0</v>
      </c>
      <c r="X40" s="39" t="n">
        <v>500</v>
      </c>
      <c r="Y40" s="39" t="n">
        <f aca="false">+X40*C40</f>
        <v>15000</v>
      </c>
      <c r="Z40" s="39" t="n">
        <v>2200</v>
      </c>
      <c r="AA40" s="39" t="n">
        <f aca="false">+Z40*C40</f>
        <v>66000</v>
      </c>
      <c r="AB40" s="39" t="n">
        <f aca="false">+Z40+X40+V40+T40+R40</f>
        <v>11400</v>
      </c>
      <c r="AC40" s="40" t="n">
        <f aca="false">+AA40+Y40+W40+U40+S40</f>
        <v>342000</v>
      </c>
      <c r="AD40" s="39"/>
      <c r="AE40" s="41" t="n">
        <f aca="false">+AB40+O40</f>
        <v>38400</v>
      </c>
      <c r="AF40" s="42" t="n">
        <f aca="false">+AC40+P40</f>
        <v>1152000</v>
      </c>
      <c r="AG40" s="43"/>
      <c r="AI40" s="44"/>
      <c r="AJ40" s="45"/>
      <c r="AK40" s="46"/>
    </row>
    <row r="41" customFormat="false" ht="12.75" hidden="false" customHeight="false" outlineLevel="0" collapsed="false">
      <c r="A41" s="35" t="n">
        <v>37895</v>
      </c>
      <c r="B41" s="36" t="n">
        <v>37950</v>
      </c>
      <c r="C41" s="37" t="n">
        <f aca="false">+A42-A41</f>
        <v>31</v>
      </c>
      <c r="D41" s="37"/>
      <c r="E41" s="38" t="n">
        <v>5000</v>
      </c>
      <c r="F41" s="39" t="n">
        <f aca="false">+E41*$C41</f>
        <v>155000</v>
      </c>
      <c r="G41" s="39" t="n">
        <v>3000</v>
      </c>
      <c r="H41" s="39" t="n">
        <f aca="false">+G41*$C41</f>
        <v>93000</v>
      </c>
      <c r="I41" s="39" t="n">
        <v>14000</v>
      </c>
      <c r="J41" s="39" t="n">
        <f aca="false">+I41*$C41</f>
        <v>434000</v>
      </c>
      <c r="K41" s="39" t="n">
        <v>2000</v>
      </c>
      <c r="L41" s="39" t="n">
        <f aca="false">+K41*$C41</f>
        <v>62000</v>
      </c>
      <c r="M41" s="39" t="n">
        <v>3000</v>
      </c>
      <c r="N41" s="39" t="n">
        <f aca="false">+M41*C41</f>
        <v>93000</v>
      </c>
      <c r="O41" s="39" t="n">
        <f aca="false">+M41+K41+I41+G41+E41</f>
        <v>27000</v>
      </c>
      <c r="P41" s="40" t="n">
        <f aca="false">+N41+L41+J41+H41+F41</f>
        <v>837000</v>
      </c>
      <c r="Q41" s="39"/>
      <c r="R41" s="38" t="n">
        <v>8000</v>
      </c>
      <c r="S41" s="39" t="n">
        <f aca="false">+R41*C41</f>
        <v>248000</v>
      </c>
      <c r="T41" s="39" t="n">
        <v>700</v>
      </c>
      <c r="U41" s="39" t="n">
        <f aca="false">+T41*C41</f>
        <v>21700</v>
      </c>
      <c r="V41" s="39" t="n">
        <v>0</v>
      </c>
      <c r="W41" s="39" t="n">
        <f aca="false">+V41*C41</f>
        <v>0</v>
      </c>
      <c r="X41" s="39" t="n">
        <v>500</v>
      </c>
      <c r="Y41" s="39" t="n">
        <f aca="false">+X41*C41</f>
        <v>15500</v>
      </c>
      <c r="Z41" s="39" t="n">
        <v>2200</v>
      </c>
      <c r="AA41" s="39" t="n">
        <f aca="false">+Z41*C41</f>
        <v>68200</v>
      </c>
      <c r="AB41" s="39" t="n">
        <f aca="false">+Z41+X41+V41+T41+R41</f>
        <v>11400</v>
      </c>
      <c r="AC41" s="40" t="n">
        <f aca="false">+AA41+Y41+W41+U41+S41</f>
        <v>353400</v>
      </c>
      <c r="AD41" s="39"/>
      <c r="AE41" s="41" t="n">
        <f aca="false">+AB41+O41</f>
        <v>38400</v>
      </c>
      <c r="AF41" s="42" t="n">
        <f aca="false">+AC41+P41</f>
        <v>1190400</v>
      </c>
      <c r="AG41" s="43"/>
      <c r="AI41" s="44"/>
      <c r="AJ41" s="45"/>
      <c r="AK41" s="46"/>
    </row>
    <row r="42" customFormat="false" ht="12.75" hidden="false" customHeight="false" outlineLevel="0" collapsed="false">
      <c r="A42" s="35" t="n">
        <v>37926</v>
      </c>
      <c r="B42" s="36" t="n">
        <v>37980</v>
      </c>
      <c r="C42" s="37" t="n">
        <f aca="false">+A43-A42</f>
        <v>30</v>
      </c>
      <c r="D42" s="37"/>
      <c r="E42" s="47" t="n">
        <v>6200</v>
      </c>
      <c r="F42" s="39" t="n">
        <f aca="false">+E42*$C42</f>
        <v>186000</v>
      </c>
      <c r="G42" s="48" t="n">
        <v>3000</v>
      </c>
      <c r="H42" s="39" t="n">
        <f aca="false">+G42*$C42</f>
        <v>90000</v>
      </c>
      <c r="I42" s="48" t="n">
        <v>13500</v>
      </c>
      <c r="J42" s="39" t="n">
        <f aca="false">+I42*$C42</f>
        <v>405000</v>
      </c>
      <c r="K42" s="48" t="n">
        <v>3500</v>
      </c>
      <c r="L42" s="39" t="n">
        <f aca="false">+K42*$C42</f>
        <v>105000</v>
      </c>
      <c r="M42" s="48" t="n">
        <v>5000</v>
      </c>
      <c r="N42" s="39" t="n">
        <f aca="false">+M42*C42</f>
        <v>150000</v>
      </c>
      <c r="O42" s="39" t="n">
        <f aca="false">+M42+K42+I42+G42+E42</f>
        <v>31200</v>
      </c>
      <c r="P42" s="40" t="n">
        <f aca="false">+N42+L42+J42+H42+F42</f>
        <v>936000</v>
      </c>
      <c r="Q42" s="39"/>
      <c r="R42" s="47" t="n">
        <v>8000</v>
      </c>
      <c r="S42" s="39" t="n">
        <f aca="false">+R42*C42</f>
        <v>240000</v>
      </c>
      <c r="T42" s="48" t="n">
        <v>1750</v>
      </c>
      <c r="U42" s="39" t="n">
        <f aca="false">+T42*C42</f>
        <v>52500</v>
      </c>
      <c r="V42" s="39" t="n">
        <v>0</v>
      </c>
      <c r="W42" s="39" t="n">
        <f aca="false">+V42*C42</f>
        <v>0</v>
      </c>
      <c r="X42" s="48" t="n">
        <v>850</v>
      </c>
      <c r="Y42" s="39" t="n">
        <f aca="false">+X42*C42</f>
        <v>25500</v>
      </c>
      <c r="Z42" s="48" t="n">
        <v>5800</v>
      </c>
      <c r="AA42" s="39" t="n">
        <f aca="false">+Z42*C42</f>
        <v>174000</v>
      </c>
      <c r="AB42" s="39" t="n">
        <f aca="false">+Z42+X42+V42+T42+R42</f>
        <v>16400</v>
      </c>
      <c r="AC42" s="40" t="n">
        <f aca="false">+AA42+Y42+W42+U42+S42</f>
        <v>492000</v>
      </c>
      <c r="AD42" s="39"/>
      <c r="AE42" s="41" t="n">
        <f aca="false">+AB42+O42</f>
        <v>47600</v>
      </c>
      <c r="AF42" s="42" t="n">
        <f aca="false">+AC42+P42</f>
        <v>1428000</v>
      </c>
      <c r="AG42" s="43"/>
      <c r="AI42" s="44"/>
      <c r="AJ42" s="45"/>
      <c r="AK42" s="46"/>
    </row>
    <row r="43" customFormat="false" ht="12.75" hidden="false" customHeight="false" outlineLevel="0" collapsed="false">
      <c r="A43" s="35" t="n">
        <v>37956</v>
      </c>
      <c r="B43" s="36" t="n">
        <v>38011</v>
      </c>
      <c r="C43" s="37" t="n">
        <f aca="false">+A44-A43</f>
        <v>31</v>
      </c>
      <c r="D43" s="37"/>
      <c r="E43" s="38" t="n">
        <v>6200</v>
      </c>
      <c r="F43" s="39" t="n">
        <f aca="false">+E43*$C43</f>
        <v>192200</v>
      </c>
      <c r="G43" s="39" t="n">
        <v>3000</v>
      </c>
      <c r="H43" s="39" t="n">
        <f aca="false">+G43*$C43</f>
        <v>93000</v>
      </c>
      <c r="I43" s="39" t="n">
        <v>13500</v>
      </c>
      <c r="J43" s="39" t="n">
        <f aca="false">+I43*$C43</f>
        <v>418500</v>
      </c>
      <c r="K43" s="39" t="n">
        <v>3500</v>
      </c>
      <c r="L43" s="39" t="n">
        <f aca="false">+K43*$C43</f>
        <v>108500</v>
      </c>
      <c r="M43" s="39" t="n">
        <v>5000</v>
      </c>
      <c r="N43" s="39" t="n">
        <f aca="false">+M43*C43</f>
        <v>155000</v>
      </c>
      <c r="O43" s="39" t="n">
        <f aca="false">+M43+K43+I43+G43+E43</f>
        <v>31200</v>
      </c>
      <c r="P43" s="40" t="n">
        <f aca="false">+N43+L43+J43+H43+F43</f>
        <v>967200</v>
      </c>
      <c r="Q43" s="39"/>
      <c r="R43" s="38" t="n">
        <v>8000</v>
      </c>
      <c r="S43" s="39" t="n">
        <f aca="false">+R43*C43</f>
        <v>248000</v>
      </c>
      <c r="T43" s="39" t="n">
        <v>1750</v>
      </c>
      <c r="U43" s="39" t="n">
        <f aca="false">+T43*C43</f>
        <v>54250</v>
      </c>
      <c r="V43" s="39" t="n">
        <v>0</v>
      </c>
      <c r="W43" s="39" t="n">
        <f aca="false">+V43*C43</f>
        <v>0</v>
      </c>
      <c r="X43" s="39" t="n">
        <v>850</v>
      </c>
      <c r="Y43" s="39" t="n">
        <f aca="false">+X43*C43</f>
        <v>26350</v>
      </c>
      <c r="Z43" s="39" t="n">
        <v>5800</v>
      </c>
      <c r="AA43" s="39" t="n">
        <f aca="false">+Z43*C43</f>
        <v>179800</v>
      </c>
      <c r="AB43" s="39" t="n">
        <f aca="false">+Z43+X43+V43+T43+R43</f>
        <v>16400</v>
      </c>
      <c r="AC43" s="40" t="n">
        <f aca="false">+AA43+Y43+W43+U43+S43</f>
        <v>508400</v>
      </c>
      <c r="AD43" s="39"/>
      <c r="AE43" s="41" t="n">
        <f aca="false">+AB43+O43</f>
        <v>47600</v>
      </c>
      <c r="AF43" s="42" t="n">
        <f aca="false">+AC43+P43</f>
        <v>1475600</v>
      </c>
      <c r="AG43" s="43"/>
      <c r="AI43" s="44"/>
      <c r="AJ43" s="45"/>
      <c r="AK43" s="46"/>
    </row>
    <row r="44" customFormat="false" ht="12.75" hidden="false" customHeight="false" outlineLevel="0" collapsed="false">
      <c r="A44" s="35" t="n">
        <v>37987</v>
      </c>
      <c r="B44" s="36" t="n">
        <v>38042</v>
      </c>
      <c r="C44" s="37" t="n">
        <f aca="false">+A45-A44</f>
        <v>31</v>
      </c>
      <c r="D44" s="37"/>
      <c r="E44" s="38" t="n">
        <v>6200</v>
      </c>
      <c r="F44" s="39" t="n">
        <f aca="false">+E44*$C44</f>
        <v>192200</v>
      </c>
      <c r="G44" s="39" t="n">
        <v>3000</v>
      </c>
      <c r="H44" s="39" t="n">
        <f aca="false">+G44*$C44</f>
        <v>93000</v>
      </c>
      <c r="I44" s="39" t="n">
        <v>13500</v>
      </c>
      <c r="J44" s="39" t="n">
        <f aca="false">+I44*$C44</f>
        <v>418500</v>
      </c>
      <c r="K44" s="39" t="n">
        <v>3500</v>
      </c>
      <c r="L44" s="39" t="n">
        <f aca="false">+K44*$C44</f>
        <v>108500</v>
      </c>
      <c r="M44" s="39" t="n">
        <v>5000</v>
      </c>
      <c r="N44" s="39" t="n">
        <f aca="false">+M44*C44</f>
        <v>155000</v>
      </c>
      <c r="O44" s="39" t="n">
        <f aca="false">+M44+K44+I44+G44+E44</f>
        <v>31200</v>
      </c>
      <c r="P44" s="40" t="n">
        <f aca="false">+N44+L44+J44+H44+F44</f>
        <v>967200</v>
      </c>
      <c r="Q44" s="39"/>
      <c r="R44" s="38" t="n">
        <v>8000</v>
      </c>
      <c r="S44" s="39" t="n">
        <f aca="false">+R44*C44</f>
        <v>248000</v>
      </c>
      <c r="T44" s="39" t="n">
        <v>1750</v>
      </c>
      <c r="U44" s="39" t="n">
        <f aca="false">+T44*C44</f>
        <v>54250</v>
      </c>
      <c r="V44" s="39" t="n">
        <v>0</v>
      </c>
      <c r="W44" s="39" t="n">
        <f aca="false">+V44*C44</f>
        <v>0</v>
      </c>
      <c r="X44" s="39" t="n">
        <v>850</v>
      </c>
      <c r="Y44" s="39" t="n">
        <f aca="false">+X44*C44</f>
        <v>26350</v>
      </c>
      <c r="Z44" s="39" t="n">
        <v>5800</v>
      </c>
      <c r="AA44" s="39" t="n">
        <f aca="false">+Z44*C44</f>
        <v>179800</v>
      </c>
      <c r="AB44" s="39" t="n">
        <f aca="false">+Z44+X44+V44+T44+R44</f>
        <v>16400</v>
      </c>
      <c r="AC44" s="40" t="n">
        <f aca="false">+AA44+Y44+W44+U44+S44</f>
        <v>508400</v>
      </c>
      <c r="AD44" s="39"/>
      <c r="AE44" s="41" t="n">
        <f aca="false">+AB44+O44</f>
        <v>47600</v>
      </c>
      <c r="AF44" s="42" t="n">
        <f aca="false">+AC44+P44</f>
        <v>1475600</v>
      </c>
      <c r="AG44" s="43"/>
      <c r="AI44" s="44"/>
      <c r="AJ44" s="45"/>
      <c r="AK44" s="46"/>
    </row>
    <row r="45" customFormat="false" ht="12.75" hidden="false" customHeight="false" outlineLevel="0" collapsed="false">
      <c r="A45" s="35" t="n">
        <v>38018</v>
      </c>
      <c r="B45" s="36" t="n">
        <v>38071</v>
      </c>
      <c r="C45" s="37" t="n">
        <f aca="false">+A46-A45</f>
        <v>29</v>
      </c>
      <c r="D45" s="37"/>
      <c r="E45" s="38" t="n">
        <v>6200</v>
      </c>
      <c r="F45" s="39" t="n">
        <f aca="false">+E45*$C45</f>
        <v>179800</v>
      </c>
      <c r="G45" s="39" t="n">
        <v>3000</v>
      </c>
      <c r="H45" s="39" t="n">
        <f aca="false">+G45*$C45</f>
        <v>87000</v>
      </c>
      <c r="I45" s="39" t="n">
        <v>13500</v>
      </c>
      <c r="J45" s="39" t="n">
        <f aca="false">+I45*$C45</f>
        <v>391500</v>
      </c>
      <c r="K45" s="39" t="n">
        <v>3500</v>
      </c>
      <c r="L45" s="39" t="n">
        <f aca="false">+K45*$C45</f>
        <v>101500</v>
      </c>
      <c r="M45" s="39" t="n">
        <v>5000</v>
      </c>
      <c r="N45" s="39" t="n">
        <f aca="false">+M45*C45</f>
        <v>145000</v>
      </c>
      <c r="O45" s="39" t="n">
        <f aca="false">+M45+K45+I45+G45+E45</f>
        <v>31200</v>
      </c>
      <c r="P45" s="40" t="n">
        <f aca="false">+N45+L45+J45+H45+F45</f>
        <v>904800</v>
      </c>
      <c r="Q45" s="39"/>
      <c r="R45" s="38" t="n">
        <v>8000</v>
      </c>
      <c r="S45" s="39" t="n">
        <f aca="false">+R45*C45</f>
        <v>232000</v>
      </c>
      <c r="T45" s="39" t="n">
        <v>1750</v>
      </c>
      <c r="U45" s="39" t="n">
        <f aca="false">+T45*C45</f>
        <v>50750</v>
      </c>
      <c r="V45" s="39" t="n">
        <v>0</v>
      </c>
      <c r="W45" s="39" t="n">
        <f aca="false">+V45*C45</f>
        <v>0</v>
      </c>
      <c r="X45" s="39" t="n">
        <v>850</v>
      </c>
      <c r="Y45" s="39" t="n">
        <f aca="false">+X45*C45</f>
        <v>24650</v>
      </c>
      <c r="Z45" s="39" t="n">
        <v>5800</v>
      </c>
      <c r="AA45" s="39" t="n">
        <f aca="false">+Z45*C45</f>
        <v>168200</v>
      </c>
      <c r="AB45" s="39" t="n">
        <f aca="false">+Z45+X45+V45+T45+R45</f>
        <v>16400</v>
      </c>
      <c r="AC45" s="40" t="n">
        <f aca="false">+AA45+Y45+W45+U45+S45</f>
        <v>475600</v>
      </c>
      <c r="AD45" s="39"/>
      <c r="AE45" s="41" t="n">
        <f aca="false">+AB45+O45</f>
        <v>47600</v>
      </c>
      <c r="AF45" s="42" t="n">
        <f aca="false">+AC45+P45</f>
        <v>1380400</v>
      </c>
      <c r="AG45" s="43"/>
      <c r="AI45" s="44"/>
      <c r="AJ45" s="45"/>
      <c r="AK45" s="46"/>
    </row>
    <row r="46" customFormat="false" ht="12.75" hidden="false" customHeight="false" outlineLevel="0" collapsed="false">
      <c r="A46" s="35" t="n">
        <v>38047</v>
      </c>
      <c r="B46" s="36" t="n">
        <v>38102</v>
      </c>
      <c r="C46" s="37" t="n">
        <f aca="false">+A47-A46</f>
        <v>31</v>
      </c>
      <c r="D46" s="37"/>
      <c r="E46" s="38" t="n">
        <v>6200</v>
      </c>
      <c r="F46" s="39" t="n">
        <f aca="false">+E46*$C46</f>
        <v>192200</v>
      </c>
      <c r="G46" s="39" t="n">
        <v>3000</v>
      </c>
      <c r="H46" s="39" t="n">
        <f aca="false">+G46*$C46</f>
        <v>93000</v>
      </c>
      <c r="I46" s="39" t="n">
        <v>13500</v>
      </c>
      <c r="J46" s="39" t="n">
        <f aca="false">+I46*$C46</f>
        <v>418500</v>
      </c>
      <c r="K46" s="39" t="n">
        <v>3500</v>
      </c>
      <c r="L46" s="39" t="n">
        <f aca="false">+K46*$C46</f>
        <v>108500</v>
      </c>
      <c r="M46" s="39" t="n">
        <v>5000</v>
      </c>
      <c r="N46" s="39" t="n">
        <f aca="false">+M46*C46</f>
        <v>155000</v>
      </c>
      <c r="O46" s="39" t="n">
        <f aca="false">+M46+K46+I46+G46+E46</f>
        <v>31200</v>
      </c>
      <c r="P46" s="40" t="n">
        <f aca="false">+N46+L46+J46+H46+F46</f>
        <v>967200</v>
      </c>
      <c r="Q46" s="39"/>
      <c r="R46" s="38" t="n">
        <v>8000</v>
      </c>
      <c r="S46" s="39" t="n">
        <f aca="false">+R46*C46</f>
        <v>248000</v>
      </c>
      <c r="T46" s="39" t="n">
        <v>1750</v>
      </c>
      <c r="U46" s="39" t="n">
        <f aca="false">+T46*C46</f>
        <v>54250</v>
      </c>
      <c r="V46" s="39" t="n">
        <v>0</v>
      </c>
      <c r="W46" s="39" t="n">
        <f aca="false">+V46*C46</f>
        <v>0</v>
      </c>
      <c r="X46" s="39" t="n">
        <v>850</v>
      </c>
      <c r="Y46" s="39" t="n">
        <f aca="false">+X46*C46</f>
        <v>26350</v>
      </c>
      <c r="Z46" s="39" t="n">
        <v>5800</v>
      </c>
      <c r="AA46" s="39" t="n">
        <f aca="false">+Z46*C46</f>
        <v>179800</v>
      </c>
      <c r="AB46" s="39" t="n">
        <f aca="false">+Z46+X46+V46+T46+R46</f>
        <v>16400</v>
      </c>
      <c r="AC46" s="40" t="n">
        <f aca="false">+AA46+Y46+W46+U46+S46</f>
        <v>508400</v>
      </c>
      <c r="AD46" s="39"/>
      <c r="AE46" s="41" t="n">
        <f aca="false">+AB46+O46</f>
        <v>47600</v>
      </c>
      <c r="AF46" s="42" t="n">
        <f aca="false">+AC46+P46</f>
        <v>1475600</v>
      </c>
      <c r="AG46" s="43"/>
      <c r="AI46" s="44"/>
      <c r="AJ46" s="45"/>
      <c r="AK46" s="46"/>
    </row>
    <row r="47" customFormat="false" ht="12.75" hidden="false" customHeight="false" outlineLevel="0" collapsed="false">
      <c r="A47" s="35" t="n">
        <v>38078</v>
      </c>
      <c r="B47" s="36" t="n">
        <v>38132</v>
      </c>
      <c r="C47" s="37" t="n">
        <f aca="false">+A48-A47</f>
        <v>30</v>
      </c>
      <c r="D47" s="37"/>
      <c r="E47" s="47" t="n">
        <v>5000</v>
      </c>
      <c r="F47" s="39" t="n">
        <f aca="false">+E47*$C47</f>
        <v>150000</v>
      </c>
      <c r="G47" s="48" t="n">
        <v>3000</v>
      </c>
      <c r="H47" s="39" t="n">
        <f aca="false">+G47*$C47</f>
        <v>90000</v>
      </c>
      <c r="I47" s="48" t="n">
        <v>15000</v>
      </c>
      <c r="J47" s="39" t="n">
        <f aca="false">+I47*$C47</f>
        <v>450000</v>
      </c>
      <c r="K47" s="48" t="n">
        <v>2000</v>
      </c>
      <c r="L47" s="39" t="n">
        <f aca="false">+K47*$C47</f>
        <v>60000</v>
      </c>
      <c r="M47" s="48" t="n">
        <v>3000</v>
      </c>
      <c r="N47" s="39" t="n">
        <f aca="false">+M47*C47</f>
        <v>90000</v>
      </c>
      <c r="O47" s="39" t="n">
        <f aca="false">+M47+K47+I47+G47+E47</f>
        <v>28000</v>
      </c>
      <c r="P47" s="40" t="n">
        <f aca="false">+N47+L47+J47+H47+F47</f>
        <v>840000</v>
      </c>
      <c r="Q47" s="39"/>
      <c r="R47" s="47" t="n">
        <v>8000</v>
      </c>
      <c r="S47" s="39" t="n">
        <f aca="false">+R47*C47</f>
        <v>240000</v>
      </c>
      <c r="T47" s="48" t="n">
        <v>700</v>
      </c>
      <c r="U47" s="39" t="n">
        <f aca="false">+T47*C47</f>
        <v>21000</v>
      </c>
      <c r="V47" s="39" t="n">
        <v>0</v>
      </c>
      <c r="W47" s="39" t="n">
        <f aca="false">+V47*C47</f>
        <v>0</v>
      </c>
      <c r="X47" s="48" t="n">
        <v>500</v>
      </c>
      <c r="Y47" s="39" t="n">
        <f aca="false">+X47*C47</f>
        <v>15000</v>
      </c>
      <c r="Z47" s="48" t="n">
        <v>2200</v>
      </c>
      <c r="AA47" s="39" t="n">
        <f aca="false">+Z47*C47</f>
        <v>66000</v>
      </c>
      <c r="AB47" s="39" t="n">
        <f aca="false">+Z47+X47+V47+T47+R47</f>
        <v>11400</v>
      </c>
      <c r="AC47" s="40" t="n">
        <f aca="false">+AA47+Y47+W47+U47+S47</f>
        <v>342000</v>
      </c>
      <c r="AD47" s="39"/>
      <c r="AE47" s="41" t="n">
        <f aca="false">+AB47+O47</f>
        <v>39400</v>
      </c>
      <c r="AF47" s="42" t="n">
        <f aca="false">+AC47+P47</f>
        <v>1182000</v>
      </c>
      <c r="AG47" s="43"/>
      <c r="AI47" s="44"/>
      <c r="AJ47" s="45"/>
      <c r="AK47" s="46"/>
    </row>
    <row r="48" customFormat="false" ht="12.75" hidden="false" customHeight="false" outlineLevel="0" collapsed="false">
      <c r="A48" s="35" t="n">
        <v>38108</v>
      </c>
      <c r="B48" s="36" t="n">
        <v>38163</v>
      </c>
      <c r="C48" s="37" t="n">
        <f aca="false">+A49-A48</f>
        <v>31</v>
      </c>
      <c r="D48" s="37"/>
      <c r="E48" s="38" t="n">
        <v>5000</v>
      </c>
      <c r="F48" s="39" t="n">
        <f aca="false">+E48*$C48</f>
        <v>155000</v>
      </c>
      <c r="G48" s="39" t="n">
        <v>3000</v>
      </c>
      <c r="H48" s="39" t="n">
        <f aca="false">+G48*$C48</f>
        <v>93000</v>
      </c>
      <c r="I48" s="39" t="n">
        <v>15000</v>
      </c>
      <c r="J48" s="39" t="n">
        <f aca="false">+I48*$C48</f>
        <v>465000</v>
      </c>
      <c r="K48" s="39" t="n">
        <v>2000</v>
      </c>
      <c r="L48" s="39" t="n">
        <f aca="false">+K48*$C48</f>
        <v>62000</v>
      </c>
      <c r="M48" s="39" t="n">
        <v>3000</v>
      </c>
      <c r="N48" s="39" t="n">
        <f aca="false">+M48*C48</f>
        <v>93000</v>
      </c>
      <c r="O48" s="39" t="n">
        <f aca="false">+M48+K48+I48+G48+E48</f>
        <v>28000</v>
      </c>
      <c r="P48" s="40" t="n">
        <f aca="false">+N48+L48+J48+H48+F48</f>
        <v>868000</v>
      </c>
      <c r="Q48" s="39"/>
      <c r="R48" s="38" t="n">
        <v>8000</v>
      </c>
      <c r="S48" s="39" t="n">
        <f aca="false">+R48*C48</f>
        <v>248000</v>
      </c>
      <c r="T48" s="39" t="n">
        <v>700</v>
      </c>
      <c r="U48" s="39" t="n">
        <f aca="false">+T48*C48</f>
        <v>21700</v>
      </c>
      <c r="V48" s="39" t="n">
        <v>0</v>
      </c>
      <c r="W48" s="39" t="n">
        <f aca="false">+V48*C48</f>
        <v>0</v>
      </c>
      <c r="X48" s="39" t="n">
        <v>500</v>
      </c>
      <c r="Y48" s="39" t="n">
        <f aca="false">+X48*C48</f>
        <v>15500</v>
      </c>
      <c r="Z48" s="39" t="n">
        <v>2200</v>
      </c>
      <c r="AA48" s="39" t="n">
        <f aca="false">+Z48*C48</f>
        <v>68200</v>
      </c>
      <c r="AB48" s="39" t="n">
        <f aca="false">+Z48+X48+V48+T48+R48</f>
        <v>11400</v>
      </c>
      <c r="AC48" s="40" t="n">
        <f aca="false">+AA48+Y48+W48+U48+S48</f>
        <v>353400</v>
      </c>
      <c r="AD48" s="39"/>
      <c r="AE48" s="41" t="n">
        <f aca="false">+AB48+O48</f>
        <v>39400</v>
      </c>
      <c r="AF48" s="42" t="n">
        <f aca="false">+AC48+P48</f>
        <v>1221400</v>
      </c>
      <c r="AG48" s="43"/>
      <c r="AI48" s="44"/>
      <c r="AJ48" s="45"/>
      <c r="AK48" s="46"/>
    </row>
    <row r="49" customFormat="false" ht="12.75" hidden="false" customHeight="false" outlineLevel="0" collapsed="false">
      <c r="A49" s="35" t="n">
        <v>38139</v>
      </c>
      <c r="B49" s="36" t="n">
        <v>38193</v>
      </c>
      <c r="C49" s="37" t="n">
        <f aca="false">+A50-A49</f>
        <v>30</v>
      </c>
      <c r="D49" s="37"/>
      <c r="E49" s="38" t="n">
        <v>5000</v>
      </c>
      <c r="F49" s="39" t="n">
        <f aca="false">+E49*$C49</f>
        <v>150000</v>
      </c>
      <c r="G49" s="39" t="n">
        <v>3000</v>
      </c>
      <c r="H49" s="39" t="n">
        <f aca="false">+G49*$C49</f>
        <v>90000</v>
      </c>
      <c r="I49" s="39" t="n">
        <v>15000</v>
      </c>
      <c r="J49" s="39" t="n">
        <f aca="false">+I49*$C49</f>
        <v>450000</v>
      </c>
      <c r="K49" s="39" t="n">
        <v>2000</v>
      </c>
      <c r="L49" s="39" t="n">
        <f aca="false">+K49*$C49</f>
        <v>60000</v>
      </c>
      <c r="M49" s="39" t="n">
        <v>3000</v>
      </c>
      <c r="N49" s="39" t="n">
        <f aca="false">+M49*C49</f>
        <v>90000</v>
      </c>
      <c r="O49" s="39" t="n">
        <f aca="false">+M49+K49+I49+G49+E49</f>
        <v>28000</v>
      </c>
      <c r="P49" s="40" t="n">
        <f aca="false">+N49+L49+J49+H49+F49</f>
        <v>840000</v>
      </c>
      <c r="Q49" s="39"/>
      <c r="R49" s="38" t="n">
        <v>8000</v>
      </c>
      <c r="S49" s="39" t="n">
        <f aca="false">+R49*C49</f>
        <v>240000</v>
      </c>
      <c r="T49" s="39" t="n">
        <v>700</v>
      </c>
      <c r="U49" s="39" t="n">
        <f aca="false">+T49*C49</f>
        <v>21000</v>
      </c>
      <c r="V49" s="39" t="n">
        <v>0</v>
      </c>
      <c r="W49" s="39" t="n">
        <f aca="false">+V49*C49</f>
        <v>0</v>
      </c>
      <c r="X49" s="39" t="n">
        <v>500</v>
      </c>
      <c r="Y49" s="39" t="n">
        <f aca="false">+X49*C49</f>
        <v>15000</v>
      </c>
      <c r="Z49" s="39" t="n">
        <v>2200</v>
      </c>
      <c r="AA49" s="39" t="n">
        <f aca="false">+Z49*C49</f>
        <v>66000</v>
      </c>
      <c r="AB49" s="39" t="n">
        <f aca="false">+Z49+X49+V49+T49+R49</f>
        <v>11400</v>
      </c>
      <c r="AC49" s="40" t="n">
        <f aca="false">+AA49+Y49+W49+U49+S49</f>
        <v>342000</v>
      </c>
      <c r="AD49" s="39"/>
      <c r="AE49" s="41" t="n">
        <f aca="false">+AB49+O49</f>
        <v>39400</v>
      </c>
      <c r="AF49" s="42" t="n">
        <f aca="false">+AC49+P49</f>
        <v>1182000</v>
      </c>
      <c r="AG49" s="43"/>
      <c r="AI49" s="44"/>
      <c r="AJ49" s="45"/>
      <c r="AK49" s="46"/>
    </row>
    <row r="50" customFormat="false" ht="12.75" hidden="false" customHeight="false" outlineLevel="0" collapsed="false">
      <c r="A50" s="35" t="n">
        <v>38169</v>
      </c>
      <c r="B50" s="36" t="n">
        <v>38224</v>
      </c>
      <c r="C50" s="37" t="n">
        <f aca="false">+A51-A50</f>
        <v>31</v>
      </c>
      <c r="D50" s="37"/>
      <c r="E50" s="38" t="n">
        <v>5000</v>
      </c>
      <c r="F50" s="39" t="n">
        <f aca="false">+E50*$C50</f>
        <v>155000</v>
      </c>
      <c r="G50" s="39" t="n">
        <v>3000</v>
      </c>
      <c r="H50" s="39" t="n">
        <f aca="false">+G50*$C50</f>
        <v>93000</v>
      </c>
      <c r="I50" s="39" t="n">
        <v>15000</v>
      </c>
      <c r="J50" s="39" t="n">
        <f aca="false">+I50*$C50</f>
        <v>465000</v>
      </c>
      <c r="K50" s="39" t="n">
        <v>2000</v>
      </c>
      <c r="L50" s="39" t="n">
        <f aca="false">+K50*$C50</f>
        <v>62000</v>
      </c>
      <c r="M50" s="39" t="n">
        <v>3000</v>
      </c>
      <c r="N50" s="39" t="n">
        <f aca="false">+M50*C50</f>
        <v>93000</v>
      </c>
      <c r="O50" s="39" t="n">
        <f aca="false">+M50+K50+I50+G50+E50</f>
        <v>28000</v>
      </c>
      <c r="P50" s="40" t="n">
        <f aca="false">+N50+L50+J50+H50+F50</f>
        <v>868000</v>
      </c>
      <c r="Q50" s="39"/>
      <c r="R50" s="38" t="n">
        <v>8000</v>
      </c>
      <c r="S50" s="39" t="n">
        <f aca="false">+R50*C50</f>
        <v>248000</v>
      </c>
      <c r="T50" s="39" t="n">
        <v>700</v>
      </c>
      <c r="U50" s="39" t="n">
        <f aca="false">+T50*C50</f>
        <v>21700</v>
      </c>
      <c r="V50" s="39" t="n">
        <v>0</v>
      </c>
      <c r="W50" s="39" t="n">
        <f aca="false">+V50*C50</f>
        <v>0</v>
      </c>
      <c r="X50" s="39" t="n">
        <v>500</v>
      </c>
      <c r="Y50" s="39" t="n">
        <f aca="false">+X50*C50</f>
        <v>15500</v>
      </c>
      <c r="Z50" s="39" t="n">
        <v>2200</v>
      </c>
      <c r="AA50" s="39" t="n">
        <f aca="false">+Z50*C50</f>
        <v>68200</v>
      </c>
      <c r="AB50" s="39" t="n">
        <f aca="false">+Z50+X50+V50+T50+R50</f>
        <v>11400</v>
      </c>
      <c r="AC50" s="40" t="n">
        <f aca="false">+AA50+Y50+W50+U50+S50</f>
        <v>353400</v>
      </c>
      <c r="AD50" s="39"/>
      <c r="AE50" s="41" t="n">
        <f aca="false">+AB50+O50</f>
        <v>39400</v>
      </c>
      <c r="AF50" s="42" t="n">
        <f aca="false">+AC50+P50</f>
        <v>1221400</v>
      </c>
      <c r="AG50" s="43"/>
      <c r="AI50" s="44"/>
      <c r="AJ50" s="45"/>
      <c r="AK50" s="46"/>
    </row>
    <row r="51" customFormat="false" ht="12.75" hidden="false" customHeight="false" outlineLevel="0" collapsed="false">
      <c r="A51" s="35" t="n">
        <v>38200</v>
      </c>
      <c r="B51" s="36" t="n">
        <v>38255</v>
      </c>
      <c r="C51" s="37" t="n">
        <f aca="false">+A52-A51</f>
        <v>31</v>
      </c>
      <c r="D51" s="37"/>
      <c r="E51" s="38" t="n">
        <v>5000</v>
      </c>
      <c r="F51" s="39" t="n">
        <f aca="false">+E51*$C51</f>
        <v>155000</v>
      </c>
      <c r="G51" s="39" t="n">
        <v>3000</v>
      </c>
      <c r="H51" s="39" t="n">
        <f aca="false">+G51*$C51</f>
        <v>93000</v>
      </c>
      <c r="I51" s="39" t="n">
        <v>15000</v>
      </c>
      <c r="J51" s="39" t="n">
        <f aca="false">+I51*$C51</f>
        <v>465000</v>
      </c>
      <c r="K51" s="39" t="n">
        <v>2000</v>
      </c>
      <c r="L51" s="39" t="n">
        <f aca="false">+K51*$C51</f>
        <v>62000</v>
      </c>
      <c r="M51" s="39" t="n">
        <v>3000</v>
      </c>
      <c r="N51" s="39" t="n">
        <f aca="false">+M51*C51</f>
        <v>93000</v>
      </c>
      <c r="O51" s="39" t="n">
        <f aca="false">+M51+K51+I51+G51+E51</f>
        <v>28000</v>
      </c>
      <c r="P51" s="40" t="n">
        <f aca="false">+N51+L51+J51+H51+F51</f>
        <v>868000</v>
      </c>
      <c r="Q51" s="39"/>
      <c r="R51" s="38" t="n">
        <v>8000</v>
      </c>
      <c r="S51" s="39" t="n">
        <f aca="false">+R51*C51</f>
        <v>248000</v>
      </c>
      <c r="T51" s="39" t="n">
        <v>700</v>
      </c>
      <c r="U51" s="39" t="n">
        <f aca="false">+T51*C51</f>
        <v>21700</v>
      </c>
      <c r="V51" s="39" t="n">
        <v>0</v>
      </c>
      <c r="W51" s="39" t="n">
        <f aca="false">+V51*C51</f>
        <v>0</v>
      </c>
      <c r="X51" s="39" t="n">
        <v>500</v>
      </c>
      <c r="Y51" s="39" t="n">
        <f aca="false">+X51*C51</f>
        <v>15500</v>
      </c>
      <c r="Z51" s="39" t="n">
        <v>2200</v>
      </c>
      <c r="AA51" s="39" t="n">
        <f aca="false">+Z51*C51</f>
        <v>68200</v>
      </c>
      <c r="AB51" s="39" t="n">
        <f aca="false">+Z51+X51+V51+T51+R51</f>
        <v>11400</v>
      </c>
      <c r="AC51" s="40" t="n">
        <f aca="false">+AA51+Y51+W51+U51+S51</f>
        <v>353400</v>
      </c>
      <c r="AD51" s="39"/>
      <c r="AE51" s="41" t="n">
        <f aca="false">+AB51+O51</f>
        <v>39400</v>
      </c>
      <c r="AF51" s="42" t="n">
        <f aca="false">+AC51+P51</f>
        <v>1221400</v>
      </c>
      <c r="AG51" s="43"/>
      <c r="AI51" s="44"/>
      <c r="AJ51" s="45"/>
      <c r="AK51" s="46"/>
    </row>
    <row r="52" customFormat="false" ht="12.75" hidden="false" customHeight="false" outlineLevel="0" collapsed="false">
      <c r="A52" s="35" t="n">
        <v>38231</v>
      </c>
      <c r="B52" s="36" t="n">
        <v>38285</v>
      </c>
      <c r="C52" s="37" t="n">
        <f aca="false">+A53-A52</f>
        <v>30</v>
      </c>
      <c r="D52" s="37"/>
      <c r="E52" s="38" t="n">
        <v>5000</v>
      </c>
      <c r="F52" s="39" t="n">
        <f aca="false">+E52*$C52</f>
        <v>150000</v>
      </c>
      <c r="G52" s="39" t="n">
        <v>3000</v>
      </c>
      <c r="H52" s="39" t="n">
        <f aca="false">+G52*$C52</f>
        <v>90000</v>
      </c>
      <c r="I52" s="39" t="n">
        <v>15000</v>
      </c>
      <c r="J52" s="39" t="n">
        <f aca="false">+I52*$C52</f>
        <v>450000</v>
      </c>
      <c r="K52" s="39" t="n">
        <v>2000</v>
      </c>
      <c r="L52" s="39" t="n">
        <f aca="false">+K52*$C52</f>
        <v>60000</v>
      </c>
      <c r="M52" s="39" t="n">
        <v>3000</v>
      </c>
      <c r="N52" s="39" t="n">
        <f aca="false">+M52*C52</f>
        <v>90000</v>
      </c>
      <c r="O52" s="39" t="n">
        <f aca="false">+M52+K52+I52+G52+E52</f>
        <v>28000</v>
      </c>
      <c r="P52" s="40" t="n">
        <f aca="false">+N52+L52+J52+H52+F52</f>
        <v>840000</v>
      </c>
      <c r="Q52" s="39"/>
      <c r="R52" s="38" t="n">
        <v>8000</v>
      </c>
      <c r="S52" s="39" t="n">
        <f aca="false">+R52*C52</f>
        <v>240000</v>
      </c>
      <c r="T52" s="39" t="n">
        <v>700</v>
      </c>
      <c r="U52" s="39" t="n">
        <f aca="false">+T52*C52</f>
        <v>21000</v>
      </c>
      <c r="V52" s="39" t="n">
        <v>0</v>
      </c>
      <c r="W52" s="39" t="n">
        <f aca="false">+V52*C52</f>
        <v>0</v>
      </c>
      <c r="X52" s="39" t="n">
        <v>500</v>
      </c>
      <c r="Y52" s="39" t="n">
        <f aca="false">+X52*C52</f>
        <v>15000</v>
      </c>
      <c r="Z52" s="39" t="n">
        <v>2200</v>
      </c>
      <c r="AA52" s="39" t="n">
        <f aca="false">+Z52*C52</f>
        <v>66000</v>
      </c>
      <c r="AB52" s="39" t="n">
        <f aca="false">+Z52+X52+V52+T52+R52</f>
        <v>11400</v>
      </c>
      <c r="AC52" s="40" t="n">
        <f aca="false">+AA52+Y52+W52+U52+S52</f>
        <v>342000</v>
      </c>
      <c r="AD52" s="39"/>
      <c r="AE52" s="41" t="n">
        <f aca="false">+AB52+O52</f>
        <v>39400</v>
      </c>
      <c r="AF52" s="42" t="n">
        <f aca="false">+AC52+P52</f>
        <v>1182000</v>
      </c>
      <c r="AG52" s="43"/>
      <c r="AI52" s="44"/>
      <c r="AJ52" s="45"/>
      <c r="AK52" s="46"/>
    </row>
    <row r="53" customFormat="false" ht="12.75" hidden="false" customHeight="false" outlineLevel="0" collapsed="false">
      <c r="A53" s="35" t="n">
        <v>38261</v>
      </c>
      <c r="B53" s="36" t="n">
        <v>38316</v>
      </c>
      <c r="C53" s="37" t="n">
        <f aca="false">+A54-A53</f>
        <v>31</v>
      </c>
      <c r="D53" s="37"/>
      <c r="E53" s="38" t="n">
        <v>5000</v>
      </c>
      <c r="F53" s="39" t="n">
        <f aca="false">+E53*$C53</f>
        <v>155000</v>
      </c>
      <c r="G53" s="39" t="n">
        <v>3000</v>
      </c>
      <c r="H53" s="39" t="n">
        <f aca="false">+G53*$C53</f>
        <v>93000</v>
      </c>
      <c r="I53" s="39" t="n">
        <v>15000</v>
      </c>
      <c r="J53" s="39" t="n">
        <f aca="false">+I53*$C53</f>
        <v>465000</v>
      </c>
      <c r="K53" s="39" t="n">
        <v>2000</v>
      </c>
      <c r="L53" s="39" t="n">
        <f aca="false">+K53*$C53</f>
        <v>62000</v>
      </c>
      <c r="M53" s="39" t="n">
        <v>3000</v>
      </c>
      <c r="N53" s="39" t="n">
        <f aca="false">+M53*C53</f>
        <v>93000</v>
      </c>
      <c r="O53" s="39" t="n">
        <f aca="false">+M53+K53+I53+G53+E53</f>
        <v>28000</v>
      </c>
      <c r="P53" s="40" t="n">
        <f aca="false">+N53+L53+J53+H53+F53</f>
        <v>868000</v>
      </c>
      <c r="Q53" s="39"/>
      <c r="R53" s="38" t="n">
        <v>8000</v>
      </c>
      <c r="S53" s="39" t="n">
        <f aca="false">+R53*C53</f>
        <v>248000</v>
      </c>
      <c r="T53" s="39" t="n">
        <v>700</v>
      </c>
      <c r="U53" s="39" t="n">
        <f aca="false">+T53*C53</f>
        <v>21700</v>
      </c>
      <c r="V53" s="39" t="n">
        <v>0</v>
      </c>
      <c r="W53" s="39" t="n">
        <f aca="false">+V53*C53</f>
        <v>0</v>
      </c>
      <c r="X53" s="39" t="n">
        <v>500</v>
      </c>
      <c r="Y53" s="39" t="n">
        <f aca="false">+X53*C53</f>
        <v>15500</v>
      </c>
      <c r="Z53" s="39" t="n">
        <v>2200</v>
      </c>
      <c r="AA53" s="39" t="n">
        <f aca="false">+Z53*C53</f>
        <v>68200</v>
      </c>
      <c r="AB53" s="39" t="n">
        <f aca="false">+Z53+X53+V53+T53+R53</f>
        <v>11400</v>
      </c>
      <c r="AC53" s="40" t="n">
        <f aca="false">+AA53+Y53+W53+U53+S53</f>
        <v>353400</v>
      </c>
      <c r="AD53" s="39"/>
      <c r="AE53" s="41" t="n">
        <f aca="false">+AB53+O53</f>
        <v>39400</v>
      </c>
      <c r="AF53" s="42" t="n">
        <f aca="false">+AC53+P53</f>
        <v>1221400</v>
      </c>
      <c r="AG53" s="43"/>
      <c r="AI53" s="44"/>
      <c r="AJ53" s="45"/>
      <c r="AK53" s="46"/>
    </row>
    <row r="54" customFormat="false" ht="12.75" hidden="false" customHeight="false" outlineLevel="0" collapsed="false">
      <c r="A54" s="35" t="n">
        <v>38292</v>
      </c>
      <c r="B54" s="36" t="n">
        <v>38346</v>
      </c>
      <c r="C54" s="37" t="n">
        <f aca="false">+A55-A54</f>
        <v>30</v>
      </c>
      <c r="D54" s="37"/>
      <c r="E54" s="47" t="n">
        <v>6200</v>
      </c>
      <c r="F54" s="39" t="n">
        <f aca="false">+E54*$C54</f>
        <v>186000</v>
      </c>
      <c r="G54" s="48" t="n">
        <v>3000</v>
      </c>
      <c r="H54" s="39" t="n">
        <f aca="false">+G54*$C54</f>
        <v>90000</v>
      </c>
      <c r="I54" s="48" t="n">
        <v>13500</v>
      </c>
      <c r="J54" s="39" t="n">
        <f aca="false">+I54*$C54</f>
        <v>405000</v>
      </c>
      <c r="K54" s="48" t="n">
        <v>3500</v>
      </c>
      <c r="L54" s="39" t="n">
        <f aca="false">+K54*$C54</f>
        <v>105000</v>
      </c>
      <c r="M54" s="48" t="n">
        <v>5000</v>
      </c>
      <c r="N54" s="39" t="n">
        <f aca="false">+M54*C54</f>
        <v>150000</v>
      </c>
      <c r="O54" s="39" t="n">
        <f aca="false">+M54+K54+I54+G54+E54</f>
        <v>31200</v>
      </c>
      <c r="P54" s="40" t="n">
        <f aca="false">+N54+L54+J54+H54+F54</f>
        <v>936000</v>
      </c>
      <c r="Q54" s="39"/>
      <c r="R54" s="47" t="n">
        <v>12000</v>
      </c>
      <c r="S54" s="39" t="n">
        <f aca="false">+R54*C54</f>
        <v>360000</v>
      </c>
      <c r="T54" s="48" t="n">
        <v>1750</v>
      </c>
      <c r="U54" s="39" t="n">
        <f aca="false">+T54*C54</f>
        <v>52500</v>
      </c>
      <c r="V54" s="39" t="n">
        <v>0</v>
      </c>
      <c r="W54" s="39" t="n">
        <f aca="false">+V54*C54</f>
        <v>0</v>
      </c>
      <c r="X54" s="48" t="n">
        <v>850</v>
      </c>
      <c r="Y54" s="39" t="n">
        <f aca="false">+X54*C54</f>
        <v>25500</v>
      </c>
      <c r="Z54" s="48" t="n">
        <v>5800</v>
      </c>
      <c r="AA54" s="39" t="n">
        <f aca="false">+Z54*C54</f>
        <v>174000</v>
      </c>
      <c r="AB54" s="39" t="n">
        <f aca="false">+Z54+X54+V54+T54+R54</f>
        <v>20400</v>
      </c>
      <c r="AC54" s="40" t="n">
        <f aca="false">+AA54+Y54+W54+U54+S54</f>
        <v>612000</v>
      </c>
      <c r="AD54" s="39"/>
      <c r="AE54" s="41" t="n">
        <f aca="false">+AB54+O54</f>
        <v>51600</v>
      </c>
      <c r="AF54" s="42" t="n">
        <f aca="false">+AC54+P54</f>
        <v>1548000</v>
      </c>
      <c r="AG54" s="43"/>
      <c r="AI54" s="44"/>
      <c r="AJ54" s="45"/>
      <c r="AK54" s="46"/>
    </row>
    <row r="55" customFormat="false" ht="12.75" hidden="false" customHeight="false" outlineLevel="0" collapsed="false">
      <c r="A55" s="35" t="n">
        <v>38322</v>
      </c>
      <c r="B55" s="36" t="n">
        <v>38377</v>
      </c>
      <c r="C55" s="37" t="n">
        <f aca="false">+A56-A55</f>
        <v>31</v>
      </c>
      <c r="D55" s="37"/>
      <c r="E55" s="38" t="n">
        <v>6200</v>
      </c>
      <c r="F55" s="39" t="n">
        <f aca="false">+E55*$C55</f>
        <v>192200</v>
      </c>
      <c r="G55" s="39" t="n">
        <v>3000</v>
      </c>
      <c r="H55" s="39" t="n">
        <f aca="false">+G55*$C55</f>
        <v>93000</v>
      </c>
      <c r="I55" s="39" t="n">
        <v>13500</v>
      </c>
      <c r="J55" s="39" t="n">
        <f aca="false">+I55*$C55</f>
        <v>418500</v>
      </c>
      <c r="K55" s="39" t="n">
        <v>3500</v>
      </c>
      <c r="L55" s="39" t="n">
        <f aca="false">+K55*$C55</f>
        <v>108500</v>
      </c>
      <c r="M55" s="39" t="n">
        <v>5000</v>
      </c>
      <c r="N55" s="39" t="n">
        <f aca="false">+M55*C55</f>
        <v>155000</v>
      </c>
      <c r="O55" s="39" t="n">
        <f aca="false">+M55+K55+I55+G55+E55</f>
        <v>31200</v>
      </c>
      <c r="P55" s="40" t="n">
        <f aca="false">+N55+L55+J55+H55+F55</f>
        <v>967200</v>
      </c>
      <c r="Q55" s="39"/>
      <c r="R55" s="38" t="n">
        <v>12000</v>
      </c>
      <c r="S55" s="39" t="n">
        <f aca="false">+R55*C55</f>
        <v>372000</v>
      </c>
      <c r="T55" s="39" t="n">
        <v>1750</v>
      </c>
      <c r="U55" s="39" t="n">
        <f aca="false">+T55*C55</f>
        <v>54250</v>
      </c>
      <c r="V55" s="39" t="n">
        <v>0</v>
      </c>
      <c r="W55" s="39" t="n">
        <f aca="false">+V55*C55</f>
        <v>0</v>
      </c>
      <c r="X55" s="39" t="n">
        <v>850</v>
      </c>
      <c r="Y55" s="39" t="n">
        <f aca="false">+X55*C55</f>
        <v>26350</v>
      </c>
      <c r="Z55" s="39" t="n">
        <v>5800</v>
      </c>
      <c r="AA55" s="39" t="n">
        <f aca="false">+Z55*C55</f>
        <v>179800</v>
      </c>
      <c r="AB55" s="39" t="n">
        <f aca="false">+Z55+X55+V55+T55+R55</f>
        <v>20400</v>
      </c>
      <c r="AC55" s="40" t="n">
        <f aca="false">+AA55+Y55+W55+U55+S55</f>
        <v>632400</v>
      </c>
      <c r="AD55" s="39"/>
      <c r="AE55" s="41" t="n">
        <f aca="false">+AB55+O55</f>
        <v>51600</v>
      </c>
      <c r="AF55" s="42" t="n">
        <f aca="false">+AC55+P55</f>
        <v>1599600</v>
      </c>
      <c r="AG55" s="43"/>
      <c r="AI55" s="44"/>
      <c r="AJ55" s="45"/>
      <c r="AK55" s="46"/>
    </row>
    <row r="56" customFormat="false" ht="12.75" hidden="false" customHeight="false" outlineLevel="0" collapsed="false">
      <c r="A56" s="35" t="n">
        <v>38353</v>
      </c>
      <c r="B56" s="36" t="n">
        <v>38408</v>
      </c>
      <c r="C56" s="37" t="n">
        <f aca="false">+A57-A56</f>
        <v>31</v>
      </c>
      <c r="D56" s="37"/>
      <c r="E56" s="38" t="n">
        <v>6200</v>
      </c>
      <c r="F56" s="39" t="n">
        <f aca="false">+E56*$C56</f>
        <v>192200</v>
      </c>
      <c r="G56" s="39" t="n">
        <v>3000</v>
      </c>
      <c r="H56" s="39" t="n">
        <f aca="false">+G56*$C56</f>
        <v>93000</v>
      </c>
      <c r="I56" s="39" t="n">
        <v>13500</v>
      </c>
      <c r="J56" s="39" t="n">
        <f aca="false">+I56*$C56</f>
        <v>418500</v>
      </c>
      <c r="K56" s="39" t="n">
        <v>3500</v>
      </c>
      <c r="L56" s="39" t="n">
        <f aca="false">+K56*$C56</f>
        <v>108500</v>
      </c>
      <c r="M56" s="39" t="n">
        <v>5000</v>
      </c>
      <c r="N56" s="39" t="n">
        <f aca="false">+M56*C56</f>
        <v>155000</v>
      </c>
      <c r="O56" s="39" t="n">
        <f aca="false">+M56+K56+I56+G56+E56</f>
        <v>31200</v>
      </c>
      <c r="P56" s="40" t="n">
        <f aca="false">+N56+L56+J56+H56+F56</f>
        <v>967200</v>
      </c>
      <c r="Q56" s="39"/>
      <c r="R56" s="38" t="n">
        <v>12000</v>
      </c>
      <c r="S56" s="39" t="n">
        <f aca="false">+R56*C56</f>
        <v>372000</v>
      </c>
      <c r="T56" s="39" t="n">
        <v>1750</v>
      </c>
      <c r="U56" s="39" t="n">
        <f aca="false">+T56*C56</f>
        <v>54250</v>
      </c>
      <c r="V56" s="39" t="n">
        <v>0</v>
      </c>
      <c r="W56" s="39" t="n">
        <f aca="false">+V56*C56</f>
        <v>0</v>
      </c>
      <c r="X56" s="39" t="n">
        <v>850</v>
      </c>
      <c r="Y56" s="39" t="n">
        <f aca="false">+X56*C56</f>
        <v>26350</v>
      </c>
      <c r="Z56" s="39" t="n">
        <v>5800</v>
      </c>
      <c r="AA56" s="39" t="n">
        <f aca="false">+Z56*C56</f>
        <v>179800</v>
      </c>
      <c r="AB56" s="39" t="n">
        <f aca="false">+Z56+X56+V56+T56+R56</f>
        <v>20400</v>
      </c>
      <c r="AC56" s="40" t="n">
        <f aca="false">+AA56+Y56+W56+U56+S56</f>
        <v>632400</v>
      </c>
      <c r="AD56" s="39"/>
      <c r="AE56" s="41" t="n">
        <f aca="false">+AB56+O56</f>
        <v>51600</v>
      </c>
      <c r="AF56" s="42" t="n">
        <f aca="false">+AC56+P56</f>
        <v>1599600</v>
      </c>
      <c r="AG56" s="43"/>
      <c r="AI56" s="44"/>
      <c r="AJ56" s="45"/>
      <c r="AK56" s="46"/>
    </row>
    <row r="57" customFormat="false" ht="12.75" hidden="false" customHeight="false" outlineLevel="0" collapsed="false">
      <c r="A57" s="35" t="n">
        <v>38384</v>
      </c>
      <c r="B57" s="36" t="n">
        <v>38436</v>
      </c>
      <c r="C57" s="37" t="n">
        <f aca="false">+A58-A57</f>
        <v>28</v>
      </c>
      <c r="D57" s="37"/>
      <c r="E57" s="38" t="n">
        <v>6200</v>
      </c>
      <c r="F57" s="39" t="n">
        <f aca="false">+E57*$C57</f>
        <v>173600</v>
      </c>
      <c r="G57" s="39" t="n">
        <v>3000</v>
      </c>
      <c r="H57" s="39" t="n">
        <f aca="false">+G57*$C57</f>
        <v>84000</v>
      </c>
      <c r="I57" s="39" t="n">
        <v>13500</v>
      </c>
      <c r="J57" s="39" t="n">
        <f aca="false">+I57*$C57</f>
        <v>378000</v>
      </c>
      <c r="K57" s="39" t="n">
        <v>3500</v>
      </c>
      <c r="L57" s="39" t="n">
        <f aca="false">+K57*$C57</f>
        <v>98000</v>
      </c>
      <c r="M57" s="39" t="n">
        <v>5000</v>
      </c>
      <c r="N57" s="39" t="n">
        <f aca="false">+M57*C57</f>
        <v>140000</v>
      </c>
      <c r="O57" s="39" t="n">
        <f aca="false">+M57+K57+I57+G57+E57</f>
        <v>31200</v>
      </c>
      <c r="P57" s="40" t="n">
        <f aca="false">+N57+L57+J57+H57+F57</f>
        <v>873600</v>
      </c>
      <c r="Q57" s="39"/>
      <c r="R57" s="38" t="n">
        <v>12000</v>
      </c>
      <c r="S57" s="39" t="n">
        <f aca="false">+R57*C57</f>
        <v>336000</v>
      </c>
      <c r="T57" s="39" t="n">
        <v>1750</v>
      </c>
      <c r="U57" s="39" t="n">
        <f aca="false">+T57*C57</f>
        <v>49000</v>
      </c>
      <c r="V57" s="39" t="n">
        <v>0</v>
      </c>
      <c r="W57" s="39" t="n">
        <f aca="false">+V57*C57</f>
        <v>0</v>
      </c>
      <c r="X57" s="39" t="n">
        <v>850</v>
      </c>
      <c r="Y57" s="39" t="n">
        <f aca="false">+X57*C57</f>
        <v>23800</v>
      </c>
      <c r="Z57" s="39" t="n">
        <v>5800</v>
      </c>
      <c r="AA57" s="39" t="n">
        <f aca="false">+Z57*C57</f>
        <v>162400</v>
      </c>
      <c r="AB57" s="39" t="n">
        <f aca="false">+Z57+X57+V57+T57+R57</f>
        <v>20400</v>
      </c>
      <c r="AC57" s="40" t="n">
        <f aca="false">+AA57+Y57+W57+U57+S57</f>
        <v>571200</v>
      </c>
      <c r="AD57" s="39"/>
      <c r="AE57" s="41" t="n">
        <f aca="false">+AB57+O57</f>
        <v>51600</v>
      </c>
      <c r="AF57" s="42" t="n">
        <f aca="false">+AC57+P57</f>
        <v>1444800</v>
      </c>
      <c r="AG57" s="43"/>
      <c r="AI57" s="44"/>
      <c r="AJ57" s="45"/>
      <c r="AK57" s="46"/>
    </row>
    <row r="58" customFormat="false" ht="12.75" hidden="false" customHeight="false" outlineLevel="0" collapsed="false">
      <c r="A58" s="35" t="n">
        <v>38412</v>
      </c>
      <c r="B58" s="36" t="n">
        <v>38467</v>
      </c>
      <c r="C58" s="37" t="n">
        <f aca="false">+A59-A58</f>
        <v>31</v>
      </c>
      <c r="D58" s="37"/>
      <c r="E58" s="38" t="n">
        <v>6200</v>
      </c>
      <c r="F58" s="39" t="n">
        <f aca="false">+E58*$C58</f>
        <v>192200</v>
      </c>
      <c r="G58" s="39" t="n">
        <v>3000</v>
      </c>
      <c r="H58" s="39" t="n">
        <f aca="false">+G58*$C58</f>
        <v>93000</v>
      </c>
      <c r="I58" s="39" t="n">
        <v>13500</v>
      </c>
      <c r="J58" s="39" t="n">
        <f aca="false">+I58*$C58</f>
        <v>418500</v>
      </c>
      <c r="K58" s="39" t="n">
        <v>3500</v>
      </c>
      <c r="L58" s="39" t="n">
        <f aca="false">+K58*$C58</f>
        <v>108500</v>
      </c>
      <c r="M58" s="39" t="n">
        <v>5000</v>
      </c>
      <c r="N58" s="39" t="n">
        <f aca="false">+M58*C58</f>
        <v>155000</v>
      </c>
      <c r="O58" s="39" t="n">
        <f aca="false">+M58+K58+I58+G58+E58</f>
        <v>31200</v>
      </c>
      <c r="P58" s="40" t="n">
        <f aca="false">+N58+L58+J58+H58+F58</f>
        <v>967200</v>
      </c>
      <c r="Q58" s="39"/>
      <c r="R58" s="38" t="n">
        <v>12000</v>
      </c>
      <c r="S58" s="39" t="n">
        <f aca="false">+R58*C58</f>
        <v>372000</v>
      </c>
      <c r="T58" s="39" t="n">
        <v>1750</v>
      </c>
      <c r="U58" s="39" t="n">
        <f aca="false">+T58*C58</f>
        <v>54250</v>
      </c>
      <c r="V58" s="39" t="n">
        <v>0</v>
      </c>
      <c r="W58" s="39" t="n">
        <f aca="false">+V58*C58</f>
        <v>0</v>
      </c>
      <c r="X58" s="39" t="n">
        <v>850</v>
      </c>
      <c r="Y58" s="39" t="n">
        <f aca="false">+X58*C58</f>
        <v>26350</v>
      </c>
      <c r="Z58" s="39" t="n">
        <v>5800</v>
      </c>
      <c r="AA58" s="39" t="n">
        <f aca="false">+Z58*C58</f>
        <v>179800</v>
      </c>
      <c r="AB58" s="39" t="n">
        <f aca="false">+Z58+X58+V58+T58+R58</f>
        <v>20400</v>
      </c>
      <c r="AC58" s="40" t="n">
        <f aca="false">+AA58+Y58+W58+U58+S58</f>
        <v>632400</v>
      </c>
      <c r="AD58" s="39"/>
      <c r="AE58" s="41" t="n">
        <f aca="false">+AB58+O58</f>
        <v>51600</v>
      </c>
      <c r="AF58" s="42" t="n">
        <f aca="false">+AC58+P58</f>
        <v>1599600</v>
      </c>
      <c r="AG58" s="43"/>
      <c r="AI58" s="44"/>
      <c r="AJ58" s="45"/>
      <c r="AK58" s="46"/>
    </row>
    <row r="59" customFormat="false" ht="12.75" hidden="false" customHeight="false" outlineLevel="0" collapsed="false">
      <c r="A59" s="35" t="n">
        <v>38443</v>
      </c>
      <c r="B59" s="36" t="n">
        <v>38497</v>
      </c>
      <c r="C59" s="37" t="n">
        <f aca="false">+A60-A59</f>
        <v>30</v>
      </c>
      <c r="D59" s="37"/>
      <c r="E59" s="47" t="n">
        <v>5000</v>
      </c>
      <c r="F59" s="39" t="n">
        <f aca="false">+E59*$C59</f>
        <v>150000</v>
      </c>
      <c r="G59" s="48" t="n">
        <v>3000</v>
      </c>
      <c r="H59" s="39" t="n">
        <f aca="false">+G59*$C59</f>
        <v>90000</v>
      </c>
      <c r="I59" s="48" t="n">
        <v>15000</v>
      </c>
      <c r="J59" s="39" t="n">
        <f aca="false">+I59*$C59</f>
        <v>450000</v>
      </c>
      <c r="K59" s="48" t="n">
        <v>2000</v>
      </c>
      <c r="L59" s="39" t="n">
        <f aca="false">+K59*$C59</f>
        <v>60000</v>
      </c>
      <c r="M59" s="48" t="n">
        <v>3000</v>
      </c>
      <c r="N59" s="39" t="n">
        <f aca="false">+M59*C59</f>
        <v>90000</v>
      </c>
      <c r="O59" s="39" t="n">
        <f aca="false">+M59+K59+I59+G59+E59</f>
        <v>28000</v>
      </c>
      <c r="P59" s="40" t="n">
        <f aca="false">+N59+L59+J59+H59+F59</f>
        <v>840000</v>
      </c>
      <c r="Q59" s="39"/>
      <c r="R59" s="47" t="n">
        <v>8000</v>
      </c>
      <c r="S59" s="39" t="n">
        <f aca="false">+R59*C59</f>
        <v>240000</v>
      </c>
      <c r="T59" s="48" t="n">
        <v>700</v>
      </c>
      <c r="U59" s="39" t="n">
        <f aca="false">+T59*C59</f>
        <v>21000</v>
      </c>
      <c r="V59" s="39" t="n">
        <v>0</v>
      </c>
      <c r="W59" s="39" t="n">
        <f aca="false">+V59*C59</f>
        <v>0</v>
      </c>
      <c r="X59" s="48" t="n">
        <v>500</v>
      </c>
      <c r="Y59" s="39" t="n">
        <f aca="false">+X59*C59</f>
        <v>15000</v>
      </c>
      <c r="Z59" s="48" t="n">
        <v>2200</v>
      </c>
      <c r="AA59" s="39" t="n">
        <f aca="false">+Z59*C59</f>
        <v>66000</v>
      </c>
      <c r="AB59" s="39" t="n">
        <f aca="false">+Z59+X59+V59+T59+R59</f>
        <v>11400</v>
      </c>
      <c r="AC59" s="40" t="n">
        <f aca="false">+AA59+Y59+W59+U59+S59</f>
        <v>342000</v>
      </c>
      <c r="AD59" s="39"/>
      <c r="AE59" s="41" t="n">
        <f aca="false">+AB59+O59</f>
        <v>39400</v>
      </c>
      <c r="AF59" s="42" t="n">
        <f aca="false">+AC59+P59</f>
        <v>1182000</v>
      </c>
      <c r="AG59" s="43"/>
      <c r="AI59" s="44"/>
      <c r="AJ59" s="45"/>
      <c r="AK59" s="46"/>
    </row>
    <row r="60" customFormat="false" ht="12.75" hidden="false" customHeight="false" outlineLevel="0" collapsed="false">
      <c r="A60" s="35" t="n">
        <v>38473</v>
      </c>
      <c r="B60" s="36" t="n">
        <v>38528</v>
      </c>
      <c r="C60" s="37" t="n">
        <f aca="false">+A61-A60</f>
        <v>31</v>
      </c>
      <c r="D60" s="37"/>
      <c r="E60" s="38" t="n">
        <v>5000</v>
      </c>
      <c r="F60" s="39" t="n">
        <f aca="false">+E60*$C60</f>
        <v>155000</v>
      </c>
      <c r="G60" s="39" t="n">
        <v>3000</v>
      </c>
      <c r="H60" s="39" t="n">
        <f aca="false">+G60*$C60</f>
        <v>93000</v>
      </c>
      <c r="I60" s="39" t="n">
        <v>15000</v>
      </c>
      <c r="J60" s="39" t="n">
        <f aca="false">+I60*$C60</f>
        <v>465000</v>
      </c>
      <c r="K60" s="39" t="n">
        <v>2000</v>
      </c>
      <c r="L60" s="39" t="n">
        <f aca="false">+K60*$C60</f>
        <v>62000</v>
      </c>
      <c r="M60" s="39" t="n">
        <v>3000</v>
      </c>
      <c r="N60" s="39" t="n">
        <f aca="false">+M60*C60</f>
        <v>93000</v>
      </c>
      <c r="O60" s="39" t="n">
        <f aca="false">+M60+K60+I60+G60+E60</f>
        <v>28000</v>
      </c>
      <c r="P60" s="40" t="n">
        <f aca="false">+N60+L60+J60+H60+F60</f>
        <v>868000</v>
      </c>
      <c r="Q60" s="39"/>
      <c r="R60" s="38" t="n">
        <v>8000</v>
      </c>
      <c r="S60" s="39" t="n">
        <f aca="false">+R60*C60</f>
        <v>248000</v>
      </c>
      <c r="T60" s="39" t="n">
        <v>700</v>
      </c>
      <c r="U60" s="39" t="n">
        <f aca="false">+T60*C60</f>
        <v>21700</v>
      </c>
      <c r="V60" s="39" t="n">
        <v>0</v>
      </c>
      <c r="W60" s="39" t="n">
        <f aca="false">+V60*C60</f>
        <v>0</v>
      </c>
      <c r="X60" s="39" t="n">
        <v>500</v>
      </c>
      <c r="Y60" s="39" t="n">
        <f aca="false">+X60*C60</f>
        <v>15500</v>
      </c>
      <c r="Z60" s="39" t="n">
        <v>2200</v>
      </c>
      <c r="AA60" s="39" t="n">
        <f aca="false">+Z60*C60</f>
        <v>68200</v>
      </c>
      <c r="AB60" s="39" t="n">
        <f aca="false">+Z60+X60+V60+T60+R60</f>
        <v>11400</v>
      </c>
      <c r="AC60" s="40" t="n">
        <f aca="false">+AA60+Y60+W60+U60+S60</f>
        <v>353400</v>
      </c>
      <c r="AD60" s="39"/>
      <c r="AE60" s="41" t="n">
        <f aca="false">+AB60+O60</f>
        <v>39400</v>
      </c>
      <c r="AF60" s="42" t="n">
        <f aca="false">+AC60+P60</f>
        <v>1221400</v>
      </c>
      <c r="AG60" s="43"/>
      <c r="AI60" s="44"/>
      <c r="AJ60" s="45"/>
      <c r="AK60" s="46"/>
    </row>
    <row r="61" customFormat="false" ht="12.75" hidden="false" customHeight="false" outlineLevel="0" collapsed="false">
      <c r="A61" s="35" t="n">
        <v>38504</v>
      </c>
      <c r="B61" s="36" t="n">
        <v>38558</v>
      </c>
      <c r="C61" s="37" t="n">
        <f aca="false">+A62-A61</f>
        <v>30</v>
      </c>
      <c r="D61" s="37"/>
      <c r="E61" s="38" t="n">
        <v>5000</v>
      </c>
      <c r="F61" s="39" t="n">
        <f aca="false">+E61*$C61</f>
        <v>150000</v>
      </c>
      <c r="G61" s="39" t="n">
        <v>3000</v>
      </c>
      <c r="H61" s="39" t="n">
        <f aca="false">+G61*$C61</f>
        <v>90000</v>
      </c>
      <c r="I61" s="39" t="n">
        <v>15000</v>
      </c>
      <c r="J61" s="39" t="n">
        <f aca="false">+I61*$C61</f>
        <v>450000</v>
      </c>
      <c r="K61" s="39" t="n">
        <v>2000</v>
      </c>
      <c r="L61" s="39" t="n">
        <f aca="false">+K61*$C61</f>
        <v>60000</v>
      </c>
      <c r="M61" s="39" t="n">
        <v>3000</v>
      </c>
      <c r="N61" s="39" t="n">
        <f aca="false">+M61*C61</f>
        <v>90000</v>
      </c>
      <c r="O61" s="39" t="n">
        <f aca="false">+M61+K61+I61+G61+E61</f>
        <v>28000</v>
      </c>
      <c r="P61" s="40" t="n">
        <f aca="false">+N61+L61+J61+H61+F61</f>
        <v>840000</v>
      </c>
      <c r="Q61" s="39"/>
      <c r="R61" s="38" t="n">
        <v>8000</v>
      </c>
      <c r="S61" s="39" t="n">
        <f aca="false">+R61*C61</f>
        <v>240000</v>
      </c>
      <c r="T61" s="39" t="n">
        <v>700</v>
      </c>
      <c r="U61" s="39" t="n">
        <f aca="false">+T61*C61</f>
        <v>21000</v>
      </c>
      <c r="V61" s="39" t="n">
        <v>0</v>
      </c>
      <c r="W61" s="39" t="n">
        <f aca="false">+V61*C61</f>
        <v>0</v>
      </c>
      <c r="X61" s="39" t="n">
        <v>500</v>
      </c>
      <c r="Y61" s="39" t="n">
        <f aca="false">+X61*C61</f>
        <v>15000</v>
      </c>
      <c r="Z61" s="39" t="n">
        <v>2200</v>
      </c>
      <c r="AA61" s="39" t="n">
        <f aca="false">+Z61*C61</f>
        <v>66000</v>
      </c>
      <c r="AB61" s="39" t="n">
        <f aca="false">+Z61+X61+V61+T61+R61</f>
        <v>11400</v>
      </c>
      <c r="AC61" s="40" t="n">
        <f aca="false">+AA61+Y61+W61+U61+S61</f>
        <v>342000</v>
      </c>
      <c r="AD61" s="39"/>
      <c r="AE61" s="41" t="n">
        <f aca="false">+AB61+O61</f>
        <v>39400</v>
      </c>
      <c r="AF61" s="42" t="n">
        <f aca="false">+AC61+P61</f>
        <v>1182000</v>
      </c>
      <c r="AG61" s="43"/>
      <c r="AI61" s="44"/>
      <c r="AJ61" s="45"/>
      <c r="AK61" s="46"/>
    </row>
    <row r="62" customFormat="false" ht="12.75" hidden="false" customHeight="false" outlineLevel="0" collapsed="false">
      <c r="A62" s="35" t="n">
        <v>38534</v>
      </c>
      <c r="B62" s="36" t="n">
        <v>38589</v>
      </c>
      <c r="C62" s="37" t="n">
        <f aca="false">+A63-A62</f>
        <v>31</v>
      </c>
      <c r="D62" s="37"/>
      <c r="E62" s="38" t="n">
        <v>5000</v>
      </c>
      <c r="F62" s="39" t="n">
        <f aca="false">+E62*$C62</f>
        <v>155000</v>
      </c>
      <c r="G62" s="39" t="n">
        <v>3000</v>
      </c>
      <c r="H62" s="39" t="n">
        <f aca="false">+G62*$C62</f>
        <v>93000</v>
      </c>
      <c r="I62" s="39" t="n">
        <v>15000</v>
      </c>
      <c r="J62" s="39" t="n">
        <f aca="false">+I62*$C62</f>
        <v>465000</v>
      </c>
      <c r="K62" s="39" t="n">
        <v>2000</v>
      </c>
      <c r="L62" s="39" t="n">
        <f aca="false">+K62*$C62</f>
        <v>62000</v>
      </c>
      <c r="M62" s="39" t="n">
        <v>3000</v>
      </c>
      <c r="N62" s="39" t="n">
        <f aca="false">+M62*C62</f>
        <v>93000</v>
      </c>
      <c r="O62" s="39" t="n">
        <f aca="false">+M62+K62+I62+G62+E62</f>
        <v>28000</v>
      </c>
      <c r="P62" s="40" t="n">
        <f aca="false">+N62+L62+J62+H62+F62</f>
        <v>868000</v>
      </c>
      <c r="Q62" s="39"/>
      <c r="R62" s="38" t="n">
        <v>8000</v>
      </c>
      <c r="S62" s="39" t="n">
        <f aca="false">+R62*C62</f>
        <v>248000</v>
      </c>
      <c r="T62" s="39" t="n">
        <v>700</v>
      </c>
      <c r="U62" s="39" t="n">
        <f aca="false">+T62*C62</f>
        <v>21700</v>
      </c>
      <c r="V62" s="39" t="n">
        <v>0</v>
      </c>
      <c r="W62" s="39" t="n">
        <f aca="false">+V62*C62</f>
        <v>0</v>
      </c>
      <c r="X62" s="39" t="n">
        <v>500</v>
      </c>
      <c r="Y62" s="39" t="n">
        <f aca="false">+X62*C62</f>
        <v>15500</v>
      </c>
      <c r="Z62" s="39" t="n">
        <v>2200</v>
      </c>
      <c r="AA62" s="39" t="n">
        <f aca="false">+Z62*C62</f>
        <v>68200</v>
      </c>
      <c r="AB62" s="39" t="n">
        <f aca="false">+Z62+X62+V62+T62+R62</f>
        <v>11400</v>
      </c>
      <c r="AC62" s="40" t="n">
        <f aca="false">+AA62+Y62+W62+U62+S62</f>
        <v>353400</v>
      </c>
      <c r="AD62" s="39"/>
      <c r="AE62" s="41" t="n">
        <f aca="false">+AB62+O62</f>
        <v>39400</v>
      </c>
      <c r="AF62" s="42" t="n">
        <f aca="false">+AC62+P62</f>
        <v>1221400</v>
      </c>
      <c r="AG62" s="43"/>
      <c r="AI62" s="44"/>
      <c r="AJ62" s="45"/>
      <c r="AK62" s="46"/>
    </row>
    <row r="63" customFormat="false" ht="12.75" hidden="false" customHeight="false" outlineLevel="0" collapsed="false">
      <c r="A63" s="35" t="n">
        <v>38565</v>
      </c>
      <c r="B63" s="36" t="n">
        <v>38620</v>
      </c>
      <c r="C63" s="37" t="n">
        <f aca="false">+A64-A63</f>
        <v>31</v>
      </c>
      <c r="D63" s="37"/>
      <c r="E63" s="38" t="n">
        <v>5000</v>
      </c>
      <c r="F63" s="39" t="n">
        <f aca="false">+E63*$C63</f>
        <v>155000</v>
      </c>
      <c r="G63" s="39" t="n">
        <v>3000</v>
      </c>
      <c r="H63" s="39" t="n">
        <f aca="false">+G63*$C63</f>
        <v>93000</v>
      </c>
      <c r="I63" s="39" t="n">
        <v>15000</v>
      </c>
      <c r="J63" s="39" t="n">
        <f aca="false">+I63*$C63</f>
        <v>465000</v>
      </c>
      <c r="K63" s="39" t="n">
        <v>2000</v>
      </c>
      <c r="L63" s="39" t="n">
        <f aca="false">+K63*$C63</f>
        <v>62000</v>
      </c>
      <c r="M63" s="39" t="n">
        <v>3000</v>
      </c>
      <c r="N63" s="39" t="n">
        <f aca="false">+M63*C63</f>
        <v>93000</v>
      </c>
      <c r="O63" s="39" t="n">
        <f aca="false">+M63+K63+I63+G63+E63</f>
        <v>28000</v>
      </c>
      <c r="P63" s="40" t="n">
        <f aca="false">+N63+L63+J63+H63+F63</f>
        <v>868000</v>
      </c>
      <c r="Q63" s="39"/>
      <c r="R63" s="38" t="n">
        <v>8000</v>
      </c>
      <c r="S63" s="39" t="n">
        <f aca="false">+R63*C63</f>
        <v>248000</v>
      </c>
      <c r="T63" s="39" t="n">
        <v>700</v>
      </c>
      <c r="U63" s="39" t="n">
        <f aca="false">+T63*C63</f>
        <v>21700</v>
      </c>
      <c r="V63" s="39" t="n">
        <v>0</v>
      </c>
      <c r="W63" s="39" t="n">
        <f aca="false">+V63*C63</f>
        <v>0</v>
      </c>
      <c r="X63" s="39" t="n">
        <v>500</v>
      </c>
      <c r="Y63" s="39" t="n">
        <f aca="false">+X63*C63</f>
        <v>15500</v>
      </c>
      <c r="Z63" s="39" t="n">
        <v>2200</v>
      </c>
      <c r="AA63" s="39" t="n">
        <f aca="false">+Z63*C63</f>
        <v>68200</v>
      </c>
      <c r="AB63" s="39" t="n">
        <f aca="false">+Z63+X63+V63+T63+R63</f>
        <v>11400</v>
      </c>
      <c r="AC63" s="40" t="n">
        <f aca="false">+AA63+Y63+W63+U63+S63</f>
        <v>353400</v>
      </c>
      <c r="AD63" s="39"/>
      <c r="AE63" s="41" t="n">
        <f aca="false">+AB63+O63</f>
        <v>39400</v>
      </c>
      <c r="AF63" s="42" t="n">
        <f aca="false">+AC63+P63</f>
        <v>1221400</v>
      </c>
      <c r="AG63" s="43"/>
      <c r="AI63" s="44"/>
      <c r="AJ63" s="45"/>
      <c r="AK63" s="46"/>
    </row>
    <row r="64" customFormat="false" ht="12.75" hidden="false" customHeight="false" outlineLevel="0" collapsed="false">
      <c r="A64" s="35" t="n">
        <v>38596</v>
      </c>
      <c r="B64" s="36" t="n">
        <v>38650</v>
      </c>
      <c r="C64" s="37" t="n">
        <f aca="false">+A65-A64</f>
        <v>30</v>
      </c>
      <c r="D64" s="37"/>
      <c r="E64" s="38" t="n">
        <v>5000</v>
      </c>
      <c r="F64" s="39" t="n">
        <f aca="false">+E64*$C64</f>
        <v>150000</v>
      </c>
      <c r="G64" s="39" t="n">
        <v>3000</v>
      </c>
      <c r="H64" s="39" t="n">
        <f aca="false">+G64*$C64</f>
        <v>90000</v>
      </c>
      <c r="I64" s="39" t="n">
        <v>15000</v>
      </c>
      <c r="J64" s="39" t="n">
        <f aca="false">+I64*$C64</f>
        <v>450000</v>
      </c>
      <c r="K64" s="39" t="n">
        <v>2000</v>
      </c>
      <c r="L64" s="39" t="n">
        <f aca="false">+K64*$C64</f>
        <v>60000</v>
      </c>
      <c r="M64" s="39" t="n">
        <v>3000</v>
      </c>
      <c r="N64" s="39" t="n">
        <f aca="false">+M64*C64</f>
        <v>90000</v>
      </c>
      <c r="O64" s="39" t="n">
        <f aca="false">+M64+K64+I64+G64+E64</f>
        <v>28000</v>
      </c>
      <c r="P64" s="40" t="n">
        <f aca="false">+N64+L64+J64+H64+F64</f>
        <v>840000</v>
      </c>
      <c r="Q64" s="39"/>
      <c r="R64" s="38" t="n">
        <v>8000</v>
      </c>
      <c r="S64" s="39" t="n">
        <f aca="false">+R64*C64</f>
        <v>240000</v>
      </c>
      <c r="T64" s="39" t="n">
        <v>700</v>
      </c>
      <c r="U64" s="39" t="n">
        <f aca="false">+T64*C64</f>
        <v>21000</v>
      </c>
      <c r="V64" s="39" t="n">
        <v>0</v>
      </c>
      <c r="W64" s="39" t="n">
        <f aca="false">+V64*C64</f>
        <v>0</v>
      </c>
      <c r="X64" s="39" t="n">
        <v>500</v>
      </c>
      <c r="Y64" s="39" t="n">
        <f aca="false">+X64*C64</f>
        <v>15000</v>
      </c>
      <c r="Z64" s="39" t="n">
        <v>2200</v>
      </c>
      <c r="AA64" s="39" t="n">
        <f aca="false">+Z64*C64</f>
        <v>66000</v>
      </c>
      <c r="AB64" s="39" t="n">
        <f aca="false">+Z64+X64+V64+T64+R64</f>
        <v>11400</v>
      </c>
      <c r="AC64" s="40" t="n">
        <f aca="false">+AA64+Y64+W64+U64+S64</f>
        <v>342000</v>
      </c>
      <c r="AD64" s="39"/>
      <c r="AE64" s="41" t="n">
        <f aca="false">+AB64+O64</f>
        <v>39400</v>
      </c>
      <c r="AF64" s="42" t="n">
        <f aca="false">+AC64+P64</f>
        <v>1182000</v>
      </c>
      <c r="AG64" s="43"/>
      <c r="AI64" s="44"/>
      <c r="AJ64" s="45"/>
      <c r="AK64" s="46"/>
    </row>
    <row r="65" customFormat="false" ht="12.75" hidden="false" customHeight="false" outlineLevel="0" collapsed="false">
      <c r="A65" s="35" t="n">
        <v>38626</v>
      </c>
      <c r="B65" s="36" t="n">
        <v>38681</v>
      </c>
      <c r="C65" s="37" t="n">
        <f aca="false">+A66-A65</f>
        <v>31</v>
      </c>
      <c r="D65" s="37"/>
      <c r="E65" s="38" t="n">
        <v>5000</v>
      </c>
      <c r="F65" s="39" t="n">
        <f aca="false">+E65*$C65</f>
        <v>155000</v>
      </c>
      <c r="G65" s="39" t="n">
        <v>3000</v>
      </c>
      <c r="H65" s="39" t="n">
        <f aca="false">+G65*$C65</f>
        <v>93000</v>
      </c>
      <c r="I65" s="39" t="n">
        <v>15000</v>
      </c>
      <c r="J65" s="39" t="n">
        <f aca="false">+I65*$C65</f>
        <v>465000</v>
      </c>
      <c r="K65" s="39" t="n">
        <v>2000</v>
      </c>
      <c r="L65" s="39" t="n">
        <f aca="false">+K65*$C65</f>
        <v>62000</v>
      </c>
      <c r="M65" s="39" t="n">
        <v>3000</v>
      </c>
      <c r="N65" s="39" t="n">
        <f aca="false">+M65*C65</f>
        <v>93000</v>
      </c>
      <c r="O65" s="39" t="n">
        <f aca="false">+M65+K65+I65+G65+E65</f>
        <v>28000</v>
      </c>
      <c r="P65" s="40" t="n">
        <f aca="false">+N65+L65+J65+H65+F65</f>
        <v>868000</v>
      </c>
      <c r="Q65" s="39"/>
      <c r="R65" s="38" t="n">
        <v>8000</v>
      </c>
      <c r="S65" s="39" t="n">
        <f aca="false">+R65*C65</f>
        <v>248000</v>
      </c>
      <c r="T65" s="39" t="n">
        <v>700</v>
      </c>
      <c r="U65" s="39" t="n">
        <f aca="false">+T65*C65</f>
        <v>21700</v>
      </c>
      <c r="V65" s="39" t="n">
        <v>0</v>
      </c>
      <c r="W65" s="39" t="n">
        <f aca="false">+V65*C65</f>
        <v>0</v>
      </c>
      <c r="X65" s="39" t="n">
        <v>500</v>
      </c>
      <c r="Y65" s="39" t="n">
        <f aca="false">+X65*C65</f>
        <v>15500</v>
      </c>
      <c r="Z65" s="39" t="n">
        <v>2200</v>
      </c>
      <c r="AA65" s="39" t="n">
        <f aca="false">+Z65*C65</f>
        <v>68200</v>
      </c>
      <c r="AB65" s="39" t="n">
        <f aca="false">+Z65+X65+V65+T65+R65</f>
        <v>11400</v>
      </c>
      <c r="AC65" s="40" t="n">
        <f aca="false">+AA65+Y65+W65+U65+S65</f>
        <v>353400</v>
      </c>
      <c r="AD65" s="39"/>
      <c r="AE65" s="41" t="n">
        <f aca="false">+AB65+O65</f>
        <v>39400</v>
      </c>
      <c r="AF65" s="42" t="n">
        <f aca="false">+AC65+P65</f>
        <v>1221400</v>
      </c>
      <c r="AG65" s="43"/>
      <c r="AI65" s="44"/>
      <c r="AJ65" s="45"/>
      <c r="AK65" s="46"/>
    </row>
    <row r="66" customFormat="false" ht="12.75" hidden="false" customHeight="false" outlineLevel="0" collapsed="false">
      <c r="A66" s="35" t="n">
        <v>38657</v>
      </c>
      <c r="B66" s="36" t="n">
        <v>38711</v>
      </c>
      <c r="C66" s="37" t="n">
        <f aca="false">+A67-A66</f>
        <v>30</v>
      </c>
      <c r="D66" s="37"/>
      <c r="E66" s="47" t="n">
        <v>6200</v>
      </c>
      <c r="F66" s="39" t="n">
        <f aca="false">+E66*$C66</f>
        <v>186000</v>
      </c>
      <c r="G66" s="48" t="n">
        <v>3000</v>
      </c>
      <c r="H66" s="39" t="n">
        <f aca="false">+G66*$C66</f>
        <v>90000</v>
      </c>
      <c r="I66" s="48" t="n">
        <v>13500</v>
      </c>
      <c r="J66" s="39" t="n">
        <f aca="false">+I66*$C66</f>
        <v>405000</v>
      </c>
      <c r="K66" s="48" t="n">
        <v>3500</v>
      </c>
      <c r="L66" s="39" t="n">
        <f aca="false">+K66*$C66</f>
        <v>105000</v>
      </c>
      <c r="M66" s="48" t="n">
        <v>5000</v>
      </c>
      <c r="N66" s="39" t="n">
        <f aca="false">+M66*C66</f>
        <v>150000</v>
      </c>
      <c r="O66" s="39" t="n">
        <f aca="false">+M66+K66+I66+G66+E66</f>
        <v>31200</v>
      </c>
      <c r="P66" s="40" t="n">
        <f aca="false">+N66+L66+J66+H66+F66</f>
        <v>936000</v>
      </c>
      <c r="Q66" s="39"/>
      <c r="R66" s="47" t="n">
        <v>12000</v>
      </c>
      <c r="S66" s="39" t="n">
        <f aca="false">+R66*C66</f>
        <v>360000</v>
      </c>
      <c r="T66" s="48" t="n">
        <v>1750</v>
      </c>
      <c r="U66" s="39" t="n">
        <f aca="false">+T66*C66</f>
        <v>52500</v>
      </c>
      <c r="V66" s="39" t="n">
        <v>0</v>
      </c>
      <c r="W66" s="39" t="n">
        <f aca="false">+V66*C66</f>
        <v>0</v>
      </c>
      <c r="X66" s="48" t="n">
        <v>850</v>
      </c>
      <c r="Y66" s="39" t="n">
        <f aca="false">+X66*C66</f>
        <v>25500</v>
      </c>
      <c r="Z66" s="48" t="n">
        <v>5800</v>
      </c>
      <c r="AA66" s="39" t="n">
        <f aca="false">+Z66*C66</f>
        <v>174000</v>
      </c>
      <c r="AB66" s="39" t="n">
        <f aca="false">+Z66+X66+V66+T66+R66</f>
        <v>20400</v>
      </c>
      <c r="AC66" s="40" t="n">
        <f aca="false">+AA66+Y66+W66+U66+S66</f>
        <v>612000</v>
      </c>
      <c r="AD66" s="39"/>
      <c r="AE66" s="41" t="n">
        <f aca="false">+AB66+O66</f>
        <v>51600</v>
      </c>
      <c r="AF66" s="42" t="n">
        <f aca="false">+AC66+P66</f>
        <v>1548000</v>
      </c>
      <c r="AG66" s="43"/>
      <c r="AI66" s="44"/>
      <c r="AJ66" s="45"/>
      <c r="AK66" s="46"/>
    </row>
    <row r="67" customFormat="false" ht="12.75" hidden="false" customHeight="false" outlineLevel="0" collapsed="false">
      <c r="A67" s="35" t="n">
        <v>38687</v>
      </c>
      <c r="B67" s="36" t="n">
        <v>38742</v>
      </c>
      <c r="C67" s="37" t="n">
        <f aca="false">+A68-A67</f>
        <v>31</v>
      </c>
      <c r="D67" s="37"/>
      <c r="E67" s="38" t="n">
        <v>6200</v>
      </c>
      <c r="F67" s="39" t="n">
        <f aca="false">+E67*$C67</f>
        <v>192200</v>
      </c>
      <c r="G67" s="39" t="n">
        <v>3000</v>
      </c>
      <c r="H67" s="39" t="n">
        <f aca="false">+G67*$C67</f>
        <v>93000</v>
      </c>
      <c r="I67" s="39" t="n">
        <v>13500</v>
      </c>
      <c r="J67" s="39" t="n">
        <f aca="false">+I67*$C67</f>
        <v>418500</v>
      </c>
      <c r="K67" s="39" t="n">
        <v>3500</v>
      </c>
      <c r="L67" s="39" t="n">
        <f aca="false">+K67*$C67</f>
        <v>108500</v>
      </c>
      <c r="M67" s="39" t="n">
        <v>5000</v>
      </c>
      <c r="N67" s="39" t="n">
        <f aca="false">+M67*C67</f>
        <v>155000</v>
      </c>
      <c r="O67" s="39" t="n">
        <f aca="false">+M67+K67+I67+G67+E67</f>
        <v>31200</v>
      </c>
      <c r="P67" s="40" t="n">
        <f aca="false">+N67+L67+J67+H67+F67</f>
        <v>967200</v>
      </c>
      <c r="Q67" s="39"/>
      <c r="R67" s="38" t="n">
        <v>12000</v>
      </c>
      <c r="S67" s="39" t="n">
        <f aca="false">+R67*C67</f>
        <v>372000</v>
      </c>
      <c r="T67" s="39" t="n">
        <v>1750</v>
      </c>
      <c r="U67" s="39" t="n">
        <f aca="false">+T67*C67</f>
        <v>54250</v>
      </c>
      <c r="V67" s="39" t="n">
        <v>0</v>
      </c>
      <c r="W67" s="39" t="n">
        <f aca="false">+V67*C67</f>
        <v>0</v>
      </c>
      <c r="X67" s="39" t="n">
        <v>850</v>
      </c>
      <c r="Y67" s="39" t="n">
        <f aca="false">+X67*C67</f>
        <v>26350</v>
      </c>
      <c r="Z67" s="39" t="n">
        <v>5800</v>
      </c>
      <c r="AA67" s="39" t="n">
        <f aca="false">+Z67*C67</f>
        <v>179800</v>
      </c>
      <c r="AB67" s="39" t="n">
        <f aca="false">+Z67+X67+V67+T67+R67</f>
        <v>20400</v>
      </c>
      <c r="AC67" s="40" t="n">
        <f aca="false">+AA67+Y67+W67+U67+S67</f>
        <v>632400</v>
      </c>
      <c r="AD67" s="39"/>
      <c r="AE67" s="41" t="n">
        <f aca="false">+AB67+O67</f>
        <v>51600</v>
      </c>
      <c r="AF67" s="42" t="n">
        <f aca="false">+AC67+P67</f>
        <v>1599600</v>
      </c>
      <c r="AG67" s="43"/>
      <c r="AI67" s="44"/>
      <c r="AJ67" s="45"/>
      <c r="AK67" s="46"/>
    </row>
    <row r="68" customFormat="false" ht="12.75" hidden="false" customHeight="false" outlineLevel="0" collapsed="false">
      <c r="A68" s="35" t="n">
        <v>38718</v>
      </c>
      <c r="B68" s="36" t="n">
        <v>38773</v>
      </c>
      <c r="C68" s="37" t="n">
        <f aca="false">+A69-A68</f>
        <v>31</v>
      </c>
      <c r="D68" s="37"/>
      <c r="E68" s="38" t="n">
        <v>6200</v>
      </c>
      <c r="F68" s="39" t="n">
        <f aca="false">+E68*$C68</f>
        <v>192200</v>
      </c>
      <c r="G68" s="39" t="n">
        <v>3000</v>
      </c>
      <c r="H68" s="39" t="n">
        <f aca="false">+G68*$C68</f>
        <v>93000</v>
      </c>
      <c r="I68" s="39" t="n">
        <v>13500</v>
      </c>
      <c r="J68" s="39" t="n">
        <f aca="false">+I68*$C68</f>
        <v>418500</v>
      </c>
      <c r="K68" s="39" t="n">
        <v>3500</v>
      </c>
      <c r="L68" s="39" t="n">
        <f aca="false">+K68*$C68</f>
        <v>108500</v>
      </c>
      <c r="M68" s="39" t="n">
        <v>5000</v>
      </c>
      <c r="N68" s="39" t="n">
        <f aca="false">+M68*C68</f>
        <v>155000</v>
      </c>
      <c r="O68" s="39" t="n">
        <f aca="false">+M68+K68+I68+G68+E68</f>
        <v>31200</v>
      </c>
      <c r="P68" s="40" t="n">
        <f aca="false">+N68+L68+J68+H68+F68</f>
        <v>967200</v>
      </c>
      <c r="Q68" s="39"/>
      <c r="R68" s="38" t="n">
        <v>12000</v>
      </c>
      <c r="S68" s="39" t="n">
        <f aca="false">+R68*C68</f>
        <v>372000</v>
      </c>
      <c r="T68" s="39" t="n">
        <v>1750</v>
      </c>
      <c r="U68" s="39" t="n">
        <f aca="false">+T68*C68</f>
        <v>54250</v>
      </c>
      <c r="V68" s="39" t="n">
        <v>0</v>
      </c>
      <c r="W68" s="39" t="n">
        <f aca="false">+V68*C68</f>
        <v>0</v>
      </c>
      <c r="X68" s="39" t="n">
        <v>850</v>
      </c>
      <c r="Y68" s="39" t="n">
        <f aca="false">+X68*C68</f>
        <v>26350</v>
      </c>
      <c r="Z68" s="39" t="n">
        <v>5800</v>
      </c>
      <c r="AA68" s="39" t="n">
        <f aca="false">+Z68*C68</f>
        <v>179800</v>
      </c>
      <c r="AB68" s="39" t="n">
        <f aca="false">+Z68+X68+V68+T68+R68</f>
        <v>20400</v>
      </c>
      <c r="AC68" s="40" t="n">
        <f aca="false">+AA68+Y68+W68+U68+S68</f>
        <v>632400</v>
      </c>
      <c r="AD68" s="39"/>
      <c r="AE68" s="41" t="n">
        <f aca="false">+AB68+O68</f>
        <v>51600</v>
      </c>
      <c r="AF68" s="42" t="n">
        <f aca="false">+AC68+P68</f>
        <v>1599600</v>
      </c>
      <c r="AG68" s="43"/>
      <c r="AI68" s="44"/>
      <c r="AJ68" s="45"/>
      <c r="AK68" s="46"/>
    </row>
    <row r="69" customFormat="false" ht="12.75" hidden="false" customHeight="false" outlineLevel="0" collapsed="false">
      <c r="A69" s="35" t="n">
        <v>38749</v>
      </c>
      <c r="B69" s="36" t="n">
        <v>38801</v>
      </c>
      <c r="C69" s="37" t="n">
        <f aca="false">+A70-A69</f>
        <v>28</v>
      </c>
      <c r="D69" s="37"/>
      <c r="E69" s="38" t="n">
        <v>6200</v>
      </c>
      <c r="F69" s="39" t="n">
        <f aca="false">+E69*$C69</f>
        <v>173600</v>
      </c>
      <c r="G69" s="39" t="n">
        <v>3000</v>
      </c>
      <c r="H69" s="39" t="n">
        <f aca="false">+G69*$C69</f>
        <v>84000</v>
      </c>
      <c r="I69" s="39" t="n">
        <v>13500</v>
      </c>
      <c r="J69" s="39" t="n">
        <f aca="false">+I69*$C69</f>
        <v>378000</v>
      </c>
      <c r="K69" s="39" t="n">
        <v>3500</v>
      </c>
      <c r="L69" s="39" t="n">
        <f aca="false">+K69*$C69</f>
        <v>98000</v>
      </c>
      <c r="M69" s="39" t="n">
        <v>5000</v>
      </c>
      <c r="N69" s="39" t="n">
        <f aca="false">+M69*C69</f>
        <v>140000</v>
      </c>
      <c r="O69" s="39" t="n">
        <f aca="false">+M69+K69+I69+G69+E69</f>
        <v>31200</v>
      </c>
      <c r="P69" s="40" t="n">
        <f aca="false">+N69+L69+J69+H69+F69</f>
        <v>873600</v>
      </c>
      <c r="Q69" s="39"/>
      <c r="R69" s="38" t="n">
        <v>12000</v>
      </c>
      <c r="S69" s="39" t="n">
        <f aca="false">+R69*C69</f>
        <v>336000</v>
      </c>
      <c r="T69" s="39" t="n">
        <v>1750</v>
      </c>
      <c r="U69" s="39" t="n">
        <f aca="false">+T69*C69</f>
        <v>49000</v>
      </c>
      <c r="V69" s="39" t="n">
        <v>0</v>
      </c>
      <c r="W69" s="39" t="n">
        <f aca="false">+V69*C69</f>
        <v>0</v>
      </c>
      <c r="X69" s="39" t="n">
        <v>850</v>
      </c>
      <c r="Y69" s="39" t="n">
        <f aca="false">+X69*C69</f>
        <v>23800</v>
      </c>
      <c r="Z69" s="39" t="n">
        <v>5800</v>
      </c>
      <c r="AA69" s="39" t="n">
        <f aca="false">+Z69*C69</f>
        <v>162400</v>
      </c>
      <c r="AB69" s="39" t="n">
        <f aca="false">+Z69+X69+V69+T69+R69</f>
        <v>20400</v>
      </c>
      <c r="AC69" s="40" t="n">
        <f aca="false">+AA69+Y69+W69+U69+S69</f>
        <v>571200</v>
      </c>
      <c r="AD69" s="39"/>
      <c r="AE69" s="41" t="n">
        <f aca="false">+AB69+O69</f>
        <v>51600</v>
      </c>
      <c r="AF69" s="42" t="n">
        <f aca="false">+AC69+P69</f>
        <v>1444800</v>
      </c>
      <c r="AG69" s="43"/>
      <c r="AI69" s="44"/>
      <c r="AJ69" s="45"/>
      <c r="AK69" s="46"/>
    </row>
    <row r="70" customFormat="false" ht="12.75" hidden="false" customHeight="false" outlineLevel="0" collapsed="false">
      <c r="A70" s="35" t="n">
        <v>38777</v>
      </c>
      <c r="B70" s="36" t="n">
        <v>38832</v>
      </c>
      <c r="C70" s="37" t="n">
        <f aca="false">+A71-A70</f>
        <v>31</v>
      </c>
      <c r="D70" s="37"/>
      <c r="E70" s="38" t="n">
        <v>6200</v>
      </c>
      <c r="F70" s="39" t="n">
        <f aca="false">+E70*$C70</f>
        <v>192200</v>
      </c>
      <c r="G70" s="39" t="n">
        <v>3000</v>
      </c>
      <c r="H70" s="39" t="n">
        <f aca="false">+G70*$C70</f>
        <v>93000</v>
      </c>
      <c r="I70" s="39" t="n">
        <v>13500</v>
      </c>
      <c r="J70" s="39" t="n">
        <f aca="false">+I70*$C70</f>
        <v>418500</v>
      </c>
      <c r="K70" s="39" t="n">
        <v>3500</v>
      </c>
      <c r="L70" s="39" t="n">
        <f aca="false">+K70*$C70</f>
        <v>108500</v>
      </c>
      <c r="M70" s="39" t="n">
        <v>5000</v>
      </c>
      <c r="N70" s="39" t="n">
        <f aca="false">+M70*C70</f>
        <v>155000</v>
      </c>
      <c r="O70" s="39" t="n">
        <f aca="false">+M70+K70+I70+G70+E70</f>
        <v>31200</v>
      </c>
      <c r="P70" s="40" t="n">
        <f aca="false">+N70+L70+J70+H70+F70</f>
        <v>967200</v>
      </c>
      <c r="Q70" s="39"/>
      <c r="R70" s="38" t="n">
        <v>12000</v>
      </c>
      <c r="S70" s="39" t="n">
        <f aca="false">+R70*C70</f>
        <v>372000</v>
      </c>
      <c r="T70" s="39" t="n">
        <v>1750</v>
      </c>
      <c r="U70" s="39" t="n">
        <f aca="false">+T70*C70</f>
        <v>54250</v>
      </c>
      <c r="V70" s="39" t="n">
        <v>0</v>
      </c>
      <c r="W70" s="39" t="n">
        <f aca="false">+V70*C70</f>
        <v>0</v>
      </c>
      <c r="X70" s="39" t="n">
        <v>850</v>
      </c>
      <c r="Y70" s="39" t="n">
        <f aca="false">+X70*C70</f>
        <v>26350</v>
      </c>
      <c r="Z70" s="39" t="n">
        <v>5800</v>
      </c>
      <c r="AA70" s="39" t="n">
        <f aca="false">+Z70*C70</f>
        <v>179800</v>
      </c>
      <c r="AB70" s="39" t="n">
        <f aca="false">+Z70+X70+V70+T70+R70</f>
        <v>20400</v>
      </c>
      <c r="AC70" s="40" t="n">
        <f aca="false">+AA70+Y70+W70+U70+S70</f>
        <v>632400</v>
      </c>
      <c r="AD70" s="39"/>
      <c r="AE70" s="41" t="n">
        <f aca="false">+AB70+O70</f>
        <v>51600</v>
      </c>
      <c r="AF70" s="42" t="n">
        <f aca="false">+AC70+P70</f>
        <v>1599600</v>
      </c>
      <c r="AG70" s="43"/>
      <c r="AI70" s="44"/>
      <c r="AJ70" s="45"/>
      <c r="AK70" s="46"/>
    </row>
    <row r="71" customFormat="false" ht="12.75" hidden="false" customHeight="false" outlineLevel="0" collapsed="false">
      <c r="A71" s="35" t="n">
        <v>38808</v>
      </c>
      <c r="B71" s="36" t="n">
        <v>38862</v>
      </c>
      <c r="C71" s="37" t="n">
        <f aca="false">+A72-A71</f>
        <v>30</v>
      </c>
      <c r="D71" s="37"/>
      <c r="E71" s="47" t="n">
        <v>5000</v>
      </c>
      <c r="F71" s="39" t="n">
        <f aca="false">+E71*$C71</f>
        <v>150000</v>
      </c>
      <c r="G71" s="48" t="n">
        <v>3000</v>
      </c>
      <c r="H71" s="39" t="n">
        <f aca="false">+G71*$C71</f>
        <v>90000</v>
      </c>
      <c r="I71" s="48" t="n">
        <v>15000</v>
      </c>
      <c r="J71" s="39" t="n">
        <f aca="false">+I71*$C71</f>
        <v>450000</v>
      </c>
      <c r="K71" s="48" t="n">
        <v>2000</v>
      </c>
      <c r="L71" s="39" t="n">
        <f aca="false">+K71*$C71</f>
        <v>60000</v>
      </c>
      <c r="M71" s="48" t="n">
        <v>3000</v>
      </c>
      <c r="N71" s="39" t="n">
        <f aca="false">+M71*C71</f>
        <v>90000</v>
      </c>
      <c r="O71" s="39" t="n">
        <f aca="false">+M71+K71+I71+G71+E71</f>
        <v>28000</v>
      </c>
      <c r="P71" s="40" t="n">
        <f aca="false">+N71+L71+J71+H71+F71</f>
        <v>840000</v>
      </c>
      <c r="Q71" s="39"/>
      <c r="R71" s="47" t="n">
        <v>8000</v>
      </c>
      <c r="S71" s="39" t="n">
        <f aca="false">+R71*C71</f>
        <v>240000</v>
      </c>
      <c r="T71" s="48" t="n">
        <v>700</v>
      </c>
      <c r="U71" s="39" t="n">
        <f aca="false">+T71*C71</f>
        <v>21000</v>
      </c>
      <c r="V71" s="39" t="n">
        <v>0</v>
      </c>
      <c r="W71" s="39" t="n">
        <f aca="false">+V71*C71</f>
        <v>0</v>
      </c>
      <c r="X71" s="48" t="n">
        <v>500</v>
      </c>
      <c r="Y71" s="39" t="n">
        <f aca="false">+X71*C71</f>
        <v>15000</v>
      </c>
      <c r="Z71" s="48" t="n">
        <v>2200</v>
      </c>
      <c r="AA71" s="39" t="n">
        <f aca="false">+Z71*C71</f>
        <v>66000</v>
      </c>
      <c r="AB71" s="39" t="n">
        <f aca="false">+Z71+X71+V71+T71+R71</f>
        <v>11400</v>
      </c>
      <c r="AC71" s="40" t="n">
        <f aca="false">+AA71+Y71+W71+U71+S71</f>
        <v>342000</v>
      </c>
      <c r="AD71" s="39"/>
      <c r="AE71" s="41" t="n">
        <f aca="false">+AB71+O71</f>
        <v>39400</v>
      </c>
      <c r="AF71" s="42" t="n">
        <f aca="false">+AC71+P71</f>
        <v>1182000</v>
      </c>
      <c r="AG71" s="43"/>
      <c r="AI71" s="44"/>
      <c r="AJ71" s="45"/>
      <c r="AK71" s="46"/>
    </row>
    <row r="72" customFormat="false" ht="12.75" hidden="false" customHeight="false" outlineLevel="0" collapsed="false">
      <c r="A72" s="35" t="n">
        <v>38838</v>
      </c>
      <c r="B72" s="36" t="n">
        <v>38893</v>
      </c>
      <c r="C72" s="37" t="n">
        <f aca="false">+A73-A72</f>
        <v>31</v>
      </c>
      <c r="D72" s="37"/>
      <c r="E72" s="38" t="n">
        <v>5000</v>
      </c>
      <c r="F72" s="39" t="n">
        <f aca="false">+E72*$C72</f>
        <v>155000</v>
      </c>
      <c r="G72" s="39" t="n">
        <v>3000</v>
      </c>
      <c r="H72" s="39" t="n">
        <f aca="false">+G72*$C72</f>
        <v>93000</v>
      </c>
      <c r="I72" s="39" t="n">
        <v>15000</v>
      </c>
      <c r="J72" s="39" t="n">
        <f aca="false">+I72*$C72</f>
        <v>465000</v>
      </c>
      <c r="K72" s="39" t="n">
        <v>2000</v>
      </c>
      <c r="L72" s="39" t="n">
        <f aca="false">+K72*$C72</f>
        <v>62000</v>
      </c>
      <c r="M72" s="39" t="n">
        <v>3000</v>
      </c>
      <c r="N72" s="39" t="n">
        <f aca="false">+M72*C72</f>
        <v>93000</v>
      </c>
      <c r="O72" s="39" t="n">
        <f aca="false">+M72+K72+I72+G72+E72</f>
        <v>28000</v>
      </c>
      <c r="P72" s="40" t="n">
        <f aca="false">+N72+L72+J72+H72+F72</f>
        <v>868000</v>
      </c>
      <c r="Q72" s="39"/>
      <c r="R72" s="38" t="n">
        <v>8000</v>
      </c>
      <c r="S72" s="39" t="n">
        <f aca="false">+R72*C72</f>
        <v>248000</v>
      </c>
      <c r="T72" s="39" t="n">
        <v>700</v>
      </c>
      <c r="U72" s="39" t="n">
        <f aca="false">+T72*C72</f>
        <v>21700</v>
      </c>
      <c r="V72" s="39" t="n">
        <v>0</v>
      </c>
      <c r="W72" s="39" t="n">
        <f aca="false">+V72*C72</f>
        <v>0</v>
      </c>
      <c r="X72" s="39" t="n">
        <v>500</v>
      </c>
      <c r="Y72" s="39" t="n">
        <f aca="false">+X72*C72</f>
        <v>15500</v>
      </c>
      <c r="Z72" s="39" t="n">
        <v>2200</v>
      </c>
      <c r="AA72" s="39" t="n">
        <f aca="false">+Z72*C72</f>
        <v>68200</v>
      </c>
      <c r="AB72" s="39" t="n">
        <f aca="false">+Z72+X72+V72+T72+R72</f>
        <v>11400</v>
      </c>
      <c r="AC72" s="40" t="n">
        <f aca="false">+AA72+Y72+W72+U72+S72</f>
        <v>353400</v>
      </c>
      <c r="AD72" s="39"/>
      <c r="AE72" s="41" t="n">
        <f aca="false">+AB72+O72</f>
        <v>39400</v>
      </c>
      <c r="AF72" s="42" t="n">
        <f aca="false">+AC72+P72</f>
        <v>1221400</v>
      </c>
      <c r="AG72" s="43"/>
      <c r="AI72" s="44"/>
      <c r="AJ72" s="45"/>
      <c r="AK72" s="46"/>
    </row>
    <row r="73" customFormat="false" ht="12.75" hidden="false" customHeight="false" outlineLevel="0" collapsed="false">
      <c r="A73" s="35" t="n">
        <v>38869</v>
      </c>
      <c r="B73" s="36" t="n">
        <v>38923</v>
      </c>
      <c r="C73" s="37" t="n">
        <f aca="false">+A74-A73</f>
        <v>30</v>
      </c>
      <c r="D73" s="37"/>
      <c r="E73" s="38" t="n">
        <v>5000</v>
      </c>
      <c r="F73" s="39" t="n">
        <f aca="false">+E73*$C73</f>
        <v>150000</v>
      </c>
      <c r="G73" s="39" t="n">
        <v>3000</v>
      </c>
      <c r="H73" s="39" t="n">
        <f aca="false">+G73*$C73</f>
        <v>90000</v>
      </c>
      <c r="I73" s="39" t="n">
        <v>15000</v>
      </c>
      <c r="J73" s="39" t="n">
        <f aca="false">+I73*$C73</f>
        <v>450000</v>
      </c>
      <c r="K73" s="39" t="n">
        <v>2000</v>
      </c>
      <c r="L73" s="39" t="n">
        <f aca="false">+K73*$C73</f>
        <v>60000</v>
      </c>
      <c r="M73" s="39" t="n">
        <v>3000</v>
      </c>
      <c r="N73" s="39" t="n">
        <f aca="false">+M73*C73</f>
        <v>90000</v>
      </c>
      <c r="O73" s="39" t="n">
        <f aca="false">+M73+K73+I73+G73+E73</f>
        <v>28000</v>
      </c>
      <c r="P73" s="40" t="n">
        <f aca="false">+N73+L73+J73+H73+F73</f>
        <v>840000</v>
      </c>
      <c r="Q73" s="39"/>
      <c r="R73" s="38" t="n">
        <v>8000</v>
      </c>
      <c r="S73" s="39" t="n">
        <f aca="false">+R73*C73</f>
        <v>240000</v>
      </c>
      <c r="T73" s="39" t="n">
        <v>700</v>
      </c>
      <c r="U73" s="39" t="n">
        <f aca="false">+T73*C73</f>
        <v>21000</v>
      </c>
      <c r="V73" s="39" t="n">
        <v>0</v>
      </c>
      <c r="W73" s="39" t="n">
        <f aca="false">+V73*C73</f>
        <v>0</v>
      </c>
      <c r="X73" s="39" t="n">
        <v>500</v>
      </c>
      <c r="Y73" s="39" t="n">
        <f aca="false">+X73*C73</f>
        <v>15000</v>
      </c>
      <c r="Z73" s="39" t="n">
        <v>2200</v>
      </c>
      <c r="AA73" s="39" t="n">
        <f aca="false">+Z73*C73</f>
        <v>66000</v>
      </c>
      <c r="AB73" s="39" t="n">
        <f aca="false">+Z73+X73+V73+T73+R73</f>
        <v>11400</v>
      </c>
      <c r="AC73" s="40" t="n">
        <f aca="false">+AA73+Y73+W73+U73+S73</f>
        <v>342000</v>
      </c>
      <c r="AD73" s="39"/>
      <c r="AE73" s="41" t="n">
        <f aca="false">+AB73+O73</f>
        <v>39400</v>
      </c>
      <c r="AF73" s="42" t="n">
        <f aca="false">+AC73+P73</f>
        <v>1182000</v>
      </c>
      <c r="AG73" s="43"/>
      <c r="AI73" s="44"/>
      <c r="AJ73" s="45"/>
      <c r="AK73" s="46"/>
    </row>
    <row r="74" customFormat="false" ht="12.75" hidden="false" customHeight="false" outlineLevel="0" collapsed="false">
      <c r="A74" s="35" t="n">
        <v>38899</v>
      </c>
      <c r="B74" s="36" t="n">
        <v>38954</v>
      </c>
      <c r="C74" s="37" t="n">
        <f aca="false">+A75-A74</f>
        <v>31</v>
      </c>
      <c r="D74" s="37"/>
      <c r="E74" s="38" t="n">
        <v>5000</v>
      </c>
      <c r="F74" s="39" t="n">
        <f aca="false">+E74*$C74</f>
        <v>155000</v>
      </c>
      <c r="G74" s="39" t="n">
        <v>3000</v>
      </c>
      <c r="H74" s="39" t="n">
        <f aca="false">+G74*$C74</f>
        <v>93000</v>
      </c>
      <c r="I74" s="39" t="n">
        <v>15000</v>
      </c>
      <c r="J74" s="39" t="n">
        <f aca="false">+I74*$C74</f>
        <v>465000</v>
      </c>
      <c r="K74" s="39" t="n">
        <v>2000</v>
      </c>
      <c r="L74" s="39" t="n">
        <f aca="false">+K74*$C74</f>
        <v>62000</v>
      </c>
      <c r="M74" s="39" t="n">
        <v>3000</v>
      </c>
      <c r="N74" s="39" t="n">
        <f aca="false">+M74*C74</f>
        <v>93000</v>
      </c>
      <c r="O74" s="39" t="n">
        <f aca="false">+M74+K74+I74+G74+E74</f>
        <v>28000</v>
      </c>
      <c r="P74" s="40" t="n">
        <f aca="false">+N74+L74+J74+H74+F74</f>
        <v>868000</v>
      </c>
      <c r="Q74" s="39"/>
      <c r="R74" s="38" t="n">
        <v>8000</v>
      </c>
      <c r="S74" s="39" t="n">
        <f aca="false">+R74*C74</f>
        <v>248000</v>
      </c>
      <c r="T74" s="39" t="n">
        <v>700</v>
      </c>
      <c r="U74" s="39" t="n">
        <f aca="false">+T74*C74</f>
        <v>21700</v>
      </c>
      <c r="V74" s="39" t="n">
        <v>0</v>
      </c>
      <c r="W74" s="39" t="n">
        <f aca="false">+V74*C74</f>
        <v>0</v>
      </c>
      <c r="X74" s="39" t="n">
        <v>500</v>
      </c>
      <c r="Y74" s="39" t="n">
        <f aca="false">+X74*C74</f>
        <v>15500</v>
      </c>
      <c r="Z74" s="39" t="n">
        <v>2200</v>
      </c>
      <c r="AA74" s="39" t="n">
        <f aca="false">+Z74*C74</f>
        <v>68200</v>
      </c>
      <c r="AB74" s="39" t="n">
        <f aca="false">+Z74+X74+V74+T74+R74</f>
        <v>11400</v>
      </c>
      <c r="AC74" s="40" t="n">
        <f aca="false">+AA74+Y74+W74+U74+S74</f>
        <v>353400</v>
      </c>
      <c r="AD74" s="39"/>
      <c r="AE74" s="41" t="n">
        <f aca="false">+AB74+O74</f>
        <v>39400</v>
      </c>
      <c r="AF74" s="42" t="n">
        <f aca="false">+AC74+P74</f>
        <v>1221400</v>
      </c>
      <c r="AG74" s="43"/>
      <c r="AI74" s="44"/>
      <c r="AJ74" s="45"/>
      <c r="AK74" s="46"/>
    </row>
    <row r="75" customFormat="false" ht="12.75" hidden="false" customHeight="false" outlineLevel="0" collapsed="false">
      <c r="A75" s="35" t="n">
        <v>38930</v>
      </c>
      <c r="B75" s="36" t="n">
        <v>38985</v>
      </c>
      <c r="C75" s="37" t="n">
        <f aca="false">+A76-A75</f>
        <v>31</v>
      </c>
      <c r="D75" s="37"/>
      <c r="E75" s="38" t="n">
        <v>5000</v>
      </c>
      <c r="F75" s="39" t="n">
        <f aca="false">+E75*$C75</f>
        <v>155000</v>
      </c>
      <c r="G75" s="39" t="n">
        <v>3000</v>
      </c>
      <c r="H75" s="39" t="n">
        <f aca="false">+G75*$C75</f>
        <v>93000</v>
      </c>
      <c r="I75" s="39" t="n">
        <v>15000</v>
      </c>
      <c r="J75" s="39" t="n">
        <f aca="false">+I75*$C75</f>
        <v>465000</v>
      </c>
      <c r="K75" s="39" t="n">
        <v>2000</v>
      </c>
      <c r="L75" s="39" t="n">
        <f aca="false">+K75*$C75</f>
        <v>62000</v>
      </c>
      <c r="M75" s="39" t="n">
        <v>3000</v>
      </c>
      <c r="N75" s="39" t="n">
        <f aca="false">+M75*C75</f>
        <v>93000</v>
      </c>
      <c r="O75" s="39" t="n">
        <f aca="false">+M75+K75+I75+G75+E75</f>
        <v>28000</v>
      </c>
      <c r="P75" s="40" t="n">
        <f aca="false">+N75+L75+J75+H75+F75</f>
        <v>868000</v>
      </c>
      <c r="Q75" s="39"/>
      <c r="R75" s="38" t="n">
        <v>8000</v>
      </c>
      <c r="S75" s="39" t="n">
        <f aca="false">+R75*C75</f>
        <v>248000</v>
      </c>
      <c r="T75" s="39" t="n">
        <v>700</v>
      </c>
      <c r="U75" s="39" t="n">
        <f aca="false">+T75*C75</f>
        <v>21700</v>
      </c>
      <c r="V75" s="39" t="n">
        <v>0</v>
      </c>
      <c r="W75" s="39" t="n">
        <f aca="false">+V75*C75</f>
        <v>0</v>
      </c>
      <c r="X75" s="39" t="n">
        <v>500</v>
      </c>
      <c r="Y75" s="39" t="n">
        <f aca="false">+X75*C75</f>
        <v>15500</v>
      </c>
      <c r="Z75" s="39" t="n">
        <v>2200</v>
      </c>
      <c r="AA75" s="39" t="n">
        <f aca="false">+Z75*C75</f>
        <v>68200</v>
      </c>
      <c r="AB75" s="39" t="n">
        <f aca="false">+Z75+X75+V75+T75+R75</f>
        <v>11400</v>
      </c>
      <c r="AC75" s="40" t="n">
        <f aca="false">+AA75+Y75+W75+U75+S75</f>
        <v>353400</v>
      </c>
      <c r="AD75" s="39"/>
      <c r="AE75" s="41" t="n">
        <f aca="false">+AB75+O75</f>
        <v>39400</v>
      </c>
      <c r="AF75" s="42" t="n">
        <f aca="false">+AC75+P75</f>
        <v>1221400</v>
      </c>
      <c r="AG75" s="43"/>
      <c r="AI75" s="44"/>
      <c r="AJ75" s="45"/>
      <c r="AK75" s="46"/>
    </row>
    <row r="76" customFormat="false" ht="12.75" hidden="false" customHeight="false" outlineLevel="0" collapsed="false">
      <c r="A76" s="35" t="n">
        <v>38961</v>
      </c>
      <c r="B76" s="36" t="n">
        <v>39015</v>
      </c>
      <c r="C76" s="37" t="n">
        <f aca="false">+A77-A76</f>
        <v>30</v>
      </c>
      <c r="D76" s="37"/>
      <c r="E76" s="38" t="n">
        <v>5000</v>
      </c>
      <c r="F76" s="39" t="n">
        <f aca="false">+E76*$C76</f>
        <v>150000</v>
      </c>
      <c r="G76" s="39" t="n">
        <v>3000</v>
      </c>
      <c r="H76" s="39" t="n">
        <f aca="false">+G76*$C76</f>
        <v>90000</v>
      </c>
      <c r="I76" s="39" t="n">
        <v>15000</v>
      </c>
      <c r="J76" s="39" t="n">
        <f aca="false">+I76*$C76</f>
        <v>450000</v>
      </c>
      <c r="K76" s="39" t="n">
        <v>2000</v>
      </c>
      <c r="L76" s="39" t="n">
        <f aca="false">+K76*$C76</f>
        <v>60000</v>
      </c>
      <c r="M76" s="39" t="n">
        <v>3000</v>
      </c>
      <c r="N76" s="39" t="n">
        <f aca="false">+M76*C76</f>
        <v>90000</v>
      </c>
      <c r="O76" s="39" t="n">
        <f aca="false">+M76+K76+I76+G76+E76</f>
        <v>28000</v>
      </c>
      <c r="P76" s="40" t="n">
        <f aca="false">+N76+L76+J76+H76+F76</f>
        <v>840000</v>
      </c>
      <c r="Q76" s="39"/>
      <c r="R76" s="38" t="n">
        <v>8000</v>
      </c>
      <c r="S76" s="39" t="n">
        <f aca="false">+R76*C76</f>
        <v>240000</v>
      </c>
      <c r="T76" s="39" t="n">
        <v>700</v>
      </c>
      <c r="U76" s="39" t="n">
        <f aca="false">+T76*C76</f>
        <v>21000</v>
      </c>
      <c r="V76" s="39" t="n">
        <v>0</v>
      </c>
      <c r="W76" s="39" t="n">
        <f aca="false">+V76*C76</f>
        <v>0</v>
      </c>
      <c r="X76" s="39" t="n">
        <v>500</v>
      </c>
      <c r="Y76" s="39" t="n">
        <f aca="false">+X76*C76</f>
        <v>15000</v>
      </c>
      <c r="Z76" s="39" t="n">
        <v>2200</v>
      </c>
      <c r="AA76" s="39" t="n">
        <f aca="false">+Z76*C76</f>
        <v>66000</v>
      </c>
      <c r="AB76" s="39" t="n">
        <f aca="false">+Z76+X76+V76+T76+R76</f>
        <v>11400</v>
      </c>
      <c r="AC76" s="40" t="n">
        <f aca="false">+AA76+Y76+W76+U76+S76</f>
        <v>342000</v>
      </c>
      <c r="AD76" s="39"/>
      <c r="AE76" s="41" t="n">
        <f aca="false">+AB76+O76</f>
        <v>39400</v>
      </c>
      <c r="AF76" s="42" t="n">
        <f aca="false">+AC76+P76</f>
        <v>1182000</v>
      </c>
      <c r="AG76" s="43"/>
      <c r="AI76" s="44"/>
      <c r="AJ76" s="45"/>
      <c r="AK76" s="46"/>
    </row>
    <row r="77" customFormat="false" ht="12.75" hidden="false" customHeight="false" outlineLevel="0" collapsed="false">
      <c r="A77" s="35" t="n">
        <v>38991</v>
      </c>
      <c r="B77" s="36" t="n">
        <v>39046</v>
      </c>
      <c r="C77" s="37" t="n">
        <f aca="false">+A78-A77</f>
        <v>31</v>
      </c>
      <c r="D77" s="37"/>
      <c r="E77" s="38" t="n">
        <v>5000</v>
      </c>
      <c r="F77" s="39" t="n">
        <f aca="false">+E77*$C77</f>
        <v>155000</v>
      </c>
      <c r="G77" s="39" t="n">
        <v>3000</v>
      </c>
      <c r="H77" s="39" t="n">
        <f aca="false">+G77*$C77</f>
        <v>93000</v>
      </c>
      <c r="I77" s="39" t="n">
        <v>15000</v>
      </c>
      <c r="J77" s="39" t="n">
        <f aca="false">+I77*$C77</f>
        <v>465000</v>
      </c>
      <c r="K77" s="39" t="n">
        <v>2000</v>
      </c>
      <c r="L77" s="39" t="n">
        <f aca="false">+K77*$C77</f>
        <v>62000</v>
      </c>
      <c r="M77" s="39" t="n">
        <v>3000</v>
      </c>
      <c r="N77" s="39" t="n">
        <f aca="false">+M77*C77</f>
        <v>93000</v>
      </c>
      <c r="O77" s="39" t="n">
        <f aca="false">+M77+K77+I77+G77+E77</f>
        <v>28000</v>
      </c>
      <c r="P77" s="40" t="n">
        <f aca="false">+N77+L77+J77+H77+F77</f>
        <v>868000</v>
      </c>
      <c r="Q77" s="39"/>
      <c r="R77" s="38" t="n">
        <v>8000</v>
      </c>
      <c r="S77" s="39" t="n">
        <f aca="false">+R77*C77</f>
        <v>248000</v>
      </c>
      <c r="T77" s="39" t="n">
        <v>700</v>
      </c>
      <c r="U77" s="39" t="n">
        <f aca="false">+T77*C77</f>
        <v>21700</v>
      </c>
      <c r="V77" s="39" t="n">
        <v>0</v>
      </c>
      <c r="W77" s="39" t="n">
        <f aca="false">+V77*C77</f>
        <v>0</v>
      </c>
      <c r="X77" s="39" t="n">
        <v>500</v>
      </c>
      <c r="Y77" s="39" t="n">
        <f aca="false">+X77*C77</f>
        <v>15500</v>
      </c>
      <c r="Z77" s="39" t="n">
        <v>2200</v>
      </c>
      <c r="AA77" s="39" t="n">
        <f aca="false">+Z77*C77</f>
        <v>68200</v>
      </c>
      <c r="AB77" s="39" t="n">
        <f aca="false">+Z77+X77+V77+T77+R77</f>
        <v>11400</v>
      </c>
      <c r="AC77" s="40" t="n">
        <f aca="false">+AA77+Y77+W77+U77+S77</f>
        <v>353400</v>
      </c>
      <c r="AD77" s="39"/>
      <c r="AE77" s="41" t="n">
        <f aca="false">+AB77+O77</f>
        <v>39400</v>
      </c>
      <c r="AF77" s="42" t="n">
        <f aca="false">+AC77+P77</f>
        <v>1221400</v>
      </c>
      <c r="AG77" s="43"/>
      <c r="AI77" s="44"/>
      <c r="AJ77" s="45"/>
      <c r="AK77" s="46"/>
    </row>
    <row r="78" customFormat="false" ht="12.75" hidden="false" customHeight="false" outlineLevel="0" collapsed="false">
      <c r="A78" s="35" t="n">
        <v>39022</v>
      </c>
      <c r="B78" s="36" t="n">
        <v>39076</v>
      </c>
      <c r="C78" s="37" t="n">
        <f aca="false">+A79-A78</f>
        <v>30</v>
      </c>
      <c r="D78" s="37"/>
      <c r="E78" s="47" t="n">
        <v>6200</v>
      </c>
      <c r="F78" s="39" t="n">
        <f aca="false">+E78*$C78</f>
        <v>186000</v>
      </c>
      <c r="G78" s="48" t="n">
        <v>3000</v>
      </c>
      <c r="H78" s="39" t="n">
        <f aca="false">+G78*$C78</f>
        <v>90000</v>
      </c>
      <c r="I78" s="48" t="n">
        <v>13500</v>
      </c>
      <c r="J78" s="39" t="n">
        <f aca="false">+I78*$C78</f>
        <v>405000</v>
      </c>
      <c r="K78" s="48" t="n">
        <v>3500</v>
      </c>
      <c r="L78" s="39" t="n">
        <f aca="false">+K78*$C78</f>
        <v>105000</v>
      </c>
      <c r="M78" s="48" t="n">
        <v>5000</v>
      </c>
      <c r="N78" s="39" t="n">
        <f aca="false">+M78*C78</f>
        <v>150000</v>
      </c>
      <c r="O78" s="39" t="n">
        <f aca="false">+M78+K78+I78+G78+E78</f>
        <v>31200</v>
      </c>
      <c r="P78" s="40" t="n">
        <f aca="false">+N78+L78+J78+H78+F78</f>
        <v>936000</v>
      </c>
      <c r="Q78" s="39"/>
      <c r="R78" s="47" t="n">
        <v>12000</v>
      </c>
      <c r="S78" s="39" t="n">
        <f aca="false">+R78*C78</f>
        <v>360000</v>
      </c>
      <c r="T78" s="48" t="n">
        <v>1750</v>
      </c>
      <c r="U78" s="39" t="n">
        <f aca="false">+T78*C78</f>
        <v>52500</v>
      </c>
      <c r="V78" s="39" t="n">
        <v>0</v>
      </c>
      <c r="W78" s="39" t="n">
        <f aca="false">+V78*C78</f>
        <v>0</v>
      </c>
      <c r="X78" s="48" t="n">
        <v>850</v>
      </c>
      <c r="Y78" s="39" t="n">
        <f aca="false">+X78*C78</f>
        <v>25500</v>
      </c>
      <c r="Z78" s="48" t="n">
        <v>5800</v>
      </c>
      <c r="AA78" s="39" t="n">
        <f aca="false">+Z78*C78</f>
        <v>174000</v>
      </c>
      <c r="AB78" s="39" t="n">
        <f aca="false">+Z78+X78+V78+T78+R78</f>
        <v>20400</v>
      </c>
      <c r="AC78" s="40" t="n">
        <f aca="false">+AA78+Y78+W78+U78+S78</f>
        <v>612000</v>
      </c>
      <c r="AD78" s="39"/>
      <c r="AE78" s="41" t="n">
        <f aca="false">+AB78+O78</f>
        <v>51600</v>
      </c>
      <c r="AF78" s="42" t="n">
        <f aca="false">+AC78+P78</f>
        <v>1548000</v>
      </c>
      <c r="AG78" s="43"/>
      <c r="AI78" s="44"/>
      <c r="AJ78" s="45"/>
      <c r="AK78" s="46"/>
    </row>
    <row r="79" customFormat="false" ht="12.75" hidden="false" customHeight="false" outlineLevel="0" collapsed="false">
      <c r="A79" s="35" t="n">
        <v>39052</v>
      </c>
      <c r="B79" s="36" t="n">
        <v>39107</v>
      </c>
      <c r="C79" s="37" t="n">
        <f aca="false">+A80-A79</f>
        <v>31</v>
      </c>
      <c r="D79" s="37"/>
      <c r="E79" s="38" t="n">
        <v>6200</v>
      </c>
      <c r="F79" s="39" t="n">
        <f aca="false">+E79*$C79</f>
        <v>192200</v>
      </c>
      <c r="G79" s="39" t="n">
        <v>3000</v>
      </c>
      <c r="H79" s="39" t="n">
        <f aca="false">+G79*$C79</f>
        <v>93000</v>
      </c>
      <c r="I79" s="39" t="n">
        <v>13500</v>
      </c>
      <c r="J79" s="39" t="n">
        <f aca="false">+I79*$C79</f>
        <v>418500</v>
      </c>
      <c r="K79" s="39" t="n">
        <v>3500</v>
      </c>
      <c r="L79" s="39" t="n">
        <f aca="false">+K79*$C79</f>
        <v>108500</v>
      </c>
      <c r="M79" s="39" t="n">
        <v>5000</v>
      </c>
      <c r="N79" s="39" t="n">
        <f aca="false">+M79*C79</f>
        <v>155000</v>
      </c>
      <c r="O79" s="39" t="n">
        <f aca="false">+M79+K79+I79+G79+E79</f>
        <v>31200</v>
      </c>
      <c r="P79" s="40" t="n">
        <f aca="false">+N79+L79+J79+H79+F79</f>
        <v>967200</v>
      </c>
      <c r="Q79" s="39"/>
      <c r="R79" s="38" t="n">
        <v>12000</v>
      </c>
      <c r="S79" s="39" t="n">
        <f aca="false">+R79*C79</f>
        <v>372000</v>
      </c>
      <c r="T79" s="39" t="n">
        <v>1750</v>
      </c>
      <c r="U79" s="39" t="n">
        <f aca="false">+T79*C79</f>
        <v>54250</v>
      </c>
      <c r="V79" s="39" t="n">
        <v>0</v>
      </c>
      <c r="W79" s="39" t="n">
        <f aca="false">+V79*C79</f>
        <v>0</v>
      </c>
      <c r="X79" s="39" t="n">
        <v>850</v>
      </c>
      <c r="Y79" s="39" t="n">
        <f aca="false">+X79*C79</f>
        <v>26350</v>
      </c>
      <c r="Z79" s="39" t="n">
        <v>5800</v>
      </c>
      <c r="AA79" s="39" t="n">
        <f aca="false">+Z79*C79</f>
        <v>179800</v>
      </c>
      <c r="AB79" s="39" t="n">
        <f aca="false">+Z79+X79+V79+T79+R79</f>
        <v>20400</v>
      </c>
      <c r="AC79" s="40" t="n">
        <f aca="false">+AA79+Y79+W79+U79+S79</f>
        <v>632400</v>
      </c>
      <c r="AD79" s="39"/>
      <c r="AE79" s="41" t="n">
        <f aca="false">+AB79+O79</f>
        <v>51600</v>
      </c>
      <c r="AF79" s="42" t="n">
        <f aca="false">+AC79+P79</f>
        <v>1599600</v>
      </c>
      <c r="AG79" s="43"/>
      <c r="AI79" s="44"/>
      <c r="AJ79" s="45"/>
      <c r="AK79" s="46"/>
    </row>
    <row r="80" customFormat="false" ht="12.75" hidden="false" customHeight="false" outlineLevel="0" collapsed="false">
      <c r="A80" s="35" t="n">
        <v>39083</v>
      </c>
      <c r="B80" s="36" t="n">
        <v>39138</v>
      </c>
      <c r="C80" s="37" t="n">
        <f aca="false">+A81-A80</f>
        <v>31</v>
      </c>
      <c r="D80" s="37"/>
      <c r="E80" s="38" t="n">
        <v>6200</v>
      </c>
      <c r="F80" s="39" t="n">
        <f aca="false">+E80*$C80</f>
        <v>192200</v>
      </c>
      <c r="G80" s="39" t="n">
        <v>3000</v>
      </c>
      <c r="H80" s="39" t="n">
        <f aca="false">+G80*$C80</f>
        <v>93000</v>
      </c>
      <c r="I80" s="39" t="n">
        <v>13500</v>
      </c>
      <c r="J80" s="39" t="n">
        <f aca="false">+I80*$C80</f>
        <v>418500</v>
      </c>
      <c r="K80" s="39" t="n">
        <v>3500</v>
      </c>
      <c r="L80" s="39" t="n">
        <f aca="false">+K80*$C80</f>
        <v>108500</v>
      </c>
      <c r="M80" s="39" t="n">
        <v>5000</v>
      </c>
      <c r="N80" s="39" t="n">
        <f aca="false">+M80*C80</f>
        <v>155000</v>
      </c>
      <c r="O80" s="39" t="n">
        <f aca="false">+M80+K80+I80+G80+E80</f>
        <v>31200</v>
      </c>
      <c r="P80" s="40" t="n">
        <f aca="false">+N80+L80+J80+H80+F80</f>
        <v>967200</v>
      </c>
      <c r="Q80" s="39"/>
      <c r="R80" s="38" t="n">
        <v>12000</v>
      </c>
      <c r="S80" s="39" t="n">
        <f aca="false">+R80*C80</f>
        <v>372000</v>
      </c>
      <c r="T80" s="39" t="n">
        <v>1750</v>
      </c>
      <c r="U80" s="39" t="n">
        <f aca="false">+T80*C80</f>
        <v>54250</v>
      </c>
      <c r="V80" s="39" t="n">
        <v>0</v>
      </c>
      <c r="W80" s="39" t="n">
        <f aca="false">+V80*C80</f>
        <v>0</v>
      </c>
      <c r="X80" s="39" t="n">
        <v>850</v>
      </c>
      <c r="Y80" s="39" t="n">
        <f aca="false">+X80*C80</f>
        <v>26350</v>
      </c>
      <c r="Z80" s="39" t="n">
        <v>5800</v>
      </c>
      <c r="AA80" s="39" t="n">
        <f aca="false">+Z80*C80</f>
        <v>179800</v>
      </c>
      <c r="AB80" s="39" t="n">
        <f aca="false">+Z80+X80+V80+T80+R80</f>
        <v>20400</v>
      </c>
      <c r="AC80" s="40" t="n">
        <f aca="false">+AA80+Y80+W80+U80+S80</f>
        <v>632400</v>
      </c>
      <c r="AD80" s="39"/>
      <c r="AE80" s="41" t="n">
        <f aca="false">+AB80+O80</f>
        <v>51600</v>
      </c>
      <c r="AF80" s="42" t="n">
        <f aca="false">+AC80+P80</f>
        <v>1599600</v>
      </c>
      <c r="AG80" s="43"/>
      <c r="AI80" s="44"/>
      <c r="AJ80" s="45"/>
      <c r="AK80" s="46"/>
    </row>
    <row r="81" customFormat="false" ht="12.75" hidden="false" customHeight="false" outlineLevel="0" collapsed="false">
      <c r="A81" s="35" t="n">
        <v>39114</v>
      </c>
      <c r="B81" s="36" t="n">
        <v>39166</v>
      </c>
      <c r="C81" s="37" t="n">
        <f aca="false">+A82-A81</f>
        <v>28</v>
      </c>
      <c r="D81" s="37"/>
      <c r="E81" s="38" t="n">
        <v>6200</v>
      </c>
      <c r="F81" s="39" t="n">
        <f aca="false">+E81*$C81</f>
        <v>173600</v>
      </c>
      <c r="G81" s="39" t="n">
        <v>3000</v>
      </c>
      <c r="H81" s="39" t="n">
        <f aca="false">+G81*$C81</f>
        <v>84000</v>
      </c>
      <c r="I81" s="39" t="n">
        <v>13500</v>
      </c>
      <c r="J81" s="39" t="n">
        <f aca="false">+I81*$C81</f>
        <v>378000</v>
      </c>
      <c r="K81" s="39" t="n">
        <v>3500</v>
      </c>
      <c r="L81" s="39" t="n">
        <f aca="false">+K81*$C81</f>
        <v>98000</v>
      </c>
      <c r="M81" s="39" t="n">
        <v>5000</v>
      </c>
      <c r="N81" s="39" t="n">
        <f aca="false">+M81*C81</f>
        <v>140000</v>
      </c>
      <c r="O81" s="39" t="n">
        <f aca="false">+M81+K81+I81+G81+E81</f>
        <v>31200</v>
      </c>
      <c r="P81" s="40" t="n">
        <f aca="false">+N81+L81+J81+H81+F81</f>
        <v>873600</v>
      </c>
      <c r="Q81" s="39"/>
      <c r="R81" s="38" t="n">
        <v>12000</v>
      </c>
      <c r="S81" s="39" t="n">
        <f aca="false">+R81*C81</f>
        <v>336000</v>
      </c>
      <c r="T81" s="39" t="n">
        <v>1750</v>
      </c>
      <c r="U81" s="39" t="n">
        <f aca="false">+T81*C81</f>
        <v>49000</v>
      </c>
      <c r="V81" s="39" t="n">
        <v>0</v>
      </c>
      <c r="W81" s="39" t="n">
        <f aca="false">+V81*C81</f>
        <v>0</v>
      </c>
      <c r="X81" s="39" t="n">
        <v>850</v>
      </c>
      <c r="Y81" s="39" t="n">
        <f aca="false">+X81*C81</f>
        <v>23800</v>
      </c>
      <c r="Z81" s="39" t="n">
        <v>5800</v>
      </c>
      <c r="AA81" s="39" t="n">
        <f aca="false">+Z81*C81</f>
        <v>162400</v>
      </c>
      <c r="AB81" s="39" t="n">
        <f aca="false">+Z81+X81+V81+T81+R81</f>
        <v>20400</v>
      </c>
      <c r="AC81" s="40" t="n">
        <f aca="false">+AA81+Y81+W81+U81+S81</f>
        <v>571200</v>
      </c>
      <c r="AD81" s="39"/>
      <c r="AE81" s="41" t="n">
        <f aca="false">+AB81+O81</f>
        <v>51600</v>
      </c>
      <c r="AF81" s="42" t="n">
        <f aca="false">+AC81+P81</f>
        <v>1444800</v>
      </c>
      <c r="AG81" s="43"/>
      <c r="AI81" s="44"/>
      <c r="AJ81" s="45"/>
      <c r="AK81" s="46"/>
    </row>
    <row r="82" customFormat="false" ht="12.75" hidden="false" customHeight="false" outlineLevel="0" collapsed="false">
      <c r="A82" s="35" t="n">
        <v>39142</v>
      </c>
      <c r="B82" s="36" t="n">
        <v>39197</v>
      </c>
      <c r="C82" s="37" t="n">
        <f aca="false">+A83-A82</f>
        <v>31</v>
      </c>
      <c r="D82" s="37"/>
      <c r="E82" s="38" t="n">
        <v>6200</v>
      </c>
      <c r="F82" s="39" t="n">
        <f aca="false">+E82*$C82</f>
        <v>192200</v>
      </c>
      <c r="G82" s="39" t="n">
        <v>3000</v>
      </c>
      <c r="H82" s="39" t="n">
        <f aca="false">+G82*$C82</f>
        <v>93000</v>
      </c>
      <c r="I82" s="39" t="n">
        <v>13500</v>
      </c>
      <c r="J82" s="39" t="n">
        <f aca="false">+I82*$C82</f>
        <v>418500</v>
      </c>
      <c r="K82" s="39" t="n">
        <v>3500</v>
      </c>
      <c r="L82" s="39" t="n">
        <f aca="false">+K82*$C82</f>
        <v>108500</v>
      </c>
      <c r="M82" s="39" t="n">
        <v>5000</v>
      </c>
      <c r="N82" s="39" t="n">
        <f aca="false">+M82*C82</f>
        <v>155000</v>
      </c>
      <c r="O82" s="39" t="n">
        <f aca="false">+M82+K82+I82+G82+E82</f>
        <v>31200</v>
      </c>
      <c r="P82" s="40" t="n">
        <f aca="false">+N82+L82+J82+H82+F82</f>
        <v>967200</v>
      </c>
      <c r="Q82" s="39"/>
      <c r="R82" s="38" t="n">
        <v>12000</v>
      </c>
      <c r="S82" s="39" t="n">
        <f aca="false">+R82*C82</f>
        <v>372000</v>
      </c>
      <c r="T82" s="39" t="n">
        <v>1750</v>
      </c>
      <c r="U82" s="39" t="n">
        <f aca="false">+T82*C82</f>
        <v>54250</v>
      </c>
      <c r="V82" s="39" t="n">
        <v>0</v>
      </c>
      <c r="W82" s="39" t="n">
        <f aca="false">+V82*C82</f>
        <v>0</v>
      </c>
      <c r="X82" s="39" t="n">
        <v>850</v>
      </c>
      <c r="Y82" s="39" t="n">
        <f aca="false">+X82*C82</f>
        <v>26350</v>
      </c>
      <c r="Z82" s="39" t="n">
        <v>5800</v>
      </c>
      <c r="AA82" s="39" t="n">
        <f aca="false">+Z82*C82</f>
        <v>179800</v>
      </c>
      <c r="AB82" s="39" t="n">
        <f aca="false">+Z82+X82+V82+T82+R82</f>
        <v>20400</v>
      </c>
      <c r="AC82" s="40" t="n">
        <f aca="false">+AA82+Y82+W82+U82+S82</f>
        <v>632400</v>
      </c>
      <c r="AD82" s="39"/>
      <c r="AE82" s="41" t="n">
        <f aca="false">+AB82+O82</f>
        <v>51600</v>
      </c>
      <c r="AF82" s="42" t="n">
        <f aca="false">+AC82+P82</f>
        <v>1599600</v>
      </c>
      <c r="AG82" s="43"/>
      <c r="AI82" s="44"/>
      <c r="AJ82" s="45"/>
      <c r="AK82" s="46"/>
    </row>
    <row r="83" customFormat="false" ht="12.75" hidden="false" customHeight="false" outlineLevel="0" collapsed="false">
      <c r="A83" s="35" t="n">
        <v>39173</v>
      </c>
      <c r="B83" s="36" t="n">
        <v>39227</v>
      </c>
      <c r="C83" s="37" t="n">
        <f aca="false">+A84-A83</f>
        <v>30</v>
      </c>
      <c r="D83" s="37"/>
      <c r="E83" s="47" t="n">
        <v>5000</v>
      </c>
      <c r="F83" s="39" t="n">
        <f aca="false">+E83*$C83</f>
        <v>150000</v>
      </c>
      <c r="G83" s="48" t="n">
        <v>3000</v>
      </c>
      <c r="H83" s="39" t="n">
        <f aca="false">+G83*$C83</f>
        <v>90000</v>
      </c>
      <c r="I83" s="48" t="n">
        <v>15000</v>
      </c>
      <c r="J83" s="39" t="n">
        <f aca="false">+I83*$C83</f>
        <v>450000</v>
      </c>
      <c r="K83" s="48" t="n">
        <v>2000</v>
      </c>
      <c r="L83" s="39" t="n">
        <f aca="false">+K83*$C83</f>
        <v>60000</v>
      </c>
      <c r="M83" s="48" t="n">
        <v>3000</v>
      </c>
      <c r="N83" s="39" t="n">
        <f aca="false">+M83*C83</f>
        <v>90000</v>
      </c>
      <c r="O83" s="39" t="n">
        <f aca="false">+M83+K83+I83+G83+E83</f>
        <v>28000</v>
      </c>
      <c r="P83" s="40" t="n">
        <f aca="false">+N83+L83+J83+H83+F83</f>
        <v>840000</v>
      </c>
      <c r="Q83" s="39"/>
      <c r="R83" s="47" t="n">
        <v>8000</v>
      </c>
      <c r="S83" s="39" t="n">
        <f aca="false">+R83*C83</f>
        <v>240000</v>
      </c>
      <c r="T83" s="48" t="n">
        <v>700</v>
      </c>
      <c r="U83" s="39" t="n">
        <f aca="false">+T83*C83</f>
        <v>21000</v>
      </c>
      <c r="V83" s="39" t="n">
        <v>0</v>
      </c>
      <c r="W83" s="39" t="n">
        <f aca="false">+V83*C83</f>
        <v>0</v>
      </c>
      <c r="X83" s="48" t="n">
        <v>500</v>
      </c>
      <c r="Y83" s="39" t="n">
        <f aca="false">+X83*C83</f>
        <v>15000</v>
      </c>
      <c r="Z83" s="48" t="n">
        <v>2200</v>
      </c>
      <c r="AA83" s="39" t="n">
        <f aca="false">+Z83*C83</f>
        <v>66000</v>
      </c>
      <c r="AB83" s="39" t="n">
        <f aca="false">+Z83+X83+V83+T83+R83</f>
        <v>11400</v>
      </c>
      <c r="AC83" s="40" t="n">
        <f aca="false">+AA83+Y83+W83+U83+S83</f>
        <v>342000</v>
      </c>
      <c r="AD83" s="39"/>
      <c r="AE83" s="41" t="n">
        <f aca="false">+AB83+O83</f>
        <v>39400</v>
      </c>
      <c r="AF83" s="42" t="n">
        <f aca="false">+AC83+P83</f>
        <v>1182000</v>
      </c>
      <c r="AG83" s="43"/>
      <c r="AI83" s="44"/>
      <c r="AJ83" s="45"/>
      <c r="AK83" s="46"/>
    </row>
    <row r="84" customFormat="false" ht="12.75" hidden="false" customHeight="false" outlineLevel="0" collapsed="false">
      <c r="A84" s="35" t="n">
        <v>39203</v>
      </c>
      <c r="B84" s="36" t="n">
        <v>39258</v>
      </c>
      <c r="C84" s="37" t="n">
        <f aca="false">+A85-A84</f>
        <v>31</v>
      </c>
      <c r="D84" s="37"/>
      <c r="E84" s="38" t="n">
        <v>5000</v>
      </c>
      <c r="F84" s="39" t="n">
        <f aca="false">+E84*$C84</f>
        <v>155000</v>
      </c>
      <c r="G84" s="39" t="n">
        <v>3000</v>
      </c>
      <c r="H84" s="39" t="n">
        <f aca="false">+G84*$C84</f>
        <v>93000</v>
      </c>
      <c r="I84" s="39" t="n">
        <v>15000</v>
      </c>
      <c r="J84" s="39" t="n">
        <f aca="false">+I84*$C84</f>
        <v>465000</v>
      </c>
      <c r="K84" s="39" t="n">
        <v>2000</v>
      </c>
      <c r="L84" s="39" t="n">
        <f aca="false">+K84*$C84</f>
        <v>62000</v>
      </c>
      <c r="M84" s="39" t="n">
        <v>3000</v>
      </c>
      <c r="N84" s="39" t="n">
        <f aca="false">+M84*C84</f>
        <v>93000</v>
      </c>
      <c r="O84" s="39" t="n">
        <f aca="false">+M84+K84+I84+G84+E84</f>
        <v>28000</v>
      </c>
      <c r="P84" s="40" t="n">
        <f aca="false">+N84+L84+J84+H84+F84</f>
        <v>868000</v>
      </c>
      <c r="Q84" s="39"/>
      <c r="R84" s="38" t="n">
        <v>8000</v>
      </c>
      <c r="S84" s="39" t="n">
        <f aca="false">+R84*C84</f>
        <v>248000</v>
      </c>
      <c r="T84" s="39" t="n">
        <v>700</v>
      </c>
      <c r="U84" s="39" t="n">
        <f aca="false">+T84*C84</f>
        <v>21700</v>
      </c>
      <c r="V84" s="39" t="n">
        <v>0</v>
      </c>
      <c r="W84" s="39" t="n">
        <f aca="false">+V84*C84</f>
        <v>0</v>
      </c>
      <c r="X84" s="39" t="n">
        <v>500</v>
      </c>
      <c r="Y84" s="39" t="n">
        <f aca="false">+X84*C84</f>
        <v>15500</v>
      </c>
      <c r="Z84" s="39" t="n">
        <v>2200</v>
      </c>
      <c r="AA84" s="39" t="n">
        <f aca="false">+Z84*C84</f>
        <v>68200</v>
      </c>
      <c r="AB84" s="39" t="n">
        <f aca="false">+Z84+X84+V84+T84+R84</f>
        <v>11400</v>
      </c>
      <c r="AC84" s="40" t="n">
        <f aca="false">+AA84+Y84+W84+U84+S84</f>
        <v>353400</v>
      </c>
      <c r="AD84" s="39"/>
      <c r="AE84" s="41" t="n">
        <f aca="false">+AB84+O84</f>
        <v>39400</v>
      </c>
      <c r="AF84" s="42" t="n">
        <f aca="false">+AC84+P84</f>
        <v>1221400</v>
      </c>
      <c r="AG84" s="43"/>
      <c r="AI84" s="44"/>
      <c r="AJ84" s="45"/>
      <c r="AK84" s="46"/>
    </row>
    <row r="85" customFormat="false" ht="12.75" hidden="false" customHeight="false" outlineLevel="0" collapsed="false">
      <c r="A85" s="35" t="n">
        <v>39234</v>
      </c>
      <c r="B85" s="36" t="n">
        <v>39288</v>
      </c>
      <c r="C85" s="37" t="n">
        <f aca="false">+A86-A85</f>
        <v>30</v>
      </c>
      <c r="D85" s="37"/>
      <c r="E85" s="38" t="n">
        <v>5000</v>
      </c>
      <c r="F85" s="39" t="n">
        <f aca="false">+E85*$C85</f>
        <v>150000</v>
      </c>
      <c r="G85" s="39" t="n">
        <v>3000</v>
      </c>
      <c r="H85" s="39" t="n">
        <f aca="false">+G85*$C85</f>
        <v>90000</v>
      </c>
      <c r="I85" s="39" t="n">
        <v>15000</v>
      </c>
      <c r="J85" s="39" t="n">
        <f aca="false">+I85*$C85</f>
        <v>450000</v>
      </c>
      <c r="K85" s="39" t="n">
        <v>2000</v>
      </c>
      <c r="L85" s="39" t="n">
        <f aca="false">+K85*$C85</f>
        <v>60000</v>
      </c>
      <c r="M85" s="39" t="n">
        <v>3000</v>
      </c>
      <c r="N85" s="39" t="n">
        <f aca="false">+M85*C85</f>
        <v>90000</v>
      </c>
      <c r="O85" s="39" t="n">
        <f aca="false">+M85+K85+I85+G85+E85</f>
        <v>28000</v>
      </c>
      <c r="P85" s="40" t="n">
        <f aca="false">+N85+L85+J85+H85+F85</f>
        <v>840000</v>
      </c>
      <c r="Q85" s="39"/>
      <c r="R85" s="38" t="n">
        <v>8000</v>
      </c>
      <c r="S85" s="39" t="n">
        <f aca="false">+R85*C85</f>
        <v>240000</v>
      </c>
      <c r="T85" s="39" t="n">
        <v>700</v>
      </c>
      <c r="U85" s="39" t="n">
        <f aca="false">+T85*C85</f>
        <v>21000</v>
      </c>
      <c r="V85" s="39" t="n">
        <v>0</v>
      </c>
      <c r="W85" s="39" t="n">
        <f aca="false">+V85*C85</f>
        <v>0</v>
      </c>
      <c r="X85" s="39" t="n">
        <v>500</v>
      </c>
      <c r="Y85" s="39" t="n">
        <f aca="false">+X85*C85</f>
        <v>15000</v>
      </c>
      <c r="Z85" s="39" t="n">
        <v>2200</v>
      </c>
      <c r="AA85" s="39" t="n">
        <f aca="false">+Z85*C85</f>
        <v>66000</v>
      </c>
      <c r="AB85" s="39" t="n">
        <f aca="false">+Z85+X85+V85+T85+R85</f>
        <v>11400</v>
      </c>
      <c r="AC85" s="40" t="n">
        <f aca="false">+AA85+Y85+W85+U85+S85</f>
        <v>342000</v>
      </c>
      <c r="AD85" s="39"/>
      <c r="AE85" s="41" t="n">
        <f aca="false">+AB85+O85</f>
        <v>39400</v>
      </c>
      <c r="AF85" s="42" t="n">
        <f aca="false">+AC85+P85</f>
        <v>1182000</v>
      </c>
      <c r="AG85" s="43"/>
      <c r="AI85" s="44"/>
      <c r="AJ85" s="45"/>
      <c r="AK85" s="46"/>
    </row>
    <row r="86" customFormat="false" ht="12.75" hidden="false" customHeight="false" outlineLevel="0" collapsed="false">
      <c r="A86" s="35" t="n">
        <v>39264</v>
      </c>
      <c r="B86" s="36" t="n">
        <v>39319</v>
      </c>
      <c r="C86" s="37" t="n">
        <f aca="false">+A87-A86</f>
        <v>31</v>
      </c>
      <c r="D86" s="37"/>
      <c r="E86" s="38" t="n">
        <v>5000</v>
      </c>
      <c r="F86" s="39" t="n">
        <f aca="false">+E86*$C86</f>
        <v>155000</v>
      </c>
      <c r="G86" s="39" t="n">
        <v>3000</v>
      </c>
      <c r="H86" s="39" t="n">
        <f aca="false">+G86*$C86</f>
        <v>93000</v>
      </c>
      <c r="I86" s="39" t="n">
        <v>15000</v>
      </c>
      <c r="J86" s="39" t="n">
        <f aca="false">+I86*$C86</f>
        <v>465000</v>
      </c>
      <c r="K86" s="39" t="n">
        <v>2000</v>
      </c>
      <c r="L86" s="39" t="n">
        <f aca="false">+K86*$C86</f>
        <v>62000</v>
      </c>
      <c r="M86" s="39" t="n">
        <v>3000</v>
      </c>
      <c r="N86" s="39" t="n">
        <f aca="false">+M86*C86</f>
        <v>93000</v>
      </c>
      <c r="O86" s="39" t="n">
        <f aca="false">+M86+K86+I86+G86+E86</f>
        <v>28000</v>
      </c>
      <c r="P86" s="40" t="n">
        <f aca="false">+N86+L86+J86+H86+F86</f>
        <v>868000</v>
      </c>
      <c r="Q86" s="39"/>
      <c r="R86" s="38" t="n">
        <v>8000</v>
      </c>
      <c r="S86" s="39" t="n">
        <f aca="false">+R86*C86</f>
        <v>248000</v>
      </c>
      <c r="T86" s="39" t="n">
        <v>700</v>
      </c>
      <c r="U86" s="39" t="n">
        <f aca="false">+T86*C86</f>
        <v>21700</v>
      </c>
      <c r="V86" s="39" t="n">
        <v>0</v>
      </c>
      <c r="W86" s="39" t="n">
        <f aca="false">+V86*C86</f>
        <v>0</v>
      </c>
      <c r="X86" s="39" t="n">
        <v>500</v>
      </c>
      <c r="Y86" s="39" t="n">
        <f aca="false">+X86*C86</f>
        <v>15500</v>
      </c>
      <c r="Z86" s="39" t="n">
        <v>2200</v>
      </c>
      <c r="AA86" s="39" t="n">
        <f aca="false">+Z86*C86</f>
        <v>68200</v>
      </c>
      <c r="AB86" s="39" t="n">
        <f aca="false">+Z86+X86+V86+T86+R86</f>
        <v>11400</v>
      </c>
      <c r="AC86" s="40" t="n">
        <f aca="false">+AA86+Y86+W86+U86+S86</f>
        <v>353400</v>
      </c>
      <c r="AD86" s="39"/>
      <c r="AE86" s="41" t="n">
        <f aca="false">+AB86+O86</f>
        <v>39400</v>
      </c>
      <c r="AF86" s="42" t="n">
        <f aca="false">+AC86+P86</f>
        <v>1221400</v>
      </c>
      <c r="AG86" s="43"/>
      <c r="AI86" s="44"/>
      <c r="AJ86" s="45"/>
      <c r="AK86" s="46"/>
    </row>
    <row r="87" customFormat="false" ht="12.75" hidden="false" customHeight="false" outlineLevel="0" collapsed="false">
      <c r="A87" s="35" t="n">
        <v>39295</v>
      </c>
      <c r="B87" s="36" t="n">
        <v>39350</v>
      </c>
      <c r="C87" s="37" t="n">
        <f aca="false">+A88-A87</f>
        <v>31</v>
      </c>
      <c r="D87" s="37"/>
      <c r="E87" s="38" t="n">
        <v>5000</v>
      </c>
      <c r="F87" s="39" t="n">
        <f aca="false">+E87*$C87</f>
        <v>155000</v>
      </c>
      <c r="G87" s="39" t="n">
        <v>3000</v>
      </c>
      <c r="H87" s="39" t="n">
        <f aca="false">+G87*$C87</f>
        <v>93000</v>
      </c>
      <c r="I87" s="39" t="n">
        <v>15000</v>
      </c>
      <c r="J87" s="39" t="n">
        <f aca="false">+I87*$C87</f>
        <v>465000</v>
      </c>
      <c r="K87" s="39" t="n">
        <v>2000</v>
      </c>
      <c r="L87" s="39" t="n">
        <f aca="false">+K87*$C87</f>
        <v>62000</v>
      </c>
      <c r="M87" s="39" t="n">
        <v>3000</v>
      </c>
      <c r="N87" s="39" t="n">
        <f aca="false">+M87*C87</f>
        <v>93000</v>
      </c>
      <c r="O87" s="39" t="n">
        <f aca="false">+M87+K87+I87+G87+E87</f>
        <v>28000</v>
      </c>
      <c r="P87" s="40" t="n">
        <f aca="false">+N87+L87+J87+H87+F87</f>
        <v>868000</v>
      </c>
      <c r="Q87" s="39"/>
      <c r="R87" s="38" t="n">
        <v>8000</v>
      </c>
      <c r="S87" s="39" t="n">
        <f aca="false">+R87*C87</f>
        <v>248000</v>
      </c>
      <c r="T87" s="39" t="n">
        <v>700</v>
      </c>
      <c r="U87" s="39" t="n">
        <f aca="false">+T87*C87</f>
        <v>21700</v>
      </c>
      <c r="V87" s="39" t="n">
        <v>0</v>
      </c>
      <c r="W87" s="39" t="n">
        <f aca="false">+V87*C87</f>
        <v>0</v>
      </c>
      <c r="X87" s="39" t="n">
        <v>500</v>
      </c>
      <c r="Y87" s="39" t="n">
        <f aca="false">+X87*C87</f>
        <v>15500</v>
      </c>
      <c r="Z87" s="39" t="n">
        <v>2200</v>
      </c>
      <c r="AA87" s="39" t="n">
        <f aca="false">+Z87*C87</f>
        <v>68200</v>
      </c>
      <c r="AB87" s="39" t="n">
        <f aca="false">+Z87+X87+V87+T87+R87</f>
        <v>11400</v>
      </c>
      <c r="AC87" s="40" t="n">
        <f aca="false">+AA87+Y87+W87+U87+S87</f>
        <v>353400</v>
      </c>
      <c r="AD87" s="39"/>
      <c r="AE87" s="41" t="n">
        <f aca="false">+AB87+O87</f>
        <v>39400</v>
      </c>
      <c r="AF87" s="42" t="n">
        <f aca="false">+AC87+P87</f>
        <v>1221400</v>
      </c>
      <c r="AG87" s="43"/>
      <c r="AI87" s="44"/>
      <c r="AJ87" s="45"/>
      <c r="AK87" s="46"/>
    </row>
    <row r="88" customFormat="false" ht="12.75" hidden="false" customHeight="false" outlineLevel="0" collapsed="false">
      <c r="A88" s="35" t="n">
        <v>39326</v>
      </c>
      <c r="B88" s="36" t="n">
        <v>39380</v>
      </c>
      <c r="C88" s="37" t="n">
        <f aca="false">+A89-A88</f>
        <v>30</v>
      </c>
      <c r="D88" s="37"/>
      <c r="E88" s="38" t="n">
        <v>5000</v>
      </c>
      <c r="F88" s="39" t="n">
        <f aca="false">+E88*$C88</f>
        <v>150000</v>
      </c>
      <c r="G88" s="39" t="n">
        <v>3000</v>
      </c>
      <c r="H88" s="39" t="n">
        <f aca="false">+G88*$C88</f>
        <v>90000</v>
      </c>
      <c r="I88" s="39" t="n">
        <v>15000</v>
      </c>
      <c r="J88" s="39" t="n">
        <f aca="false">+I88*$C88</f>
        <v>450000</v>
      </c>
      <c r="K88" s="39" t="n">
        <v>2000</v>
      </c>
      <c r="L88" s="39" t="n">
        <f aca="false">+K88*$C88</f>
        <v>60000</v>
      </c>
      <c r="M88" s="39" t="n">
        <v>3000</v>
      </c>
      <c r="N88" s="39" t="n">
        <f aca="false">+M88*C88</f>
        <v>90000</v>
      </c>
      <c r="O88" s="39" t="n">
        <f aca="false">+M88+K88+I88+G88+E88</f>
        <v>28000</v>
      </c>
      <c r="P88" s="40" t="n">
        <f aca="false">+N88+L88+J88+H88+F88</f>
        <v>840000</v>
      </c>
      <c r="Q88" s="39"/>
      <c r="R88" s="38" t="n">
        <v>8000</v>
      </c>
      <c r="S88" s="39" t="n">
        <f aca="false">+R88*C88</f>
        <v>240000</v>
      </c>
      <c r="T88" s="39" t="n">
        <v>700</v>
      </c>
      <c r="U88" s="39" t="n">
        <f aca="false">+T88*C88</f>
        <v>21000</v>
      </c>
      <c r="V88" s="39" t="n">
        <v>0</v>
      </c>
      <c r="W88" s="39" t="n">
        <f aca="false">+V88*C88</f>
        <v>0</v>
      </c>
      <c r="X88" s="39" t="n">
        <v>500</v>
      </c>
      <c r="Y88" s="39" t="n">
        <f aca="false">+X88*C88</f>
        <v>15000</v>
      </c>
      <c r="Z88" s="39" t="n">
        <v>2200</v>
      </c>
      <c r="AA88" s="39" t="n">
        <f aca="false">+Z88*C88</f>
        <v>66000</v>
      </c>
      <c r="AB88" s="39" t="n">
        <f aca="false">+Z88+X88+V88+T88+R88</f>
        <v>11400</v>
      </c>
      <c r="AC88" s="40" t="n">
        <f aca="false">+AA88+Y88+W88+U88+S88</f>
        <v>342000</v>
      </c>
      <c r="AD88" s="39"/>
      <c r="AE88" s="41" t="n">
        <f aca="false">+AB88+O88</f>
        <v>39400</v>
      </c>
      <c r="AF88" s="42" t="n">
        <f aca="false">+AC88+P88</f>
        <v>1182000</v>
      </c>
      <c r="AG88" s="43"/>
      <c r="AI88" s="44"/>
      <c r="AJ88" s="45"/>
      <c r="AK88" s="46"/>
    </row>
    <row r="89" customFormat="false" ht="12.75" hidden="false" customHeight="false" outlineLevel="0" collapsed="false">
      <c r="A89" s="35" t="n">
        <v>39356</v>
      </c>
      <c r="B89" s="36" t="n">
        <v>39411</v>
      </c>
      <c r="C89" s="37" t="n">
        <f aca="false">+A90-A89</f>
        <v>31</v>
      </c>
      <c r="D89" s="37"/>
      <c r="E89" s="38" t="n">
        <v>5000</v>
      </c>
      <c r="F89" s="39" t="n">
        <f aca="false">+E89*$C89</f>
        <v>155000</v>
      </c>
      <c r="G89" s="39" t="n">
        <v>3000</v>
      </c>
      <c r="H89" s="39" t="n">
        <f aca="false">+G89*$C89</f>
        <v>93000</v>
      </c>
      <c r="I89" s="39" t="n">
        <v>15000</v>
      </c>
      <c r="J89" s="39" t="n">
        <f aca="false">+I89*$C89</f>
        <v>465000</v>
      </c>
      <c r="K89" s="39" t="n">
        <v>2000</v>
      </c>
      <c r="L89" s="39" t="n">
        <f aca="false">+K89*$C89</f>
        <v>62000</v>
      </c>
      <c r="M89" s="39" t="n">
        <v>3000</v>
      </c>
      <c r="N89" s="39" t="n">
        <f aca="false">+M89*C89</f>
        <v>93000</v>
      </c>
      <c r="O89" s="39" t="n">
        <f aca="false">+M89+K89+I89+G89+E89</f>
        <v>28000</v>
      </c>
      <c r="P89" s="40" t="n">
        <f aca="false">+N89+L89+J89+H89+F89</f>
        <v>868000</v>
      </c>
      <c r="Q89" s="39"/>
      <c r="R89" s="38" t="n">
        <v>8000</v>
      </c>
      <c r="S89" s="39" t="n">
        <f aca="false">+R89*C89</f>
        <v>248000</v>
      </c>
      <c r="T89" s="39" t="n">
        <v>700</v>
      </c>
      <c r="U89" s="39" t="n">
        <f aca="false">+T89*C89</f>
        <v>21700</v>
      </c>
      <c r="V89" s="39" t="n">
        <v>0</v>
      </c>
      <c r="W89" s="39" t="n">
        <f aca="false">+V89*C89</f>
        <v>0</v>
      </c>
      <c r="X89" s="39" t="n">
        <v>500</v>
      </c>
      <c r="Y89" s="39" t="n">
        <f aca="false">+X89*C89</f>
        <v>15500</v>
      </c>
      <c r="Z89" s="39" t="n">
        <v>2200</v>
      </c>
      <c r="AA89" s="39" t="n">
        <f aca="false">+Z89*C89</f>
        <v>68200</v>
      </c>
      <c r="AB89" s="39" t="n">
        <f aca="false">+Z89+X89+V89+T89+R89</f>
        <v>11400</v>
      </c>
      <c r="AC89" s="40" t="n">
        <f aca="false">+AA89+Y89+W89+U89+S89</f>
        <v>353400</v>
      </c>
      <c r="AD89" s="39"/>
      <c r="AE89" s="41" t="n">
        <f aca="false">+AB89+O89</f>
        <v>39400</v>
      </c>
      <c r="AF89" s="42" t="n">
        <f aca="false">+AC89+P89</f>
        <v>1221400</v>
      </c>
      <c r="AG89" s="43"/>
      <c r="AI89" s="44"/>
      <c r="AJ89" s="45"/>
      <c r="AK89" s="46"/>
    </row>
    <row r="90" customFormat="false" ht="12.75" hidden="false" customHeight="false" outlineLevel="0" collapsed="false">
      <c r="A90" s="35" t="n">
        <v>39387</v>
      </c>
      <c r="B90" s="36" t="n">
        <v>39441</v>
      </c>
      <c r="C90" s="37" t="n">
        <f aca="false">+A91-A90</f>
        <v>30</v>
      </c>
      <c r="D90" s="37"/>
      <c r="E90" s="47" t="n">
        <v>6200</v>
      </c>
      <c r="F90" s="39" t="n">
        <f aca="false">+E90*$C90</f>
        <v>186000</v>
      </c>
      <c r="G90" s="48" t="n">
        <v>3000</v>
      </c>
      <c r="H90" s="39" t="n">
        <f aca="false">+G90*$C90</f>
        <v>90000</v>
      </c>
      <c r="I90" s="48" t="n">
        <v>15000</v>
      </c>
      <c r="J90" s="39" t="n">
        <f aca="false">+I90*$C90</f>
        <v>450000</v>
      </c>
      <c r="K90" s="48" t="n">
        <v>3500</v>
      </c>
      <c r="L90" s="39" t="n">
        <f aca="false">+K90*$C90</f>
        <v>105000</v>
      </c>
      <c r="M90" s="48" t="n">
        <v>5000</v>
      </c>
      <c r="N90" s="39" t="n">
        <f aca="false">+M90*C90</f>
        <v>150000</v>
      </c>
      <c r="O90" s="39" t="n">
        <f aca="false">+M90+K90+I90+G90+E90</f>
        <v>32700</v>
      </c>
      <c r="P90" s="40" t="n">
        <f aca="false">+N90+L90+J90+H90+F90</f>
        <v>981000</v>
      </c>
      <c r="Q90" s="39"/>
      <c r="R90" s="47" t="n">
        <v>12000</v>
      </c>
      <c r="S90" s="39" t="n">
        <f aca="false">+R90*C90</f>
        <v>360000</v>
      </c>
      <c r="T90" s="48" t="n">
        <v>1750</v>
      </c>
      <c r="U90" s="39" t="n">
        <f aca="false">+T90*C90</f>
        <v>52500</v>
      </c>
      <c r="V90" s="39" t="n">
        <v>0</v>
      </c>
      <c r="W90" s="39" t="n">
        <f aca="false">+V90*C90</f>
        <v>0</v>
      </c>
      <c r="X90" s="48" t="n">
        <v>850</v>
      </c>
      <c r="Y90" s="39" t="n">
        <f aca="false">+X90*C90</f>
        <v>25500</v>
      </c>
      <c r="Z90" s="48" t="n">
        <v>5800</v>
      </c>
      <c r="AA90" s="39" t="n">
        <f aca="false">+Z90*C90</f>
        <v>174000</v>
      </c>
      <c r="AB90" s="39" t="n">
        <f aca="false">+Z90+X90+V90+T90+R90</f>
        <v>20400</v>
      </c>
      <c r="AC90" s="40" t="n">
        <f aca="false">+AA90+Y90+W90+U90+S90</f>
        <v>612000</v>
      </c>
      <c r="AD90" s="39"/>
      <c r="AE90" s="41" t="n">
        <f aca="false">+AB90+O90</f>
        <v>53100</v>
      </c>
      <c r="AF90" s="42" t="n">
        <f aca="false">+AC90+P90</f>
        <v>1593000</v>
      </c>
      <c r="AG90" s="43"/>
      <c r="AI90" s="44"/>
      <c r="AJ90" s="45"/>
      <c r="AK90" s="46"/>
    </row>
    <row r="91" customFormat="false" ht="12.75" hidden="false" customHeight="false" outlineLevel="0" collapsed="false">
      <c r="A91" s="35" t="n">
        <v>39417</v>
      </c>
      <c r="B91" s="36" t="n">
        <v>39472</v>
      </c>
      <c r="C91" s="37" t="n">
        <f aca="false">+A92-A91</f>
        <v>31</v>
      </c>
      <c r="D91" s="37"/>
      <c r="E91" s="38" t="n">
        <v>6200</v>
      </c>
      <c r="F91" s="39" t="n">
        <f aca="false">+E91*$C91</f>
        <v>192200</v>
      </c>
      <c r="G91" s="39" t="n">
        <v>3000</v>
      </c>
      <c r="H91" s="39" t="n">
        <f aca="false">+G91*$C91</f>
        <v>93000</v>
      </c>
      <c r="I91" s="39" t="n">
        <v>15000</v>
      </c>
      <c r="J91" s="39" t="n">
        <f aca="false">+I91*$C91</f>
        <v>465000</v>
      </c>
      <c r="K91" s="39" t="n">
        <v>3500</v>
      </c>
      <c r="L91" s="39" t="n">
        <f aca="false">+K91*$C91</f>
        <v>108500</v>
      </c>
      <c r="M91" s="39" t="n">
        <v>5000</v>
      </c>
      <c r="N91" s="39" t="n">
        <f aca="false">+M91*C91</f>
        <v>155000</v>
      </c>
      <c r="O91" s="39" t="n">
        <f aca="false">+M91+K91+I91+G91+E91</f>
        <v>32700</v>
      </c>
      <c r="P91" s="40" t="n">
        <f aca="false">+N91+L91+J91+H91+F91</f>
        <v>1013700</v>
      </c>
      <c r="Q91" s="39"/>
      <c r="R91" s="38" t="n">
        <v>12000</v>
      </c>
      <c r="S91" s="39" t="n">
        <f aca="false">+R91*C91</f>
        <v>372000</v>
      </c>
      <c r="T91" s="39" t="n">
        <v>1750</v>
      </c>
      <c r="U91" s="39" t="n">
        <f aca="false">+T91*C91</f>
        <v>54250</v>
      </c>
      <c r="V91" s="39" t="n">
        <v>0</v>
      </c>
      <c r="W91" s="39" t="n">
        <f aca="false">+V91*C91</f>
        <v>0</v>
      </c>
      <c r="X91" s="39" t="n">
        <v>850</v>
      </c>
      <c r="Y91" s="39" t="n">
        <f aca="false">+X91*C91</f>
        <v>26350</v>
      </c>
      <c r="Z91" s="39" t="n">
        <v>5800</v>
      </c>
      <c r="AA91" s="39" t="n">
        <f aca="false">+Z91*C91</f>
        <v>179800</v>
      </c>
      <c r="AB91" s="39" t="n">
        <f aca="false">+Z91+X91+V91+T91+R91</f>
        <v>20400</v>
      </c>
      <c r="AC91" s="40" t="n">
        <f aca="false">+AA91+Y91+W91+U91+S91</f>
        <v>632400</v>
      </c>
      <c r="AD91" s="39"/>
      <c r="AE91" s="41" t="n">
        <f aca="false">+AB91+O91</f>
        <v>53100</v>
      </c>
      <c r="AF91" s="42" t="n">
        <f aca="false">+AC91+P91</f>
        <v>1646100</v>
      </c>
      <c r="AG91" s="43"/>
      <c r="AI91" s="44"/>
      <c r="AJ91" s="45"/>
      <c r="AK91" s="46"/>
    </row>
    <row r="92" customFormat="false" ht="12.75" hidden="false" customHeight="false" outlineLevel="0" collapsed="false">
      <c r="A92" s="35" t="n">
        <v>39448</v>
      </c>
      <c r="B92" s="36" t="n">
        <v>39503</v>
      </c>
      <c r="C92" s="37" t="n">
        <f aca="false">+A93-A92</f>
        <v>31</v>
      </c>
      <c r="D92" s="37"/>
      <c r="E92" s="38" t="n">
        <v>6200</v>
      </c>
      <c r="F92" s="39" t="n">
        <f aca="false">+E92*$C92</f>
        <v>192200</v>
      </c>
      <c r="G92" s="39" t="n">
        <v>3000</v>
      </c>
      <c r="H92" s="39" t="n">
        <f aca="false">+G92*$C92</f>
        <v>93000</v>
      </c>
      <c r="I92" s="39" t="n">
        <v>15000</v>
      </c>
      <c r="J92" s="39" t="n">
        <f aca="false">+I92*$C92</f>
        <v>465000</v>
      </c>
      <c r="K92" s="39" t="n">
        <v>3500</v>
      </c>
      <c r="L92" s="39" t="n">
        <f aca="false">+K92*$C92</f>
        <v>108500</v>
      </c>
      <c r="M92" s="39" t="n">
        <v>5000</v>
      </c>
      <c r="N92" s="39" t="n">
        <f aca="false">+M92*C92</f>
        <v>155000</v>
      </c>
      <c r="O92" s="39" t="n">
        <f aca="false">+M92+K92+I92+G92+E92</f>
        <v>32700</v>
      </c>
      <c r="P92" s="40" t="n">
        <f aca="false">+N92+L92+J92+H92+F92</f>
        <v>1013700</v>
      </c>
      <c r="Q92" s="39"/>
      <c r="R92" s="38" t="n">
        <v>12000</v>
      </c>
      <c r="S92" s="39" t="n">
        <f aca="false">+R92*C92</f>
        <v>372000</v>
      </c>
      <c r="T92" s="39" t="n">
        <v>1750</v>
      </c>
      <c r="U92" s="39" t="n">
        <f aca="false">+T92*C92</f>
        <v>54250</v>
      </c>
      <c r="V92" s="39" t="n">
        <v>0</v>
      </c>
      <c r="W92" s="39" t="n">
        <f aca="false">+V92*C92</f>
        <v>0</v>
      </c>
      <c r="X92" s="39" t="n">
        <v>850</v>
      </c>
      <c r="Y92" s="39" t="n">
        <f aca="false">+X92*C92</f>
        <v>26350</v>
      </c>
      <c r="Z92" s="39" t="n">
        <v>5800</v>
      </c>
      <c r="AA92" s="39" t="n">
        <f aca="false">+Z92*C92</f>
        <v>179800</v>
      </c>
      <c r="AB92" s="39" t="n">
        <f aca="false">+Z92+X92+V92+T92+R92</f>
        <v>20400</v>
      </c>
      <c r="AC92" s="40" t="n">
        <f aca="false">+AA92+Y92+W92+U92+S92</f>
        <v>632400</v>
      </c>
      <c r="AD92" s="39"/>
      <c r="AE92" s="41" t="n">
        <f aca="false">+AB92+O92</f>
        <v>53100</v>
      </c>
      <c r="AF92" s="42" t="n">
        <f aca="false">+AC92+P92</f>
        <v>1646100</v>
      </c>
      <c r="AG92" s="43"/>
      <c r="AI92" s="44"/>
      <c r="AJ92" s="45"/>
      <c r="AK92" s="46"/>
    </row>
    <row r="93" customFormat="false" ht="12.75" hidden="false" customHeight="false" outlineLevel="0" collapsed="false">
      <c r="A93" s="35" t="n">
        <v>39479</v>
      </c>
      <c r="B93" s="36" t="n">
        <v>39532</v>
      </c>
      <c r="C93" s="37" t="n">
        <f aca="false">+A94-A93</f>
        <v>29</v>
      </c>
      <c r="D93" s="37"/>
      <c r="E93" s="38" t="n">
        <v>6200</v>
      </c>
      <c r="F93" s="39" t="n">
        <f aca="false">+E93*$C93</f>
        <v>179800</v>
      </c>
      <c r="G93" s="39" t="n">
        <v>3000</v>
      </c>
      <c r="H93" s="39" t="n">
        <f aca="false">+G93*$C93</f>
        <v>87000</v>
      </c>
      <c r="I93" s="39" t="n">
        <v>15000</v>
      </c>
      <c r="J93" s="39" t="n">
        <f aca="false">+I93*$C93</f>
        <v>435000</v>
      </c>
      <c r="K93" s="39" t="n">
        <v>3500</v>
      </c>
      <c r="L93" s="39" t="n">
        <f aca="false">+K93*$C93</f>
        <v>101500</v>
      </c>
      <c r="M93" s="39" t="n">
        <v>5000</v>
      </c>
      <c r="N93" s="39" t="n">
        <f aca="false">+M93*C93</f>
        <v>145000</v>
      </c>
      <c r="O93" s="39" t="n">
        <f aca="false">+M93+K93+I93+G93+E93</f>
        <v>32700</v>
      </c>
      <c r="P93" s="40" t="n">
        <f aca="false">+N93+L93+J93+H93+F93</f>
        <v>948300</v>
      </c>
      <c r="Q93" s="39"/>
      <c r="R93" s="38" t="n">
        <v>12000</v>
      </c>
      <c r="S93" s="39" t="n">
        <f aca="false">+R93*C93</f>
        <v>348000</v>
      </c>
      <c r="T93" s="39" t="n">
        <v>1750</v>
      </c>
      <c r="U93" s="39" t="n">
        <f aca="false">+T93*C93</f>
        <v>50750</v>
      </c>
      <c r="V93" s="39" t="n">
        <v>0</v>
      </c>
      <c r="W93" s="39" t="n">
        <f aca="false">+V93*C93</f>
        <v>0</v>
      </c>
      <c r="X93" s="39" t="n">
        <v>850</v>
      </c>
      <c r="Y93" s="39" t="n">
        <f aca="false">+X93*C93</f>
        <v>24650</v>
      </c>
      <c r="Z93" s="39" t="n">
        <v>5800</v>
      </c>
      <c r="AA93" s="39" t="n">
        <f aca="false">+Z93*C93</f>
        <v>168200</v>
      </c>
      <c r="AB93" s="39" t="n">
        <f aca="false">+Z93+X93+V93+T93+R93</f>
        <v>20400</v>
      </c>
      <c r="AC93" s="40" t="n">
        <f aca="false">+AA93+Y93+W93+U93+S93</f>
        <v>591600</v>
      </c>
      <c r="AD93" s="39"/>
      <c r="AE93" s="41" t="n">
        <f aca="false">+AB93+O93</f>
        <v>53100</v>
      </c>
      <c r="AF93" s="42" t="n">
        <f aca="false">+AC93+P93</f>
        <v>1539900</v>
      </c>
      <c r="AG93" s="43"/>
      <c r="AI93" s="44"/>
      <c r="AJ93" s="45"/>
      <c r="AK93" s="46"/>
    </row>
    <row r="94" customFormat="false" ht="12.75" hidden="false" customHeight="false" outlineLevel="0" collapsed="false">
      <c r="A94" s="35" t="n">
        <v>39508</v>
      </c>
      <c r="B94" s="36" t="n">
        <v>39563</v>
      </c>
      <c r="C94" s="37" t="n">
        <f aca="false">+A95-A94</f>
        <v>31</v>
      </c>
      <c r="D94" s="37"/>
      <c r="E94" s="38" t="n">
        <v>6200</v>
      </c>
      <c r="F94" s="39" t="n">
        <f aca="false">+E94*$C94</f>
        <v>192200</v>
      </c>
      <c r="G94" s="39" t="n">
        <v>3000</v>
      </c>
      <c r="H94" s="39" t="n">
        <f aca="false">+G94*$C94</f>
        <v>93000</v>
      </c>
      <c r="I94" s="39" t="n">
        <v>15000</v>
      </c>
      <c r="J94" s="39" t="n">
        <f aca="false">+I94*$C94</f>
        <v>465000</v>
      </c>
      <c r="K94" s="39" t="n">
        <v>3500</v>
      </c>
      <c r="L94" s="39" t="n">
        <f aca="false">+K94*$C94</f>
        <v>108500</v>
      </c>
      <c r="M94" s="39" t="n">
        <v>5000</v>
      </c>
      <c r="N94" s="39" t="n">
        <f aca="false">+M94*C94</f>
        <v>155000</v>
      </c>
      <c r="O94" s="39" t="n">
        <f aca="false">+M94+K94+I94+G94+E94</f>
        <v>32700</v>
      </c>
      <c r="P94" s="40" t="n">
        <f aca="false">+N94+L94+J94+H94+F94</f>
        <v>1013700</v>
      </c>
      <c r="Q94" s="39"/>
      <c r="R94" s="38" t="n">
        <v>12000</v>
      </c>
      <c r="S94" s="39" t="n">
        <f aca="false">+R94*C94</f>
        <v>372000</v>
      </c>
      <c r="T94" s="39" t="n">
        <v>1750</v>
      </c>
      <c r="U94" s="39" t="n">
        <f aca="false">+T94*C94</f>
        <v>54250</v>
      </c>
      <c r="V94" s="39" t="n">
        <v>0</v>
      </c>
      <c r="W94" s="39" t="n">
        <f aca="false">+V94*C94</f>
        <v>0</v>
      </c>
      <c r="X94" s="39" t="n">
        <v>850</v>
      </c>
      <c r="Y94" s="39" t="n">
        <f aca="false">+X94*C94</f>
        <v>26350</v>
      </c>
      <c r="Z94" s="39" t="n">
        <v>5800</v>
      </c>
      <c r="AA94" s="39" t="n">
        <f aca="false">+Z94*C94</f>
        <v>179800</v>
      </c>
      <c r="AB94" s="39" t="n">
        <f aca="false">+Z94+X94+V94+T94+R94</f>
        <v>20400</v>
      </c>
      <c r="AC94" s="40" t="n">
        <f aca="false">+AA94+Y94+W94+U94+S94</f>
        <v>632400</v>
      </c>
      <c r="AD94" s="39"/>
      <c r="AE94" s="41" t="n">
        <f aca="false">+AB94+O94</f>
        <v>53100</v>
      </c>
      <c r="AF94" s="42" t="n">
        <f aca="false">+AC94+P94</f>
        <v>1646100</v>
      </c>
      <c r="AG94" s="43"/>
      <c r="AI94" s="44"/>
      <c r="AJ94" s="45"/>
      <c r="AK94" s="46"/>
    </row>
    <row r="95" customFormat="false" ht="12.75" hidden="false" customHeight="false" outlineLevel="0" collapsed="false">
      <c r="A95" s="35" t="n">
        <v>39539</v>
      </c>
      <c r="B95" s="36" t="n">
        <v>39593</v>
      </c>
      <c r="C95" s="37" t="n">
        <f aca="false">+A96-A95</f>
        <v>30</v>
      </c>
      <c r="D95" s="37"/>
      <c r="E95" s="47" t="n">
        <v>5000</v>
      </c>
      <c r="F95" s="39" t="n">
        <f aca="false">+E95*$C95</f>
        <v>150000</v>
      </c>
      <c r="G95" s="48" t="n">
        <v>3000</v>
      </c>
      <c r="H95" s="39" t="n">
        <f aca="false">+G95*$C95</f>
        <v>90000</v>
      </c>
      <c r="I95" s="48" t="n">
        <v>15000</v>
      </c>
      <c r="J95" s="39" t="n">
        <f aca="false">+I95*$C95</f>
        <v>450000</v>
      </c>
      <c r="K95" s="48" t="n">
        <v>2000</v>
      </c>
      <c r="L95" s="39" t="n">
        <f aca="false">+K95*$C95</f>
        <v>60000</v>
      </c>
      <c r="M95" s="48" t="n">
        <v>3000</v>
      </c>
      <c r="N95" s="39" t="n">
        <f aca="false">+M95*C95</f>
        <v>90000</v>
      </c>
      <c r="O95" s="39" t="n">
        <f aca="false">+M95+K95+I95+G95+E95</f>
        <v>28000</v>
      </c>
      <c r="P95" s="40" t="n">
        <f aca="false">+N95+L95+J95+H95+F95</f>
        <v>840000</v>
      </c>
      <c r="Q95" s="39"/>
      <c r="R95" s="47" t="n">
        <v>8000</v>
      </c>
      <c r="S95" s="39" t="n">
        <f aca="false">+R95*C95</f>
        <v>240000</v>
      </c>
      <c r="T95" s="48" t="n">
        <v>700</v>
      </c>
      <c r="U95" s="39" t="n">
        <f aca="false">+T95*C95</f>
        <v>21000</v>
      </c>
      <c r="V95" s="39" t="n">
        <v>0</v>
      </c>
      <c r="W95" s="39" t="n">
        <f aca="false">+V95*C95</f>
        <v>0</v>
      </c>
      <c r="X95" s="48" t="n">
        <v>500</v>
      </c>
      <c r="Y95" s="39" t="n">
        <f aca="false">+X95*C95</f>
        <v>15000</v>
      </c>
      <c r="Z95" s="48" t="n">
        <v>2200</v>
      </c>
      <c r="AA95" s="39" t="n">
        <f aca="false">+Z95*C95</f>
        <v>66000</v>
      </c>
      <c r="AB95" s="39" t="n">
        <f aca="false">+Z95+X95+V95+T95+R95</f>
        <v>11400</v>
      </c>
      <c r="AC95" s="40" t="n">
        <f aca="false">+AA95+Y95+W95+U95+S95</f>
        <v>342000</v>
      </c>
      <c r="AD95" s="39"/>
      <c r="AE95" s="41" t="n">
        <f aca="false">+AB95+O95</f>
        <v>39400</v>
      </c>
      <c r="AF95" s="42" t="n">
        <f aca="false">+AC95+P95</f>
        <v>1182000</v>
      </c>
      <c r="AG95" s="43"/>
      <c r="AI95" s="44"/>
      <c r="AJ95" s="45"/>
      <c r="AK95" s="46"/>
    </row>
    <row r="96" customFormat="false" ht="12.75" hidden="false" customHeight="false" outlineLevel="0" collapsed="false">
      <c r="A96" s="35" t="n">
        <v>39569</v>
      </c>
      <c r="B96" s="36" t="n">
        <v>39624</v>
      </c>
      <c r="C96" s="37" t="n">
        <f aca="false">+A97-A96</f>
        <v>31</v>
      </c>
      <c r="D96" s="37"/>
      <c r="E96" s="38" t="n">
        <v>5000</v>
      </c>
      <c r="F96" s="39" t="n">
        <f aca="false">+E96*$C96</f>
        <v>155000</v>
      </c>
      <c r="G96" s="39" t="n">
        <v>3000</v>
      </c>
      <c r="H96" s="39" t="n">
        <f aca="false">+G96*$C96</f>
        <v>93000</v>
      </c>
      <c r="I96" s="39" t="n">
        <v>15000</v>
      </c>
      <c r="J96" s="39" t="n">
        <f aca="false">+I96*$C96</f>
        <v>465000</v>
      </c>
      <c r="K96" s="39" t="n">
        <v>2000</v>
      </c>
      <c r="L96" s="39" t="n">
        <f aca="false">+K96*$C96</f>
        <v>62000</v>
      </c>
      <c r="M96" s="39" t="n">
        <v>3000</v>
      </c>
      <c r="N96" s="39" t="n">
        <f aca="false">+M96*C96</f>
        <v>93000</v>
      </c>
      <c r="O96" s="39" t="n">
        <f aca="false">+M96+K96+I96+G96+E96</f>
        <v>28000</v>
      </c>
      <c r="P96" s="40" t="n">
        <f aca="false">+N96+L96+J96+H96+F96</f>
        <v>868000</v>
      </c>
      <c r="Q96" s="39"/>
      <c r="R96" s="38" t="n">
        <v>8000</v>
      </c>
      <c r="S96" s="39" t="n">
        <f aca="false">+R96*C96</f>
        <v>248000</v>
      </c>
      <c r="T96" s="39" t="n">
        <v>700</v>
      </c>
      <c r="U96" s="39" t="n">
        <f aca="false">+T96*C96</f>
        <v>21700</v>
      </c>
      <c r="V96" s="39" t="n">
        <v>0</v>
      </c>
      <c r="W96" s="39" t="n">
        <f aca="false">+V96*C96</f>
        <v>0</v>
      </c>
      <c r="X96" s="39" t="n">
        <v>500</v>
      </c>
      <c r="Y96" s="39" t="n">
        <f aca="false">+X96*C96</f>
        <v>15500</v>
      </c>
      <c r="Z96" s="39" t="n">
        <v>2200</v>
      </c>
      <c r="AA96" s="39" t="n">
        <f aca="false">+Z96*C96</f>
        <v>68200</v>
      </c>
      <c r="AB96" s="39" t="n">
        <f aca="false">+Z96+X96+V96+T96+R96</f>
        <v>11400</v>
      </c>
      <c r="AC96" s="40" t="n">
        <f aca="false">+AA96+Y96+W96+U96+S96</f>
        <v>353400</v>
      </c>
      <c r="AD96" s="39"/>
      <c r="AE96" s="41" t="n">
        <f aca="false">+AB96+O96</f>
        <v>39400</v>
      </c>
      <c r="AF96" s="42" t="n">
        <f aca="false">+AC96+P96</f>
        <v>1221400</v>
      </c>
      <c r="AG96" s="43"/>
      <c r="AI96" s="44"/>
      <c r="AJ96" s="45"/>
      <c r="AK96" s="46"/>
    </row>
    <row r="97" customFormat="false" ht="12.75" hidden="false" customHeight="false" outlineLevel="0" collapsed="false">
      <c r="A97" s="35" t="n">
        <v>39600</v>
      </c>
      <c r="B97" s="36" t="n">
        <v>39654</v>
      </c>
      <c r="C97" s="37" t="n">
        <f aca="false">+A98-A97</f>
        <v>30</v>
      </c>
      <c r="D97" s="37"/>
      <c r="E97" s="38" t="n">
        <v>5000</v>
      </c>
      <c r="F97" s="39" t="n">
        <f aca="false">+E97*$C97</f>
        <v>150000</v>
      </c>
      <c r="G97" s="39" t="n">
        <v>3000</v>
      </c>
      <c r="H97" s="39" t="n">
        <f aca="false">+G97*$C97</f>
        <v>90000</v>
      </c>
      <c r="I97" s="39" t="n">
        <v>15000</v>
      </c>
      <c r="J97" s="39" t="n">
        <f aca="false">+I97*$C97</f>
        <v>450000</v>
      </c>
      <c r="K97" s="39" t="n">
        <v>2000</v>
      </c>
      <c r="L97" s="39" t="n">
        <f aca="false">+K97*$C97</f>
        <v>60000</v>
      </c>
      <c r="M97" s="39" t="n">
        <v>3000</v>
      </c>
      <c r="N97" s="39" t="n">
        <f aca="false">+M97*C97</f>
        <v>90000</v>
      </c>
      <c r="O97" s="39" t="n">
        <f aca="false">+M97+K97+I97+G97+E97</f>
        <v>28000</v>
      </c>
      <c r="P97" s="40" t="n">
        <f aca="false">+N97+L97+J97+H97+F97</f>
        <v>840000</v>
      </c>
      <c r="Q97" s="39"/>
      <c r="R97" s="38" t="n">
        <v>8000</v>
      </c>
      <c r="S97" s="39" t="n">
        <f aca="false">+R97*C97</f>
        <v>240000</v>
      </c>
      <c r="T97" s="39" t="n">
        <v>700</v>
      </c>
      <c r="U97" s="39" t="n">
        <f aca="false">+T97*C97</f>
        <v>21000</v>
      </c>
      <c r="V97" s="39" t="n">
        <v>0</v>
      </c>
      <c r="W97" s="39" t="n">
        <f aca="false">+V97*C97</f>
        <v>0</v>
      </c>
      <c r="X97" s="39" t="n">
        <v>500</v>
      </c>
      <c r="Y97" s="39" t="n">
        <f aca="false">+X97*C97</f>
        <v>15000</v>
      </c>
      <c r="Z97" s="39" t="n">
        <v>2200</v>
      </c>
      <c r="AA97" s="39" t="n">
        <f aca="false">+Z97*C97</f>
        <v>66000</v>
      </c>
      <c r="AB97" s="39" t="n">
        <f aca="false">+Z97+X97+V97+T97+R97</f>
        <v>11400</v>
      </c>
      <c r="AC97" s="40" t="n">
        <f aca="false">+AA97+Y97+W97+U97+S97</f>
        <v>342000</v>
      </c>
      <c r="AD97" s="39"/>
      <c r="AE97" s="41" t="n">
        <f aca="false">+AB97+O97</f>
        <v>39400</v>
      </c>
      <c r="AF97" s="42" t="n">
        <f aca="false">+AC97+P97</f>
        <v>1182000</v>
      </c>
      <c r="AG97" s="43"/>
      <c r="AI97" s="44"/>
      <c r="AJ97" s="45"/>
      <c r="AK97" s="46"/>
    </row>
    <row r="98" customFormat="false" ht="12.75" hidden="false" customHeight="false" outlineLevel="0" collapsed="false">
      <c r="A98" s="35" t="n">
        <v>39630</v>
      </c>
      <c r="B98" s="36" t="n">
        <v>39685</v>
      </c>
      <c r="C98" s="37" t="n">
        <f aca="false">+A99-A98</f>
        <v>31</v>
      </c>
      <c r="D98" s="37"/>
      <c r="E98" s="38" t="n">
        <v>5000</v>
      </c>
      <c r="F98" s="39" t="n">
        <f aca="false">+E98*$C98</f>
        <v>155000</v>
      </c>
      <c r="G98" s="39" t="n">
        <v>3000</v>
      </c>
      <c r="H98" s="39" t="n">
        <f aca="false">+G98*$C98</f>
        <v>93000</v>
      </c>
      <c r="I98" s="39" t="n">
        <v>15000</v>
      </c>
      <c r="J98" s="39" t="n">
        <f aca="false">+I98*$C98</f>
        <v>465000</v>
      </c>
      <c r="K98" s="39" t="n">
        <v>2000</v>
      </c>
      <c r="L98" s="39" t="n">
        <f aca="false">+K98*$C98</f>
        <v>62000</v>
      </c>
      <c r="M98" s="39" t="n">
        <v>3000</v>
      </c>
      <c r="N98" s="39" t="n">
        <f aca="false">+M98*C98</f>
        <v>93000</v>
      </c>
      <c r="O98" s="39" t="n">
        <f aca="false">+M98+K98+I98+G98+E98</f>
        <v>28000</v>
      </c>
      <c r="P98" s="40" t="n">
        <f aca="false">+N98+L98+J98+H98+F98</f>
        <v>868000</v>
      </c>
      <c r="Q98" s="39"/>
      <c r="R98" s="38" t="n">
        <v>8000</v>
      </c>
      <c r="S98" s="39" t="n">
        <f aca="false">+R98*C98</f>
        <v>248000</v>
      </c>
      <c r="T98" s="39" t="n">
        <v>700</v>
      </c>
      <c r="U98" s="39" t="n">
        <f aca="false">+T98*C98</f>
        <v>21700</v>
      </c>
      <c r="V98" s="39" t="n">
        <v>0</v>
      </c>
      <c r="W98" s="39" t="n">
        <f aca="false">+V98*C98</f>
        <v>0</v>
      </c>
      <c r="X98" s="39" t="n">
        <v>500</v>
      </c>
      <c r="Y98" s="39" t="n">
        <f aca="false">+X98*C98</f>
        <v>15500</v>
      </c>
      <c r="Z98" s="39" t="n">
        <v>2200</v>
      </c>
      <c r="AA98" s="39" t="n">
        <f aca="false">+Z98*C98</f>
        <v>68200</v>
      </c>
      <c r="AB98" s="39" t="n">
        <f aca="false">+Z98+X98+V98+T98+R98</f>
        <v>11400</v>
      </c>
      <c r="AC98" s="40" t="n">
        <f aca="false">+AA98+Y98+W98+U98+S98</f>
        <v>353400</v>
      </c>
      <c r="AD98" s="39"/>
      <c r="AE98" s="41" t="n">
        <f aca="false">+AB98+O98</f>
        <v>39400</v>
      </c>
      <c r="AF98" s="42" t="n">
        <f aca="false">+AC98+P98</f>
        <v>1221400</v>
      </c>
      <c r="AG98" s="43"/>
      <c r="AI98" s="44"/>
      <c r="AJ98" s="45"/>
      <c r="AK98" s="46"/>
    </row>
    <row r="99" customFormat="false" ht="12.75" hidden="false" customHeight="false" outlineLevel="0" collapsed="false">
      <c r="A99" s="35" t="n">
        <v>39661</v>
      </c>
      <c r="B99" s="36" t="n">
        <v>39716</v>
      </c>
      <c r="C99" s="37" t="n">
        <f aca="false">+A100-A99</f>
        <v>31</v>
      </c>
      <c r="D99" s="37"/>
      <c r="E99" s="38" t="n">
        <v>5000</v>
      </c>
      <c r="F99" s="39" t="n">
        <f aca="false">+E99*$C99</f>
        <v>155000</v>
      </c>
      <c r="G99" s="39" t="n">
        <v>3000</v>
      </c>
      <c r="H99" s="39" t="n">
        <f aca="false">+G99*$C99</f>
        <v>93000</v>
      </c>
      <c r="I99" s="39" t="n">
        <v>15000</v>
      </c>
      <c r="J99" s="39" t="n">
        <f aca="false">+I99*$C99</f>
        <v>465000</v>
      </c>
      <c r="K99" s="39" t="n">
        <v>2000</v>
      </c>
      <c r="L99" s="39" t="n">
        <f aca="false">+K99*$C99</f>
        <v>62000</v>
      </c>
      <c r="M99" s="39" t="n">
        <v>3000</v>
      </c>
      <c r="N99" s="39" t="n">
        <f aca="false">+M99*C99</f>
        <v>93000</v>
      </c>
      <c r="O99" s="39" t="n">
        <f aca="false">+M99+K99+I99+G99+E99</f>
        <v>28000</v>
      </c>
      <c r="P99" s="40" t="n">
        <f aca="false">+N99+L99+J99+H99+F99</f>
        <v>868000</v>
      </c>
      <c r="Q99" s="39"/>
      <c r="R99" s="38" t="n">
        <v>8000</v>
      </c>
      <c r="S99" s="39" t="n">
        <f aca="false">+R99*C99</f>
        <v>248000</v>
      </c>
      <c r="T99" s="39" t="n">
        <v>700</v>
      </c>
      <c r="U99" s="39" t="n">
        <f aca="false">+T99*C99</f>
        <v>21700</v>
      </c>
      <c r="V99" s="39" t="n">
        <v>0</v>
      </c>
      <c r="W99" s="39" t="n">
        <f aca="false">+V99*C99</f>
        <v>0</v>
      </c>
      <c r="X99" s="39" t="n">
        <v>500</v>
      </c>
      <c r="Y99" s="39" t="n">
        <f aca="false">+X99*C99</f>
        <v>15500</v>
      </c>
      <c r="Z99" s="39" t="n">
        <v>2200</v>
      </c>
      <c r="AA99" s="39" t="n">
        <f aca="false">+Z99*C99</f>
        <v>68200</v>
      </c>
      <c r="AB99" s="39" t="n">
        <f aca="false">+Z99+X99+V99+T99+R99</f>
        <v>11400</v>
      </c>
      <c r="AC99" s="40" t="n">
        <f aca="false">+AA99+Y99+W99+U99+S99</f>
        <v>353400</v>
      </c>
      <c r="AD99" s="39"/>
      <c r="AE99" s="41" t="n">
        <f aca="false">+AB99+O99</f>
        <v>39400</v>
      </c>
      <c r="AF99" s="42" t="n">
        <f aca="false">+AC99+P99</f>
        <v>1221400</v>
      </c>
      <c r="AG99" s="43"/>
      <c r="AI99" s="44"/>
      <c r="AJ99" s="45"/>
      <c r="AK99" s="46"/>
    </row>
    <row r="100" customFormat="false" ht="12.75" hidden="false" customHeight="false" outlineLevel="0" collapsed="false">
      <c r="A100" s="35" t="n">
        <v>39692</v>
      </c>
      <c r="B100" s="36" t="n">
        <v>39746</v>
      </c>
      <c r="C100" s="37" t="n">
        <f aca="false">+A101-A100</f>
        <v>30</v>
      </c>
      <c r="D100" s="37"/>
      <c r="E100" s="38" t="n">
        <v>5000</v>
      </c>
      <c r="F100" s="39" t="n">
        <f aca="false">+E100*$C100</f>
        <v>150000</v>
      </c>
      <c r="G100" s="39" t="n">
        <v>3000</v>
      </c>
      <c r="H100" s="39" t="n">
        <f aca="false">+G100*$C100</f>
        <v>90000</v>
      </c>
      <c r="I100" s="39" t="n">
        <v>15000</v>
      </c>
      <c r="J100" s="39" t="n">
        <f aca="false">+I100*$C100</f>
        <v>450000</v>
      </c>
      <c r="K100" s="39" t="n">
        <v>2000</v>
      </c>
      <c r="L100" s="39" t="n">
        <f aca="false">+K100*$C100</f>
        <v>60000</v>
      </c>
      <c r="M100" s="39" t="n">
        <v>3000</v>
      </c>
      <c r="N100" s="39" t="n">
        <f aca="false">+M100*C100</f>
        <v>90000</v>
      </c>
      <c r="O100" s="39" t="n">
        <f aca="false">+M100+K100+I100+G100+E100</f>
        <v>28000</v>
      </c>
      <c r="P100" s="40" t="n">
        <f aca="false">+N100+L100+J100+H100+F100</f>
        <v>840000</v>
      </c>
      <c r="Q100" s="39"/>
      <c r="R100" s="38" t="n">
        <v>8000</v>
      </c>
      <c r="S100" s="39" t="n">
        <f aca="false">+R100*C100</f>
        <v>240000</v>
      </c>
      <c r="T100" s="39" t="n">
        <v>700</v>
      </c>
      <c r="U100" s="39" t="n">
        <f aca="false">+T100*C100</f>
        <v>21000</v>
      </c>
      <c r="V100" s="39" t="n">
        <v>0</v>
      </c>
      <c r="W100" s="39" t="n">
        <f aca="false">+V100*C100</f>
        <v>0</v>
      </c>
      <c r="X100" s="39" t="n">
        <v>500</v>
      </c>
      <c r="Y100" s="39" t="n">
        <f aca="false">+X100*C100</f>
        <v>15000</v>
      </c>
      <c r="Z100" s="39" t="n">
        <v>2200</v>
      </c>
      <c r="AA100" s="39" t="n">
        <f aca="false">+Z100*C100</f>
        <v>66000</v>
      </c>
      <c r="AB100" s="39" t="n">
        <f aca="false">+Z100+X100+V100+T100+R100</f>
        <v>11400</v>
      </c>
      <c r="AC100" s="40" t="n">
        <f aca="false">+AA100+Y100+W100+U100+S100</f>
        <v>342000</v>
      </c>
      <c r="AD100" s="39"/>
      <c r="AE100" s="41" t="n">
        <f aca="false">+AB100+O100</f>
        <v>39400</v>
      </c>
      <c r="AF100" s="42" t="n">
        <f aca="false">+AC100+P100</f>
        <v>1182000</v>
      </c>
      <c r="AG100" s="43"/>
      <c r="AI100" s="44"/>
      <c r="AJ100" s="45"/>
      <c r="AK100" s="46"/>
    </row>
    <row r="101" customFormat="false" ht="12.75" hidden="false" customHeight="false" outlineLevel="0" collapsed="false">
      <c r="A101" s="35" t="n">
        <v>39722</v>
      </c>
      <c r="B101" s="36" t="n">
        <v>39777</v>
      </c>
      <c r="C101" s="37" t="n">
        <f aca="false">+A102-A101</f>
        <v>31</v>
      </c>
      <c r="D101" s="37"/>
      <c r="E101" s="38" t="n">
        <v>5000</v>
      </c>
      <c r="F101" s="39" t="n">
        <f aca="false">+E101*$C101</f>
        <v>155000</v>
      </c>
      <c r="G101" s="39" t="n">
        <v>3000</v>
      </c>
      <c r="H101" s="39" t="n">
        <f aca="false">+G101*$C101</f>
        <v>93000</v>
      </c>
      <c r="I101" s="39" t="n">
        <v>15000</v>
      </c>
      <c r="J101" s="39" t="n">
        <f aca="false">+I101*$C101</f>
        <v>465000</v>
      </c>
      <c r="K101" s="39" t="n">
        <v>2000</v>
      </c>
      <c r="L101" s="39" t="n">
        <f aca="false">+K101*$C101</f>
        <v>62000</v>
      </c>
      <c r="M101" s="39" t="n">
        <v>3000</v>
      </c>
      <c r="N101" s="39" t="n">
        <f aca="false">+M101*C101</f>
        <v>93000</v>
      </c>
      <c r="O101" s="39" t="n">
        <f aca="false">+M101+K101+I101+G101+E101</f>
        <v>28000</v>
      </c>
      <c r="P101" s="40" t="n">
        <f aca="false">+N101+L101+J101+H101+F101</f>
        <v>868000</v>
      </c>
      <c r="Q101" s="39"/>
      <c r="R101" s="38" t="n">
        <v>8000</v>
      </c>
      <c r="S101" s="39" t="n">
        <f aca="false">+R101*C101</f>
        <v>248000</v>
      </c>
      <c r="T101" s="39" t="n">
        <v>700</v>
      </c>
      <c r="U101" s="39" t="n">
        <f aca="false">+T101*C101</f>
        <v>21700</v>
      </c>
      <c r="V101" s="39" t="n">
        <v>0</v>
      </c>
      <c r="W101" s="39" t="n">
        <f aca="false">+V101*C101</f>
        <v>0</v>
      </c>
      <c r="X101" s="39" t="n">
        <v>500</v>
      </c>
      <c r="Y101" s="39" t="n">
        <f aca="false">+X101*C101</f>
        <v>15500</v>
      </c>
      <c r="Z101" s="39" t="n">
        <v>2200</v>
      </c>
      <c r="AA101" s="39" t="n">
        <f aca="false">+Z101*C101</f>
        <v>68200</v>
      </c>
      <c r="AB101" s="39" t="n">
        <f aca="false">+Z101+X101+V101+T101+R101</f>
        <v>11400</v>
      </c>
      <c r="AC101" s="40" t="n">
        <f aca="false">+AA101+Y101+W101+U101+S101</f>
        <v>353400</v>
      </c>
      <c r="AD101" s="39"/>
      <c r="AE101" s="41" t="n">
        <f aca="false">+AB101+O101</f>
        <v>39400</v>
      </c>
      <c r="AF101" s="42" t="n">
        <f aca="false">+AC101+P101</f>
        <v>1221400</v>
      </c>
      <c r="AG101" s="43"/>
      <c r="AI101" s="44"/>
      <c r="AJ101" s="45"/>
      <c r="AK101" s="46"/>
    </row>
    <row r="102" customFormat="false" ht="12.75" hidden="false" customHeight="false" outlineLevel="0" collapsed="false">
      <c r="A102" s="35" t="n">
        <v>39753</v>
      </c>
      <c r="B102" s="36" t="n">
        <v>39807</v>
      </c>
      <c r="C102" s="37" t="n">
        <f aca="false">+A103-A102</f>
        <v>30</v>
      </c>
      <c r="D102" s="37"/>
      <c r="E102" s="47" t="n">
        <v>6200</v>
      </c>
      <c r="F102" s="39" t="n">
        <f aca="false">+E102*$C102</f>
        <v>186000</v>
      </c>
      <c r="G102" s="48" t="n">
        <v>3000</v>
      </c>
      <c r="H102" s="39" t="n">
        <f aca="false">+G102*$C102</f>
        <v>90000</v>
      </c>
      <c r="I102" s="48" t="n">
        <v>15000</v>
      </c>
      <c r="J102" s="39" t="n">
        <f aca="false">+I102*$C102</f>
        <v>450000</v>
      </c>
      <c r="K102" s="48" t="n">
        <v>3500</v>
      </c>
      <c r="L102" s="39" t="n">
        <f aca="false">+K102*$C102</f>
        <v>105000</v>
      </c>
      <c r="M102" s="48" t="n">
        <v>5000</v>
      </c>
      <c r="N102" s="39" t="n">
        <f aca="false">+M102*C102</f>
        <v>150000</v>
      </c>
      <c r="O102" s="39" t="n">
        <f aca="false">+M102+K102+I102+G102+E102</f>
        <v>32700</v>
      </c>
      <c r="P102" s="40" t="n">
        <f aca="false">+N102+L102+J102+H102+F102</f>
        <v>981000</v>
      </c>
      <c r="Q102" s="39"/>
      <c r="R102" s="47" t="n">
        <v>12000</v>
      </c>
      <c r="S102" s="39" t="n">
        <f aca="false">+R102*C102</f>
        <v>360000</v>
      </c>
      <c r="T102" s="48" t="n">
        <v>1750</v>
      </c>
      <c r="U102" s="39" t="n">
        <f aca="false">+T102*C102</f>
        <v>52500</v>
      </c>
      <c r="V102" s="39" t="n">
        <v>0</v>
      </c>
      <c r="W102" s="39" t="n">
        <f aca="false">+V102*C102</f>
        <v>0</v>
      </c>
      <c r="X102" s="48" t="n">
        <v>850</v>
      </c>
      <c r="Y102" s="39" t="n">
        <f aca="false">+X102*C102</f>
        <v>25500</v>
      </c>
      <c r="Z102" s="48" t="n">
        <v>5800</v>
      </c>
      <c r="AA102" s="39" t="n">
        <f aca="false">+Z102*C102</f>
        <v>174000</v>
      </c>
      <c r="AB102" s="39" t="n">
        <f aca="false">+Z102+X102+V102+T102+R102</f>
        <v>20400</v>
      </c>
      <c r="AC102" s="40" t="n">
        <f aca="false">+AA102+Y102+W102+U102+S102</f>
        <v>612000</v>
      </c>
      <c r="AD102" s="39"/>
      <c r="AE102" s="41" t="n">
        <f aca="false">+AB102+O102</f>
        <v>53100</v>
      </c>
      <c r="AF102" s="42" t="n">
        <f aca="false">+AC102+P102</f>
        <v>1593000</v>
      </c>
      <c r="AG102" s="43"/>
      <c r="AI102" s="44"/>
      <c r="AJ102" s="45"/>
      <c r="AK102" s="46"/>
    </row>
    <row r="103" customFormat="false" ht="12.75" hidden="false" customHeight="false" outlineLevel="0" collapsed="false">
      <c r="A103" s="35" t="n">
        <v>39783</v>
      </c>
      <c r="B103" s="36" t="n">
        <v>39838</v>
      </c>
      <c r="C103" s="37" t="n">
        <f aca="false">+A104-A103</f>
        <v>31</v>
      </c>
      <c r="D103" s="37"/>
      <c r="E103" s="38" t="n">
        <v>6200</v>
      </c>
      <c r="F103" s="39" t="n">
        <f aca="false">+E103*$C103</f>
        <v>192200</v>
      </c>
      <c r="G103" s="39" t="n">
        <v>3000</v>
      </c>
      <c r="H103" s="39" t="n">
        <f aca="false">+G103*$C103</f>
        <v>93000</v>
      </c>
      <c r="I103" s="39" t="n">
        <v>15000</v>
      </c>
      <c r="J103" s="39" t="n">
        <f aca="false">+I103*$C103</f>
        <v>465000</v>
      </c>
      <c r="K103" s="39" t="n">
        <v>3500</v>
      </c>
      <c r="L103" s="39" t="n">
        <f aca="false">+K103*$C103</f>
        <v>108500</v>
      </c>
      <c r="M103" s="39" t="n">
        <v>5000</v>
      </c>
      <c r="N103" s="39" t="n">
        <f aca="false">+M103*C103</f>
        <v>155000</v>
      </c>
      <c r="O103" s="39" t="n">
        <f aca="false">+M103+K103+I103+G103+E103</f>
        <v>32700</v>
      </c>
      <c r="P103" s="40" t="n">
        <f aca="false">+N103+L103+J103+H103+F103</f>
        <v>1013700</v>
      </c>
      <c r="Q103" s="39"/>
      <c r="R103" s="38" t="n">
        <v>12000</v>
      </c>
      <c r="S103" s="39" t="n">
        <f aca="false">+R103*C103</f>
        <v>372000</v>
      </c>
      <c r="T103" s="39" t="n">
        <v>1750</v>
      </c>
      <c r="U103" s="39" t="n">
        <f aca="false">+T103*C103</f>
        <v>54250</v>
      </c>
      <c r="V103" s="39" t="n">
        <v>0</v>
      </c>
      <c r="W103" s="39" t="n">
        <f aca="false">+V103*C103</f>
        <v>0</v>
      </c>
      <c r="X103" s="39" t="n">
        <v>850</v>
      </c>
      <c r="Y103" s="39" t="n">
        <f aca="false">+X103*C103</f>
        <v>26350</v>
      </c>
      <c r="Z103" s="39" t="n">
        <v>5800</v>
      </c>
      <c r="AA103" s="39" t="n">
        <f aca="false">+Z103*C103</f>
        <v>179800</v>
      </c>
      <c r="AB103" s="39" t="n">
        <f aca="false">+Z103+X103+V103+T103+R103</f>
        <v>20400</v>
      </c>
      <c r="AC103" s="40" t="n">
        <f aca="false">+AA103+Y103+W103+U103+S103</f>
        <v>632400</v>
      </c>
      <c r="AD103" s="39"/>
      <c r="AE103" s="41" t="n">
        <f aca="false">+AB103+O103</f>
        <v>53100</v>
      </c>
      <c r="AF103" s="42" t="n">
        <f aca="false">+AC103+P103</f>
        <v>1646100</v>
      </c>
      <c r="AG103" s="43"/>
      <c r="AI103" s="44"/>
      <c r="AJ103" s="45"/>
      <c r="AK103" s="46"/>
    </row>
    <row r="104" customFormat="false" ht="12.75" hidden="false" customHeight="false" outlineLevel="0" collapsed="false">
      <c r="A104" s="35" t="n">
        <v>39814</v>
      </c>
      <c r="B104" s="36" t="n">
        <v>39869</v>
      </c>
      <c r="C104" s="37" t="n">
        <f aca="false">+A105-A104</f>
        <v>31</v>
      </c>
      <c r="D104" s="37"/>
      <c r="E104" s="38" t="n">
        <v>6200</v>
      </c>
      <c r="F104" s="39" t="n">
        <f aca="false">+E104*$C104</f>
        <v>192200</v>
      </c>
      <c r="G104" s="39" t="n">
        <v>3000</v>
      </c>
      <c r="H104" s="39" t="n">
        <f aca="false">+G104*$C104</f>
        <v>93000</v>
      </c>
      <c r="I104" s="39" t="n">
        <v>15000</v>
      </c>
      <c r="J104" s="39" t="n">
        <f aca="false">+I104*$C104</f>
        <v>465000</v>
      </c>
      <c r="K104" s="39" t="n">
        <v>3500</v>
      </c>
      <c r="L104" s="39" t="n">
        <f aca="false">+K104*$C104</f>
        <v>108500</v>
      </c>
      <c r="M104" s="39" t="n">
        <v>5000</v>
      </c>
      <c r="N104" s="39" t="n">
        <f aca="false">+M104*C104</f>
        <v>155000</v>
      </c>
      <c r="O104" s="39" t="n">
        <f aca="false">+M104+K104+I104+G104+E104</f>
        <v>32700</v>
      </c>
      <c r="P104" s="40" t="n">
        <f aca="false">+N104+L104+J104+H104+F104</f>
        <v>1013700</v>
      </c>
      <c r="Q104" s="39"/>
      <c r="R104" s="38" t="n">
        <v>12000</v>
      </c>
      <c r="S104" s="39" t="n">
        <f aca="false">+R104*C104</f>
        <v>372000</v>
      </c>
      <c r="T104" s="39" t="n">
        <v>1750</v>
      </c>
      <c r="U104" s="39" t="n">
        <f aca="false">+T104*C104</f>
        <v>54250</v>
      </c>
      <c r="V104" s="39" t="n">
        <v>0</v>
      </c>
      <c r="W104" s="39" t="n">
        <f aca="false">+V104*C104</f>
        <v>0</v>
      </c>
      <c r="X104" s="39" t="n">
        <v>850</v>
      </c>
      <c r="Y104" s="39" t="n">
        <f aca="false">+X104*C104</f>
        <v>26350</v>
      </c>
      <c r="Z104" s="39" t="n">
        <v>5800</v>
      </c>
      <c r="AA104" s="39" t="n">
        <f aca="false">+Z104*C104</f>
        <v>179800</v>
      </c>
      <c r="AB104" s="39" t="n">
        <f aca="false">+Z104+X104+V104+T104+R104</f>
        <v>20400</v>
      </c>
      <c r="AC104" s="40" t="n">
        <f aca="false">+AA104+Y104+W104+U104+S104</f>
        <v>632400</v>
      </c>
      <c r="AD104" s="39"/>
      <c r="AE104" s="41" t="n">
        <f aca="false">+AB104+O104</f>
        <v>53100</v>
      </c>
      <c r="AF104" s="42" t="n">
        <f aca="false">+AC104+P104</f>
        <v>1646100</v>
      </c>
      <c r="AG104" s="43"/>
      <c r="AI104" s="44"/>
      <c r="AJ104" s="45"/>
      <c r="AK104" s="46"/>
    </row>
    <row r="105" customFormat="false" ht="12.75" hidden="false" customHeight="false" outlineLevel="0" collapsed="false">
      <c r="A105" s="35" t="n">
        <v>39845</v>
      </c>
      <c r="B105" s="36" t="n">
        <v>39897</v>
      </c>
      <c r="C105" s="37" t="n">
        <f aca="false">+A106-A105</f>
        <v>28</v>
      </c>
      <c r="D105" s="37"/>
      <c r="E105" s="38" t="n">
        <v>6200</v>
      </c>
      <c r="F105" s="39" t="n">
        <f aca="false">+E105*$C105</f>
        <v>173600</v>
      </c>
      <c r="G105" s="39" t="n">
        <v>3000</v>
      </c>
      <c r="H105" s="39" t="n">
        <f aca="false">+G105*$C105</f>
        <v>84000</v>
      </c>
      <c r="I105" s="39" t="n">
        <v>15000</v>
      </c>
      <c r="J105" s="39" t="n">
        <f aca="false">+I105*$C105</f>
        <v>420000</v>
      </c>
      <c r="K105" s="39" t="n">
        <v>3500</v>
      </c>
      <c r="L105" s="39" t="n">
        <f aca="false">+K105*$C105</f>
        <v>98000</v>
      </c>
      <c r="M105" s="39" t="n">
        <v>5000</v>
      </c>
      <c r="N105" s="39" t="n">
        <f aca="false">+M105*C105</f>
        <v>140000</v>
      </c>
      <c r="O105" s="39" t="n">
        <f aca="false">+M105+K105+I105+G105+E105</f>
        <v>32700</v>
      </c>
      <c r="P105" s="40" t="n">
        <f aca="false">+N105+L105+J105+H105+F105</f>
        <v>915600</v>
      </c>
      <c r="Q105" s="39"/>
      <c r="R105" s="38" t="n">
        <v>12000</v>
      </c>
      <c r="S105" s="39" t="n">
        <f aca="false">+R105*C105</f>
        <v>336000</v>
      </c>
      <c r="T105" s="39" t="n">
        <v>1750</v>
      </c>
      <c r="U105" s="39" t="n">
        <f aca="false">+T105*C105</f>
        <v>49000</v>
      </c>
      <c r="V105" s="39" t="n">
        <v>0</v>
      </c>
      <c r="W105" s="39" t="n">
        <f aca="false">+V105*C105</f>
        <v>0</v>
      </c>
      <c r="X105" s="39" t="n">
        <v>850</v>
      </c>
      <c r="Y105" s="39" t="n">
        <f aca="false">+X105*C105</f>
        <v>23800</v>
      </c>
      <c r="Z105" s="39" t="n">
        <v>5800</v>
      </c>
      <c r="AA105" s="39" t="n">
        <f aca="false">+Z105*C105</f>
        <v>162400</v>
      </c>
      <c r="AB105" s="39" t="n">
        <f aca="false">+Z105+X105+V105+T105+R105</f>
        <v>20400</v>
      </c>
      <c r="AC105" s="40" t="n">
        <f aca="false">+AA105+Y105+W105+U105+S105</f>
        <v>571200</v>
      </c>
      <c r="AD105" s="39"/>
      <c r="AE105" s="41" t="n">
        <f aca="false">+AB105+O105</f>
        <v>53100</v>
      </c>
      <c r="AF105" s="42" t="n">
        <f aca="false">+AC105+P105</f>
        <v>1486800</v>
      </c>
      <c r="AG105" s="43"/>
      <c r="AI105" s="44"/>
      <c r="AJ105" s="45"/>
      <c r="AK105" s="46"/>
    </row>
    <row r="106" customFormat="false" ht="12.75" hidden="false" customHeight="false" outlineLevel="0" collapsed="false">
      <c r="A106" s="35" t="n">
        <v>39873</v>
      </c>
      <c r="B106" s="36" t="n">
        <v>39928</v>
      </c>
      <c r="C106" s="37" t="n">
        <f aca="false">+A107-A106</f>
        <v>31</v>
      </c>
      <c r="D106" s="37"/>
      <c r="E106" s="38" t="n">
        <v>6200</v>
      </c>
      <c r="F106" s="39" t="n">
        <f aca="false">+E106*$C106</f>
        <v>192200</v>
      </c>
      <c r="G106" s="39" t="n">
        <v>3000</v>
      </c>
      <c r="H106" s="39" t="n">
        <f aca="false">+G106*$C106</f>
        <v>93000</v>
      </c>
      <c r="I106" s="39" t="n">
        <v>15000</v>
      </c>
      <c r="J106" s="39" t="n">
        <f aca="false">+I106*$C106</f>
        <v>465000</v>
      </c>
      <c r="K106" s="39" t="n">
        <v>3500</v>
      </c>
      <c r="L106" s="39" t="n">
        <f aca="false">+K106*$C106</f>
        <v>108500</v>
      </c>
      <c r="M106" s="39" t="n">
        <v>5000</v>
      </c>
      <c r="N106" s="39" t="n">
        <f aca="false">+M106*C106</f>
        <v>155000</v>
      </c>
      <c r="O106" s="39" t="n">
        <f aca="false">+M106+K106+I106+G106+E106</f>
        <v>32700</v>
      </c>
      <c r="P106" s="40" t="n">
        <f aca="false">+N106+L106+J106+H106+F106</f>
        <v>1013700</v>
      </c>
      <c r="Q106" s="39"/>
      <c r="R106" s="38" t="n">
        <v>12000</v>
      </c>
      <c r="S106" s="39" t="n">
        <f aca="false">+R106*C106</f>
        <v>372000</v>
      </c>
      <c r="T106" s="39" t="n">
        <v>1750</v>
      </c>
      <c r="U106" s="39" t="n">
        <f aca="false">+T106*C106</f>
        <v>54250</v>
      </c>
      <c r="V106" s="39" t="n">
        <v>0</v>
      </c>
      <c r="W106" s="39" t="n">
        <f aca="false">+V106*C106</f>
        <v>0</v>
      </c>
      <c r="X106" s="39" t="n">
        <v>850</v>
      </c>
      <c r="Y106" s="39" t="n">
        <f aca="false">+X106*C106</f>
        <v>26350</v>
      </c>
      <c r="Z106" s="39" t="n">
        <v>5800</v>
      </c>
      <c r="AA106" s="39" t="n">
        <f aca="false">+Z106*C106</f>
        <v>179800</v>
      </c>
      <c r="AB106" s="39" t="n">
        <f aca="false">+Z106+X106+V106+T106+R106</f>
        <v>20400</v>
      </c>
      <c r="AC106" s="40" t="n">
        <f aca="false">+AA106+Y106+W106+U106+S106</f>
        <v>632400</v>
      </c>
      <c r="AD106" s="39"/>
      <c r="AE106" s="41" t="n">
        <f aca="false">+AB106+O106</f>
        <v>53100</v>
      </c>
      <c r="AF106" s="42" t="n">
        <f aca="false">+AC106+P106</f>
        <v>1646100</v>
      </c>
      <c r="AG106" s="43"/>
      <c r="AI106" s="44"/>
      <c r="AJ106" s="45"/>
      <c r="AK106" s="46"/>
    </row>
    <row r="107" customFormat="false" ht="12.75" hidden="false" customHeight="false" outlineLevel="0" collapsed="false">
      <c r="A107" s="35" t="n">
        <v>39904</v>
      </c>
      <c r="B107" s="36" t="n">
        <v>39958</v>
      </c>
      <c r="C107" s="37" t="n">
        <f aca="false">+A108-A107</f>
        <v>30</v>
      </c>
      <c r="D107" s="37"/>
      <c r="E107" s="47" t="n">
        <v>5000</v>
      </c>
      <c r="F107" s="39" t="n">
        <f aca="false">+E107*$C107</f>
        <v>150000</v>
      </c>
      <c r="G107" s="48" t="n">
        <v>3000</v>
      </c>
      <c r="H107" s="39" t="n">
        <f aca="false">+G107*$C107</f>
        <v>90000</v>
      </c>
      <c r="I107" s="48" t="n">
        <v>15000</v>
      </c>
      <c r="J107" s="39" t="n">
        <f aca="false">+I107*$C107</f>
        <v>450000</v>
      </c>
      <c r="K107" s="48" t="n">
        <v>2000</v>
      </c>
      <c r="L107" s="39" t="n">
        <f aca="false">+K107*$C107</f>
        <v>60000</v>
      </c>
      <c r="M107" s="48" t="n">
        <v>3000</v>
      </c>
      <c r="N107" s="39" t="n">
        <f aca="false">+M107*C107</f>
        <v>90000</v>
      </c>
      <c r="O107" s="39" t="n">
        <f aca="false">+M107+K107+I107+G107+E107</f>
        <v>28000</v>
      </c>
      <c r="P107" s="40" t="n">
        <f aca="false">+N107+L107+J107+H107+F107</f>
        <v>840000</v>
      </c>
      <c r="Q107" s="39"/>
      <c r="R107" s="47" t="n">
        <v>8000</v>
      </c>
      <c r="S107" s="39" t="n">
        <f aca="false">+R107*C107</f>
        <v>240000</v>
      </c>
      <c r="T107" s="48" t="n">
        <v>700</v>
      </c>
      <c r="U107" s="39" t="n">
        <f aca="false">+T107*C107</f>
        <v>21000</v>
      </c>
      <c r="V107" s="39" t="n">
        <v>0</v>
      </c>
      <c r="W107" s="39" t="n">
        <f aca="false">+V107*C107</f>
        <v>0</v>
      </c>
      <c r="X107" s="48" t="n">
        <v>500</v>
      </c>
      <c r="Y107" s="39" t="n">
        <f aca="false">+X107*C107</f>
        <v>15000</v>
      </c>
      <c r="Z107" s="48" t="n">
        <v>2200</v>
      </c>
      <c r="AA107" s="39" t="n">
        <f aca="false">+Z107*C107</f>
        <v>66000</v>
      </c>
      <c r="AB107" s="39" t="n">
        <f aca="false">+Z107+X107+V107+T107+R107</f>
        <v>11400</v>
      </c>
      <c r="AC107" s="40" t="n">
        <f aca="false">+AA107+Y107+W107+U107+S107</f>
        <v>342000</v>
      </c>
      <c r="AD107" s="39"/>
      <c r="AE107" s="41" t="n">
        <f aca="false">+AB107+O107</f>
        <v>39400</v>
      </c>
      <c r="AF107" s="42" t="n">
        <f aca="false">+AC107+P107</f>
        <v>1182000</v>
      </c>
      <c r="AG107" s="43"/>
      <c r="AI107" s="44"/>
      <c r="AJ107" s="45"/>
      <c r="AK107" s="46"/>
    </row>
    <row r="108" customFormat="false" ht="12.75" hidden="false" customHeight="false" outlineLevel="0" collapsed="false">
      <c r="A108" s="35" t="n">
        <v>39934</v>
      </c>
      <c r="B108" s="36" t="n">
        <v>39989</v>
      </c>
      <c r="C108" s="37" t="n">
        <f aca="false">+A109-A108</f>
        <v>31</v>
      </c>
      <c r="D108" s="37"/>
      <c r="E108" s="38" t="n">
        <v>5000</v>
      </c>
      <c r="F108" s="39" t="n">
        <f aca="false">+E108*$C108</f>
        <v>155000</v>
      </c>
      <c r="G108" s="39" t="n">
        <v>3000</v>
      </c>
      <c r="H108" s="39" t="n">
        <f aca="false">+G108*$C108</f>
        <v>93000</v>
      </c>
      <c r="I108" s="39" t="n">
        <v>15000</v>
      </c>
      <c r="J108" s="39" t="n">
        <f aca="false">+I108*$C108</f>
        <v>465000</v>
      </c>
      <c r="K108" s="39" t="n">
        <v>2000</v>
      </c>
      <c r="L108" s="39" t="n">
        <f aca="false">+K108*$C108</f>
        <v>62000</v>
      </c>
      <c r="M108" s="39" t="n">
        <v>3000</v>
      </c>
      <c r="N108" s="39" t="n">
        <f aca="false">+M108*C108</f>
        <v>93000</v>
      </c>
      <c r="O108" s="39" t="n">
        <f aca="false">+M108+K108+I108+G108+E108</f>
        <v>28000</v>
      </c>
      <c r="P108" s="40" t="n">
        <f aca="false">+N108+L108+J108+H108+F108</f>
        <v>868000</v>
      </c>
      <c r="Q108" s="39"/>
      <c r="R108" s="38" t="n">
        <v>8000</v>
      </c>
      <c r="S108" s="39" t="n">
        <f aca="false">+R108*C108</f>
        <v>248000</v>
      </c>
      <c r="T108" s="39" t="n">
        <v>700</v>
      </c>
      <c r="U108" s="39" t="n">
        <f aca="false">+T108*C108</f>
        <v>21700</v>
      </c>
      <c r="V108" s="39" t="n">
        <v>0</v>
      </c>
      <c r="W108" s="39" t="n">
        <f aca="false">+V108*C108</f>
        <v>0</v>
      </c>
      <c r="X108" s="39" t="n">
        <v>500</v>
      </c>
      <c r="Y108" s="39" t="n">
        <f aca="false">+X108*C108</f>
        <v>15500</v>
      </c>
      <c r="Z108" s="39" t="n">
        <v>2200</v>
      </c>
      <c r="AA108" s="39" t="n">
        <f aca="false">+Z108*C108</f>
        <v>68200</v>
      </c>
      <c r="AB108" s="39" t="n">
        <f aca="false">+Z108+X108+V108+T108+R108</f>
        <v>11400</v>
      </c>
      <c r="AC108" s="40" t="n">
        <f aca="false">+AA108+Y108+W108+U108+S108</f>
        <v>353400</v>
      </c>
      <c r="AD108" s="39"/>
      <c r="AE108" s="41" t="n">
        <f aca="false">+AB108+O108</f>
        <v>39400</v>
      </c>
      <c r="AF108" s="42" t="n">
        <f aca="false">+AC108+P108</f>
        <v>1221400</v>
      </c>
      <c r="AG108" s="43"/>
      <c r="AI108" s="44"/>
      <c r="AJ108" s="45"/>
      <c r="AK108" s="46"/>
    </row>
    <row r="109" customFormat="false" ht="12.75" hidden="false" customHeight="false" outlineLevel="0" collapsed="false">
      <c r="A109" s="35" t="n">
        <v>39965</v>
      </c>
      <c r="B109" s="36" t="n">
        <v>40019</v>
      </c>
      <c r="C109" s="37" t="n">
        <f aca="false">+A110-A109</f>
        <v>30</v>
      </c>
      <c r="D109" s="37"/>
      <c r="E109" s="38" t="n">
        <v>5000</v>
      </c>
      <c r="F109" s="39" t="n">
        <f aca="false">+E109*$C109</f>
        <v>150000</v>
      </c>
      <c r="G109" s="39" t="n">
        <v>3000</v>
      </c>
      <c r="H109" s="39" t="n">
        <f aca="false">+G109*$C109</f>
        <v>90000</v>
      </c>
      <c r="I109" s="39" t="n">
        <v>15000</v>
      </c>
      <c r="J109" s="39" t="n">
        <f aca="false">+I109*$C109</f>
        <v>450000</v>
      </c>
      <c r="K109" s="39" t="n">
        <v>2000</v>
      </c>
      <c r="L109" s="39" t="n">
        <f aca="false">+K109*$C109</f>
        <v>60000</v>
      </c>
      <c r="M109" s="39" t="n">
        <v>3000</v>
      </c>
      <c r="N109" s="39" t="n">
        <f aca="false">+M109*C109</f>
        <v>90000</v>
      </c>
      <c r="O109" s="39" t="n">
        <f aca="false">+M109+K109+I109+G109+E109</f>
        <v>28000</v>
      </c>
      <c r="P109" s="40" t="n">
        <f aca="false">+N109+L109+J109+H109+F109</f>
        <v>840000</v>
      </c>
      <c r="Q109" s="39"/>
      <c r="R109" s="38" t="n">
        <v>8000</v>
      </c>
      <c r="S109" s="39" t="n">
        <f aca="false">+R109*C109</f>
        <v>240000</v>
      </c>
      <c r="T109" s="39" t="n">
        <v>700</v>
      </c>
      <c r="U109" s="39" t="n">
        <f aca="false">+T109*C109</f>
        <v>21000</v>
      </c>
      <c r="V109" s="39" t="n">
        <v>0</v>
      </c>
      <c r="W109" s="39" t="n">
        <f aca="false">+V109*C109</f>
        <v>0</v>
      </c>
      <c r="X109" s="39" t="n">
        <v>500</v>
      </c>
      <c r="Y109" s="39" t="n">
        <f aca="false">+X109*C109</f>
        <v>15000</v>
      </c>
      <c r="Z109" s="39" t="n">
        <v>2200</v>
      </c>
      <c r="AA109" s="39" t="n">
        <f aca="false">+Z109*C109</f>
        <v>66000</v>
      </c>
      <c r="AB109" s="39" t="n">
        <f aca="false">+Z109+X109+V109+T109+R109</f>
        <v>11400</v>
      </c>
      <c r="AC109" s="40" t="n">
        <f aca="false">+AA109+Y109+W109+U109+S109</f>
        <v>342000</v>
      </c>
      <c r="AD109" s="39"/>
      <c r="AE109" s="41" t="n">
        <f aca="false">+AB109+O109</f>
        <v>39400</v>
      </c>
      <c r="AF109" s="42" t="n">
        <f aca="false">+AC109+P109</f>
        <v>1182000</v>
      </c>
      <c r="AG109" s="43"/>
      <c r="AI109" s="44"/>
      <c r="AJ109" s="45"/>
      <c r="AK109" s="46"/>
    </row>
    <row r="110" customFormat="false" ht="12.75" hidden="false" customHeight="false" outlineLevel="0" collapsed="false">
      <c r="A110" s="35" t="n">
        <v>39995</v>
      </c>
      <c r="B110" s="36" t="n">
        <v>40050</v>
      </c>
      <c r="C110" s="37" t="n">
        <f aca="false">+A111-A110</f>
        <v>31</v>
      </c>
      <c r="D110" s="37"/>
      <c r="E110" s="38" t="n">
        <v>5000</v>
      </c>
      <c r="F110" s="39" t="n">
        <f aca="false">+E110*$C110</f>
        <v>155000</v>
      </c>
      <c r="G110" s="39" t="n">
        <v>3000</v>
      </c>
      <c r="H110" s="39" t="n">
        <f aca="false">+G110*$C110</f>
        <v>93000</v>
      </c>
      <c r="I110" s="39" t="n">
        <v>15000</v>
      </c>
      <c r="J110" s="39" t="n">
        <f aca="false">+I110*$C110</f>
        <v>465000</v>
      </c>
      <c r="K110" s="39" t="n">
        <v>2000</v>
      </c>
      <c r="L110" s="39" t="n">
        <f aca="false">+K110*$C110</f>
        <v>62000</v>
      </c>
      <c r="M110" s="39" t="n">
        <v>3000</v>
      </c>
      <c r="N110" s="39" t="n">
        <f aca="false">+M110*C110</f>
        <v>93000</v>
      </c>
      <c r="O110" s="39" t="n">
        <f aca="false">+M110+K110+I110+G110+E110</f>
        <v>28000</v>
      </c>
      <c r="P110" s="40" t="n">
        <f aca="false">+N110+L110+J110+H110+F110</f>
        <v>868000</v>
      </c>
      <c r="Q110" s="39"/>
      <c r="R110" s="38" t="n">
        <v>8000</v>
      </c>
      <c r="S110" s="39" t="n">
        <f aca="false">+R110*C110</f>
        <v>248000</v>
      </c>
      <c r="T110" s="39" t="n">
        <v>700</v>
      </c>
      <c r="U110" s="39" t="n">
        <f aca="false">+T110*C110</f>
        <v>21700</v>
      </c>
      <c r="V110" s="39" t="n">
        <v>0</v>
      </c>
      <c r="W110" s="39" t="n">
        <f aca="false">+V110*C110</f>
        <v>0</v>
      </c>
      <c r="X110" s="39" t="n">
        <v>500</v>
      </c>
      <c r="Y110" s="39" t="n">
        <f aca="false">+X110*C110</f>
        <v>15500</v>
      </c>
      <c r="Z110" s="39" t="n">
        <v>2200</v>
      </c>
      <c r="AA110" s="39" t="n">
        <f aca="false">+Z110*C110</f>
        <v>68200</v>
      </c>
      <c r="AB110" s="39" t="n">
        <f aca="false">+Z110+X110+V110+T110+R110</f>
        <v>11400</v>
      </c>
      <c r="AC110" s="40" t="n">
        <f aca="false">+AA110+Y110+W110+U110+S110</f>
        <v>353400</v>
      </c>
      <c r="AD110" s="39"/>
      <c r="AE110" s="41" t="n">
        <f aca="false">+AB110+O110</f>
        <v>39400</v>
      </c>
      <c r="AF110" s="42" t="n">
        <f aca="false">+AC110+P110</f>
        <v>1221400</v>
      </c>
      <c r="AG110" s="43"/>
      <c r="AI110" s="44"/>
      <c r="AJ110" s="45"/>
      <c r="AK110" s="46"/>
    </row>
    <row r="111" customFormat="false" ht="12.75" hidden="false" customHeight="false" outlineLevel="0" collapsed="false">
      <c r="A111" s="35" t="n">
        <v>40026</v>
      </c>
      <c r="B111" s="36" t="n">
        <v>40081</v>
      </c>
      <c r="C111" s="37" t="n">
        <f aca="false">+A112-A111</f>
        <v>31</v>
      </c>
      <c r="D111" s="37"/>
      <c r="E111" s="38" t="n">
        <v>5000</v>
      </c>
      <c r="F111" s="39" t="n">
        <f aca="false">+E111*$C111</f>
        <v>155000</v>
      </c>
      <c r="G111" s="39" t="n">
        <v>3000</v>
      </c>
      <c r="H111" s="39" t="n">
        <f aca="false">+G111*$C111</f>
        <v>93000</v>
      </c>
      <c r="I111" s="39" t="n">
        <v>15000</v>
      </c>
      <c r="J111" s="39" t="n">
        <f aca="false">+I111*$C111</f>
        <v>465000</v>
      </c>
      <c r="K111" s="39" t="n">
        <v>2000</v>
      </c>
      <c r="L111" s="39" t="n">
        <f aca="false">+K111*$C111</f>
        <v>62000</v>
      </c>
      <c r="M111" s="39" t="n">
        <v>3000</v>
      </c>
      <c r="N111" s="39" t="n">
        <f aca="false">+M111*C111</f>
        <v>93000</v>
      </c>
      <c r="O111" s="39" t="n">
        <f aca="false">+M111+K111+I111+G111+E111</f>
        <v>28000</v>
      </c>
      <c r="P111" s="40" t="n">
        <f aca="false">+N111+L111+J111+H111+F111</f>
        <v>868000</v>
      </c>
      <c r="Q111" s="39"/>
      <c r="R111" s="38" t="n">
        <v>8000</v>
      </c>
      <c r="S111" s="39" t="n">
        <f aca="false">+R111*C111</f>
        <v>248000</v>
      </c>
      <c r="T111" s="39" t="n">
        <v>700</v>
      </c>
      <c r="U111" s="39" t="n">
        <f aca="false">+T111*C111</f>
        <v>21700</v>
      </c>
      <c r="V111" s="39" t="n">
        <v>0</v>
      </c>
      <c r="W111" s="39" t="n">
        <f aca="false">+V111*C111</f>
        <v>0</v>
      </c>
      <c r="X111" s="39" t="n">
        <v>500</v>
      </c>
      <c r="Y111" s="39" t="n">
        <f aca="false">+X111*C111</f>
        <v>15500</v>
      </c>
      <c r="Z111" s="39" t="n">
        <v>2200</v>
      </c>
      <c r="AA111" s="39" t="n">
        <f aca="false">+Z111*C111</f>
        <v>68200</v>
      </c>
      <c r="AB111" s="39" t="n">
        <f aca="false">+Z111+X111+V111+T111+R111</f>
        <v>11400</v>
      </c>
      <c r="AC111" s="40" t="n">
        <f aca="false">+AA111+Y111+W111+U111+S111</f>
        <v>353400</v>
      </c>
      <c r="AD111" s="39"/>
      <c r="AE111" s="41" t="n">
        <f aca="false">+AB111+O111</f>
        <v>39400</v>
      </c>
      <c r="AF111" s="42" t="n">
        <f aca="false">+AC111+P111</f>
        <v>1221400</v>
      </c>
      <c r="AG111" s="43"/>
      <c r="AI111" s="44"/>
      <c r="AJ111" s="45"/>
      <c r="AK111" s="46"/>
    </row>
    <row r="112" customFormat="false" ht="12.75" hidden="false" customHeight="false" outlineLevel="0" collapsed="false">
      <c r="A112" s="35" t="n">
        <v>40057</v>
      </c>
      <c r="B112" s="36" t="n">
        <v>40111</v>
      </c>
      <c r="C112" s="37" t="n">
        <f aca="false">+A113-A112</f>
        <v>30</v>
      </c>
      <c r="D112" s="37"/>
      <c r="E112" s="38" t="n">
        <v>5000</v>
      </c>
      <c r="F112" s="39" t="n">
        <f aca="false">+E112*$C112</f>
        <v>150000</v>
      </c>
      <c r="G112" s="39" t="n">
        <v>3000</v>
      </c>
      <c r="H112" s="39" t="n">
        <f aca="false">+G112*$C112</f>
        <v>90000</v>
      </c>
      <c r="I112" s="39" t="n">
        <v>15000</v>
      </c>
      <c r="J112" s="39" t="n">
        <f aca="false">+I112*$C112</f>
        <v>450000</v>
      </c>
      <c r="K112" s="39" t="n">
        <v>2000</v>
      </c>
      <c r="L112" s="39" t="n">
        <f aca="false">+K112*$C112</f>
        <v>60000</v>
      </c>
      <c r="M112" s="39" t="n">
        <v>3000</v>
      </c>
      <c r="N112" s="39" t="n">
        <f aca="false">+M112*C112</f>
        <v>90000</v>
      </c>
      <c r="O112" s="39" t="n">
        <f aca="false">+M112+K112+I112+G112+E112</f>
        <v>28000</v>
      </c>
      <c r="P112" s="40" t="n">
        <f aca="false">+N112+L112+J112+H112+F112</f>
        <v>840000</v>
      </c>
      <c r="Q112" s="39"/>
      <c r="R112" s="38" t="n">
        <v>8000</v>
      </c>
      <c r="S112" s="39" t="n">
        <f aca="false">+R112*C112</f>
        <v>240000</v>
      </c>
      <c r="T112" s="39" t="n">
        <v>700</v>
      </c>
      <c r="U112" s="39" t="n">
        <f aca="false">+T112*C112</f>
        <v>21000</v>
      </c>
      <c r="V112" s="39" t="n">
        <v>0</v>
      </c>
      <c r="W112" s="39" t="n">
        <f aca="false">+V112*C112</f>
        <v>0</v>
      </c>
      <c r="X112" s="39" t="n">
        <v>500</v>
      </c>
      <c r="Y112" s="39" t="n">
        <f aca="false">+X112*C112</f>
        <v>15000</v>
      </c>
      <c r="Z112" s="39" t="n">
        <v>2200</v>
      </c>
      <c r="AA112" s="39" t="n">
        <f aca="false">+Z112*C112</f>
        <v>66000</v>
      </c>
      <c r="AB112" s="39" t="n">
        <f aca="false">+Z112+X112+V112+T112+R112</f>
        <v>11400</v>
      </c>
      <c r="AC112" s="40" t="n">
        <f aca="false">+AA112+Y112+W112+U112+S112</f>
        <v>342000</v>
      </c>
      <c r="AD112" s="39"/>
      <c r="AE112" s="41" t="n">
        <f aca="false">+AB112+O112</f>
        <v>39400</v>
      </c>
      <c r="AF112" s="42" t="n">
        <f aca="false">+AC112+P112</f>
        <v>1182000</v>
      </c>
      <c r="AG112" s="43"/>
      <c r="AI112" s="44"/>
      <c r="AJ112" s="45"/>
      <c r="AK112" s="46"/>
    </row>
    <row r="113" customFormat="false" ht="12.75" hidden="false" customHeight="false" outlineLevel="0" collapsed="false">
      <c r="A113" s="35" t="n">
        <v>40087</v>
      </c>
      <c r="B113" s="36" t="n">
        <v>40142</v>
      </c>
      <c r="C113" s="37" t="n">
        <f aca="false">+A114-A113</f>
        <v>31</v>
      </c>
      <c r="D113" s="37"/>
      <c r="E113" s="38" t="n">
        <v>5000</v>
      </c>
      <c r="F113" s="39" t="n">
        <f aca="false">+E113*$C113</f>
        <v>155000</v>
      </c>
      <c r="G113" s="39" t="n">
        <v>3000</v>
      </c>
      <c r="H113" s="39" t="n">
        <f aca="false">+G113*$C113</f>
        <v>93000</v>
      </c>
      <c r="I113" s="39" t="n">
        <v>15000</v>
      </c>
      <c r="J113" s="39" t="n">
        <f aca="false">+I113*$C113</f>
        <v>465000</v>
      </c>
      <c r="K113" s="39" t="n">
        <v>2000</v>
      </c>
      <c r="L113" s="39" t="n">
        <f aca="false">+K113*$C113</f>
        <v>62000</v>
      </c>
      <c r="M113" s="39" t="n">
        <v>3000</v>
      </c>
      <c r="N113" s="39" t="n">
        <f aca="false">+M113*C113</f>
        <v>93000</v>
      </c>
      <c r="O113" s="39" t="n">
        <f aca="false">+M113+K113+I113+G113+E113</f>
        <v>28000</v>
      </c>
      <c r="P113" s="40" t="n">
        <f aca="false">+N113+L113+J113+H113+F113</f>
        <v>868000</v>
      </c>
      <c r="Q113" s="39"/>
      <c r="R113" s="38" t="n">
        <v>8000</v>
      </c>
      <c r="S113" s="39" t="n">
        <f aca="false">+R113*C113</f>
        <v>248000</v>
      </c>
      <c r="T113" s="39" t="n">
        <v>700</v>
      </c>
      <c r="U113" s="39" t="n">
        <f aca="false">+T113*C113</f>
        <v>21700</v>
      </c>
      <c r="V113" s="39" t="n">
        <v>0</v>
      </c>
      <c r="W113" s="39" t="n">
        <f aca="false">+V113*C113</f>
        <v>0</v>
      </c>
      <c r="X113" s="39" t="n">
        <v>500</v>
      </c>
      <c r="Y113" s="39" t="n">
        <f aca="false">+X113*C113</f>
        <v>15500</v>
      </c>
      <c r="Z113" s="39" t="n">
        <v>2200</v>
      </c>
      <c r="AA113" s="39" t="n">
        <f aca="false">+Z113*C113</f>
        <v>68200</v>
      </c>
      <c r="AB113" s="39" t="n">
        <f aca="false">+Z113+X113+V113+T113+R113</f>
        <v>11400</v>
      </c>
      <c r="AC113" s="40" t="n">
        <f aca="false">+AA113+Y113+W113+U113+S113</f>
        <v>353400</v>
      </c>
      <c r="AD113" s="39"/>
      <c r="AE113" s="41" t="n">
        <f aca="false">+AB113+O113</f>
        <v>39400</v>
      </c>
      <c r="AF113" s="42" t="n">
        <f aca="false">+AC113+P113</f>
        <v>1221400</v>
      </c>
      <c r="AG113" s="43"/>
      <c r="AI113" s="44"/>
      <c r="AJ113" s="45"/>
      <c r="AK113" s="46"/>
    </row>
    <row r="114" customFormat="false" ht="12.75" hidden="false" customHeight="false" outlineLevel="0" collapsed="false">
      <c r="A114" s="35" t="n">
        <v>40118</v>
      </c>
      <c r="B114" s="36" t="n">
        <v>40172</v>
      </c>
      <c r="C114" s="37" t="n">
        <f aca="false">+A115-A114</f>
        <v>30</v>
      </c>
      <c r="D114" s="37"/>
      <c r="E114" s="47" t="n">
        <v>6200</v>
      </c>
      <c r="F114" s="39" t="n">
        <f aca="false">+E114*$C114</f>
        <v>186000</v>
      </c>
      <c r="G114" s="48" t="n">
        <v>3000</v>
      </c>
      <c r="H114" s="39" t="n">
        <f aca="false">+G114*$C114</f>
        <v>90000</v>
      </c>
      <c r="I114" s="48" t="n">
        <v>15000</v>
      </c>
      <c r="J114" s="39" t="n">
        <f aca="false">+I114*$C114</f>
        <v>450000</v>
      </c>
      <c r="K114" s="48" t="n">
        <v>3500</v>
      </c>
      <c r="L114" s="39" t="n">
        <f aca="false">+K114*$C114</f>
        <v>105000</v>
      </c>
      <c r="M114" s="48" t="n">
        <v>5000</v>
      </c>
      <c r="N114" s="39" t="n">
        <f aca="false">+M114*C114</f>
        <v>150000</v>
      </c>
      <c r="O114" s="39" t="n">
        <f aca="false">+M114+K114+I114+G114+E114</f>
        <v>32700</v>
      </c>
      <c r="P114" s="40" t="n">
        <f aca="false">+N114+L114+J114+H114+F114</f>
        <v>981000</v>
      </c>
      <c r="Q114" s="39"/>
      <c r="R114" s="47" t="n">
        <v>12000</v>
      </c>
      <c r="S114" s="39" t="n">
        <f aca="false">+R114*C114</f>
        <v>360000</v>
      </c>
      <c r="T114" s="48" t="n">
        <v>1750</v>
      </c>
      <c r="U114" s="39" t="n">
        <f aca="false">+T114*C114</f>
        <v>52500</v>
      </c>
      <c r="V114" s="39" t="n">
        <v>0</v>
      </c>
      <c r="W114" s="39" t="n">
        <f aca="false">+V114*C114</f>
        <v>0</v>
      </c>
      <c r="X114" s="48" t="n">
        <v>850</v>
      </c>
      <c r="Y114" s="39" t="n">
        <f aca="false">+X114*C114</f>
        <v>25500</v>
      </c>
      <c r="Z114" s="48" t="n">
        <v>5800</v>
      </c>
      <c r="AA114" s="39" t="n">
        <f aca="false">+Z114*C114</f>
        <v>174000</v>
      </c>
      <c r="AB114" s="39" t="n">
        <f aca="false">+Z114+X114+V114+T114+R114</f>
        <v>20400</v>
      </c>
      <c r="AC114" s="40" t="n">
        <f aca="false">+AA114+Y114+W114+U114+S114</f>
        <v>612000</v>
      </c>
      <c r="AD114" s="39"/>
      <c r="AE114" s="41" t="n">
        <f aca="false">+AB114+O114</f>
        <v>53100</v>
      </c>
      <c r="AF114" s="42" t="n">
        <f aca="false">+AC114+P114</f>
        <v>1593000</v>
      </c>
      <c r="AG114" s="43"/>
      <c r="AI114" s="44"/>
      <c r="AJ114" s="45"/>
      <c r="AK114" s="46"/>
    </row>
    <row r="115" customFormat="false" ht="12.75" hidden="false" customHeight="false" outlineLevel="0" collapsed="false">
      <c r="A115" s="35" t="n">
        <v>40148</v>
      </c>
      <c r="B115" s="36" t="n">
        <v>40203</v>
      </c>
      <c r="C115" s="37" t="n">
        <f aca="false">+A116-A115</f>
        <v>31</v>
      </c>
      <c r="D115" s="37"/>
      <c r="E115" s="38" t="n">
        <v>6200</v>
      </c>
      <c r="F115" s="39" t="n">
        <f aca="false">+E115*$C115</f>
        <v>192200</v>
      </c>
      <c r="G115" s="39" t="n">
        <v>3000</v>
      </c>
      <c r="H115" s="39" t="n">
        <f aca="false">+G115*$C115</f>
        <v>93000</v>
      </c>
      <c r="I115" s="39" t="n">
        <v>15000</v>
      </c>
      <c r="J115" s="39" t="n">
        <f aca="false">+I115*$C115</f>
        <v>465000</v>
      </c>
      <c r="K115" s="39" t="n">
        <v>3500</v>
      </c>
      <c r="L115" s="39" t="n">
        <f aca="false">+K115*$C115</f>
        <v>108500</v>
      </c>
      <c r="M115" s="39" t="n">
        <v>5000</v>
      </c>
      <c r="N115" s="39" t="n">
        <f aca="false">+M115*C115</f>
        <v>155000</v>
      </c>
      <c r="O115" s="39" t="n">
        <f aca="false">+M115+K115+I115+G115+E115</f>
        <v>32700</v>
      </c>
      <c r="P115" s="40" t="n">
        <f aca="false">+N115+L115+J115+H115+F115</f>
        <v>1013700</v>
      </c>
      <c r="Q115" s="39"/>
      <c r="R115" s="38" t="n">
        <v>12000</v>
      </c>
      <c r="S115" s="39" t="n">
        <f aca="false">+R115*C115</f>
        <v>372000</v>
      </c>
      <c r="T115" s="39" t="n">
        <v>1750</v>
      </c>
      <c r="U115" s="39" t="n">
        <f aca="false">+T115*C115</f>
        <v>54250</v>
      </c>
      <c r="V115" s="39" t="n">
        <v>0</v>
      </c>
      <c r="W115" s="39" t="n">
        <f aca="false">+V115*C115</f>
        <v>0</v>
      </c>
      <c r="X115" s="39" t="n">
        <v>850</v>
      </c>
      <c r="Y115" s="39" t="n">
        <f aca="false">+X115*C115</f>
        <v>26350</v>
      </c>
      <c r="Z115" s="39" t="n">
        <v>5800</v>
      </c>
      <c r="AA115" s="39" t="n">
        <f aca="false">+Z115*C115</f>
        <v>179800</v>
      </c>
      <c r="AB115" s="39" t="n">
        <f aca="false">+Z115+X115+V115+T115+R115</f>
        <v>20400</v>
      </c>
      <c r="AC115" s="40" t="n">
        <f aca="false">+AA115+Y115+W115+U115+S115</f>
        <v>632400</v>
      </c>
      <c r="AD115" s="39"/>
      <c r="AE115" s="41" t="n">
        <f aca="false">+AB115+O115</f>
        <v>53100</v>
      </c>
      <c r="AF115" s="42" t="n">
        <f aca="false">+AC115+P115</f>
        <v>1646100</v>
      </c>
      <c r="AG115" s="43"/>
      <c r="AI115" s="44"/>
      <c r="AJ115" s="45"/>
      <c r="AK115" s="46"/>
    </row>
    <row r="116" customFormat="false" ht="12.75" hidden="false" customHeight="false" outlineLevel="0" collapsed="false">
      <c r="A116" s="35" t="n">
        <v>40179</v>
      </c>
      <c r="B116" s="36" t="n">
        <v>40234</v>
      </c>
      <c r="C116" s="37" t="n">
        <f aca="false">+A117-A116</f>
        <v>31</v>
      </c>
      <c r="D116" s="37"/>
      <c r="E116" s="38" t="n">
        <v>6200</v>
      </c>
      <c r="F116" s="39" t="n">
        <f aca="false">+E116*$C116</f>
        <v>192200</v>
      </c>
      <c r="G116" s="39" t="n">
        <v>3000</v>
      </c>
      <c r="H116" s="39" t="n">
        <f aca="false">+G116*$C116</f>
        <v>93000</v>
      </c>
      <c r="I116" s="39" t="n">
        <v>15000</v>
      </c>
      <c r="J116" s="39" t="n">
        <f aca="false">+I116*$C116</f>
        <v>465000</v>
      </c>
      <c r="K116" s="39" t="n">
        <v>3500</v>
      </c>
      <c r="L116" s="39" t="n">
        <f aca="false">+K116*$C116</f>
        <v>108500</v>
      </c>
      <c r="M116" s="39" t="n">
        <v>5000</v>
      </c>
      <c r="N116" s="39" t="n">
        <f aca="false">+M116*C116</f>
        <v>155000</v>
      </c>
      <c r="O116" s="39" t="n">
        <f aca="false">+M116+K116+I116+G116+E116</f>
        <v>32700</v>
      </c>
      <c r="P116" s="40" t="n">
        <f aca="false">+N116+L116+J116+H116+F116</f>
        <v>1013700</v>
      </c>
      <c r="Q116" s="39"/>
      <c r="R116" s="38" t="n">
        <v>12000</v>
      </c>
      <c r="S116" s="39" t="n">
        <f aca="false">+R116*C116</f>
        <v>372000</v>
      </c>
      <c r="T116" s="39" t="n">
        <v>1750</v>
      </c>
      <c r="U116" s="39" t="n">
        <f aca="false">+T116*C116</f>
        <v>54250</v>
      </c>
      <c r="V116" s="39" t="n">
        <v>0</v>
      </c>
      <c r="W116" s="39" t="n">
        <f aca="false">+V116*C116</f>
        <v>0</v>
      </c>
      <c r="X116" s="39" t="n">
        <v>850</v>
      </c>
      <c r="Y116" s="39" t="n">
        <f aca="false">+X116*C116</f>
        <v>26350</v>
      </c>
      <c r="Z116" s="39" t="n">
        <v>5800</v>
      </c>
      <c r="AA116" s="39" t="n">
        <f aca="false">+Z116*C116</f>
        <v>179800</v>
      </c>
      <c r="AB116" s="39" t="n">
        <f aca="false">+Z116+X116+V116+T116+R116</f>
        <v>20400</v>
      </c>
      <c r="AC116" s="40" t="n">
        <f aca="false">+AA116+Y116+W116+U116+S116</f>
        <v>632400</v>
      </c>
      <c r="AD116" s="39"/>
      <c r="AE116" s="41" t="n">
        <f aca="false">+AB116+O116</f>
        <v>53100</v>
      </c>
      <c r="AF116" s="42" t="n">
        <f aca="false">+AC116+P116</f>
        <v>1646100</v>
      </c>
      <c r="AG116" s="43"/>
      <c r="AI116" s="44"/>
      <c r="AJ116" s="45"/>
      <c r="AK116" s="46"/>
    </row>
    <row r="117" customFormat="false" ht="12.75" hidden="false" customHeight="false" outlineLevel="0" collapsed="false">
      <c r="A117" s="35" t="n">
        <v>40210</v>
      </c>
      <c r="B117" s="36" t="n">
        <v>40262</v>
      </c>
      <c r="C117" s="37" t="n">
        <f aca="false">+A118-A117</f>
        <v>28</v>
      </c>
      <c r="D117" s="37"/>
      <c r="E117" s="38" t="n">
        <v>6200</v>
      </c>
      <c r="F117" s="39" t="n">
        <f aca="false">+E117*$C117</f>
        <v>173600</v>
      </c>
      <c r="G117" s="39" t="n">
        <v>3000</v>
      </c>
      <c r="H117" s="39" t="n">
        <f aca="false">+G117*$C117</f>
        <v>84000</v>
      </c>
      <c r="I117" s="39" t="n">
        <v>15000</v>
      </c>
      <c r="J117" s="39" t="n">
        <f aca="false">+I117*$C117</f>
        <v>420000</v>
      </c>
      <c r="K117" s="39" t="n">
        <v>3500</v>
      </c>
      <c r="L117" s="39" t="n">
        <f aca="false">+K117*$C117</f>
        <v>98000</v>
      </c>
      <c r="M117" s="39" t="n">
        <v>5000</v>
      </c>
      <c r="N117" s="39" t="n">
        <f aca="false">+M117*C117</f>
        <v>140000</v>
      </c>
      <c r="O117" s="39" t="n">
        <f aca="false">+M117+K117+I117+G117+E117</f>
        <v>32700</v>
      </c>
      <c r="P117" s="40" t="n">
        <f aca="false">+N117+L117+J117+H117+F117</f>
        <v>915600</v>
      </c>
      <c r="Q117" s="39"/>
      <c r="R117" s="38" t="n">
        <v>12000</v>
      </c>
      <c r="S117" s="39" t="n">
        <f aca="false">+R117*C117</f>
        <v>336000</v>
      </c>
      <c r="T117" s="39" t="n">
        <v>1750</v>
      </c>
      <c r="U117" s="39" t="n">
        <f aca="false">+T117*C117</f>
        <v>49000</v>
      </c>
      <c r="V117" s="39" t="n">
        <v>0</v>
      </c>
      <c r="W117" s="39" t="n">
        <f aca="false">+V117*C117</f>
        <v>0</v>
      </c>
      <c r="X117" s="39" t="n">
        <v>850</v>
      </c>
      <c r="Y117" s="39" t="n">
        <f aca="false">+X117*C117</f>
        <v>23800</v>
      </c>
      <c r="Z117" s="39" t="n">
        <v>5800</v>
      </c>
      <c r="AA117" s="39" t="n">
        <f aca="false">+Z117*C117</f>
        <v>162400</v>
      </c>
      <c r="AB117" s="39" t="n">
        <f aca="false">+Z117+X117+V117+T117+R117</f>
        <v>20400</v>
      </c>
      <c r="AC117" s="40" t="n">
        <f aca="false">+AA117+Y117+W117+U117+S117</f>
        <v>571200</v>
      </c>
      <c r="AD117" s="39"/>
      <c r="AE117" s="41" t="n">
        <f aca="false">+AB117+O117</f>
        <v>53100</v>
      </c>
      <c r="AF117" s="42" t="n">
        <f aca="false">+AC117+P117</f>
        <v>1486800</v>
      </c>
      <c r="AG117" s="43"/>
      <c r="AI117" s="44"/>
      <c r="AJ117" s="45"/>
      <c r="AK117" s="46"/>
    </row>
    <row r="118" customFormat="false" ht="12.75" hidden="false" customHeight="false" outlineLevel="0" collapsed="false">
      <c r="A118" s="35" t="n">
        <v>40238</v>
      </c>
      <c r="B118" s="36" t="n">
        <v>40293</v>
      </c>
      <c r="C118" s="37" t="n">
        <f aca="false">+A119-A118</f>
        <v>31</v>
      </c>
      <c r="D118" s="37"/>
      <c r="E118" s="38" t="n">
        <v>6200</v>
      </c>
      <c r="F118" s="39" t="n">
        <f aca="false">+E118*$C118</f>
        <v>192200</v>
      </c>
      <c r="G118" s="39" t="n">
        <v>3000</v>
      </c>
      <c r="H118" s="39" t="n">
        <f aca="false">+G118*$C118</f>
        <v>93000</v>
      </c>
      <c r="I118" s="39" t="n">
        <v>15000</v>
      </c>
      <c r="J118" s="39" t="n">
        <f aca="false">+I118*$C118</f>
        <v>465000</v>
      </c>
      <c r="K118" s="39" t="n">
        <v>3500</v>
      </c>
      <c r="L118" s="39" t="n">
        <f aca="false">+K118*$C118</f>
        <v>108500</v>
      </c>
      <c r="M118" s="39" t="n">
        <v>5000</v>
      </c>
      <c r="N118" s="39" t="n">
        <f aca="false">+M118*C118</f>
        <v>155000</v>
      </c>
      <c r="O118" s="39" t="n">
        <f aca="false">+M118+K118+I118+G118+E118</f>
        <v>32700</v>
      </c>
      <c r="P118" s="40" t="n">
        <f aca="false">+N118+L118+J118+H118+F118</f>
        <v>1013700</v>
      </c>
      <c r="Q118" s="39"/>
      <c r="R118" s="38" t="n">
        <v>12000</v>
      </c>
      <c r="S118" s="39" t="n">
        <f aca="false">+R118*C118</f>
        <v>372000</v>
      </c>
      <c r="T118" s="39" t="n">
        <v>1750</v>
      </c>
      <c r="U118" s="39" t="n">
        <f aca="false">+T118*C118</f>
        <v>54250</v>
      </c>
      <c r="V118" s="39" t="n">
        <v>0</v>
      </c>
      <c r="W118" s="39" t="n">
        <f aca="false">+V118*C118</f>
        <v>0</v>
      </c>
      <c r="X118" s="39" t="n">
        <v>850</v>
      </c>
      <c r="Y118" s="39" t="n">
        <f aca="false">+X118*C118</f>
        <v>26350</v>
      </c>
      <c r="Z118" s="39" t="n">
        <v>5800</v>
      </c>
      <c r="AA118" s="39" t="n">
        <f aca="false">+Z118*C118</f>
        <v>179800</v>
      </c>
      <c r="AB118" s="39" t="n">
        <f aca="false">+Z118+X118+V118+T118+R118</f>
        <v>20400</v>
      </c>
      <c r="AC118" s="40" t="n">
        <f aca="false">+AA118+Y118+W118+U118+S118</f>
        <v>632400</v>
      </c>
      <c r="AD118" s="39"/>
      <c r="AE118" s="41" t="n">
        <f aca="false">+AB118+O118</f>
        <v>53100</v>
      </c>
      <c r="AF118" s="42" t="n">
        <f aca="false">+AC118+P118</f>
        <v>1646100</v>
      </c>
      <c r="AG118" s="43"/>
      <c r="AI118" s="44"/>
      <c r="AJ118" s="45"/>
      <c r="AK118" s="46"/>
    </row>
    <row r="119" customFormat="false" ht="12.75" hidden="false" customHeight="false" outlineLevel="0" collapsed="false">
      <c r="A119" s="35" t="n">
        <v>40269</v>
      </c>
      <c r="B119" s="36" t="n">
        <v>40323</v>
      </c>
      <c r="C119" s="37" t="n">
        <f aca="false">+A120-A119</f>
        <v>30</v>
      </c>
      <c r="D119" s="37"/>
      <c r="E119" s="47" t="n">
        <v>5000</v>
      </c>
      <c r="F119" s="39" t="n">
        <f aca="false">+E119*$C119</f>
        <v>150000</v>
      </c>
      <c r="G119" s="48" t="n">
        <v>3000</v>
      </c>
      <c r="H119" s="39" t="n">
        <f aca="false">+G119*$C119</f>
        <v>90000</v>
      </c>
      <c r="I119" s="48" t="n">
        <v>15000</v>
      </c>
      <c r="J119" s="39" t="n">
        <f aca="false">+I119*$C119</f>
        <v>450000</v>
      </c>
      <c r="K119" s="48" t="n">
        <v>2000</v>
      </c>
      <c r="L119" s="39" t="n">
        <f aca="false">+K119*$C119</f>
        <v>60000</v>
      </c>
      <c r="M119" s="48" t="n">
        <v>3000</v>
      </c>
      <c r="N119" s="39" t="n">
        <f aca="false">+M119*C119</f>
        <v>90000</v>
      </c>
      <c r="O119" s="39" t="n">
        <f aca="false">+M119+K119+I119+G119+E119</f>
        <v>28000</v>
      </c>
      <c r="P119" s="40" t="n">
        <f aca="false">+N119+L119+J119+H119+F119</f>
        <v>840000</v>
      </c>
      <c r="Q119" s="39"/>
      <c r="R119" s="47" t="n">
        <v>8000</v>
      </c>
      <c r="S119" s="39" t="n">
        <f aca="false">+R119*$C119</f>
        <v>240000</v>
      </c>
      <c r="T119" s="48" t="n">
        <v>700</v>
      </c>
      <c r="U119" s="39" t="n">
        <f aca="false">+T119*C119</f>
        <v>21000</v>
      </c>
      <c r="V119" s="39" t="n">
        <v>0</v>
      </c>
      <c r="W119" s="39" t="n">
        <f aca="false">+V119*C119</f>
        <v>0</v>
      </c>
      <c r="X119" s="48" t="n">
        <v>500</v>
      </c>
      <c r="Y119" s="39" t="n">
        <f aca="false">+X119*C119</f>
        <v>15000</v>
      </c>
      <c r="Z119" s="48" t="n">
        <v>2200</v>
      </c>
      <c r="AA119" s="39" t="n">
        <f aca="false">+Z119*C119</f>
        <v>66000</v>
      </c>
      <c r="AB119" s="39" t="n">
        <f aca="false">+Z119+X119+V119+T119+R119</f>
        <v>11400</v>
      </c>
      <c r="AC119" s="40" t="n">
        <f aca="false">+AA119+Y119+W119+U119+S119</f>
        <v>342000</v>
      </c>
      <c r="AD119" s="39"/>
      <c r="AE119" s="41" t="n">
        <f aca="false">+AB119+O119</f>
        <v>39400</v>
      </c>
      <c r="AF119" s="42" t="n">
        <f aca="false">+AC119+P119</f>
        <v>1182000</v>
      </c>
      <c r="AG119" s="43"/>
      <c r="AI119" s="44"/>
      <c r="AJ119" s="45"/>
      <c r="AK119" s="46"/>
    </row>
    <row r="120" customFormat="false" ht="12.75" hidden="false" customHeight="false" outlineLevel="0" collapsed="false">
      <c r="A120" s="35" t="n">
        <v>40299</v>
      </c>
      <c r="B120" s="36" t="n">
        <v>40354</v>
      </c>
      <c r="C120" s="37" t="n">
        <f aca="false">+A121-A120</f>
        <v>31</v>
      </c>
      <c r="D120" s="37"/>
      <c r="E120" s="38" t="n">
        <v>5000</v>
      </c>
      <c r="F120" s="39" t="n">
        <f aca="false">+E120*$C120</f>
        <v>155000</v>
      </c>
      <c r="G120" s="39" t="n">
        <v>3000</v>
      </c>
      <c r="H120" s="39" t="n">
        <f aca="false">+G120*$C120</f>
        <v>93000</v>
      </c>
      <c r="I120" s="39" t="n">
        <v>15000</v>
      </c>
      <c r="J120" s="39" t="n">
        <f aca="false">+I120*$C120</f>
        <v>465000</v>
      </c>
      <c r="K120" s="39" t="n">
        <v>2000</v>
      </c>
      <c r="L120" s="39" t="n">
        <f aca="false">+K120*$C120</f>
        <v>62000</v>
      </c>
      <c r="M120" s="39" t="n">
        <v>3000</v>
      </c>
      <c r="N120" s="39" t="n">
        <f aca="false">+M120*C120</f>
        <v>93000</v>
      </c>
      <c r="O120" s="39" t="n">
        <f aca="false">+M120+K120+I120+G120+E120</f>
        <v>28000</v>
      </c>
      <c r="P120" s="40" t="n">
        <f aca="false">+N120+L120+J120+H120+F120</f>
        <v>868000</v>
      </c>
      <c r="Q120" s="39"/>
      <c r="R120" s="38" t="n">
        <v>8000</v>
      </c>
      <c r="S120" s="39" t="n">
        <f aca="false">+R120*$C120</f>
        <v>248000</v>
      </c>
      <c r="T120" s="39" t="n">
        <v>700</v>
      </c>
      <c r="U120" s="39" t="n">
        <f aca="false">+T120*$C120</f>
        <v>21700</v>
      </c>
      <c r="V120" s="39" t="n">
        <f aca="false">+V119</f>
        <v>0</v>
      </c>
      <c r="W120" s="39" t="n">
        <f aca="false">+W119</f>
        <v>0</v>
      </c>
      <c r="X120" s="39" t="n">
        <v>500</v>
      </c>
      <c r="Y120" s="39" t="n">
        <f aca="false">+X120*$C120</f>
        <v>15500</v>
      </c>
      <c r="Z120" s="39" t="n">
        <v>2200</v>
      </c>
      <c r="AA120" s="39" t="n">
        <f aca="false">+Z120*C120</f>
        <v>68200</v>
      </c>
      <c r="AB120" s="39" t="n">
        <f aca="false">+Z120+X120+V120+T120+R120</f>
        <v>11400</v>
      </c>
      <c r="AC120" s="40" t="n">
        <f aca="false">+AA120+Y120+W120+U120+S120</f>
        <v>353400</v>
      </c>
      <c r="AD120" s="39"/>
      <c r="AE120" s="41" t="n">
        <f aca="false">+AB120+O120</f>
        <v>39400</v>
      </c>
      <c r="AF120" s="42" t="n">
        <f aca="false">+AC120+P120</f>
        <v>1221400</v>
      </c>
      <c r="AG120" s="43"/>
      <c r="AI120" s="44"/>
      <c r="AJ120" s="45"/>
      <c r="AK120" s="46"/>
    </row>
    <row r="121" customFormat="false" ht="12.75" hidden="false" customHeight="false" outlineLevel="0" collapsed="false">
      <c r="A121" s="35" t="n">
        <v>40330</v>
      </c>
      <c r="B121" s="36" t="n">
        <v>40384</v>
      </c>
      <c r="C121" s="37" t="n">
        <f aca="false">+A122-A121</f>
        <v>30</v>
      </c>
      <c r="D121" s="37"/>
      <c r="E121" s="38" t="n">
        <v>5000</v>
      </c>
      <c r="F121" s="39" t="n">
        <f aca="false">+E121*$C121</f>
        <v>150000</v>
      </c>
      <c r="G121" s="39" t="n">
        <v>3000</v>
      </c>
      <c r="H121" s="39" t="n">
        <f aca="false">+G121*$C121</f>
        <v>90000</v>
      </c>
      <c r="I121" s="39" t="n">
        <v>15000</v>
      </c>
      <c r="J121" s="39" t="n">
        <f aca="false">+I121*$C121</f>
        <v>450000</v>
      </c>
      <c r="K121" s="39" t="n">
        <v>2000</v>
      </c>
      <c r="L121" s="39" t="n">
        <f aca="false">+K121*$C121</f>
        <v>60000</v>
      </c>
      <c r="M121" s="39" t="n">
        <v>3000</v>
      </c>
      <c r="N121" s="39" t="n">
        <f aca="false">+M121*C121</f>
        <v>90000</v>
      </c>
      <c r="O121" s="39" t="n">
        <f aca="false">+M121+K121+I121+G121+E121</f>
        <v>28000</v>
      </c>
      <c r="P121" s="40" t="n">
        <f aca="false">+N121+L121+J121+H121+F121</f>
        <v>840000</v>
      </c>
      <c r="Q121" s="39"/>
      <c r="R121" s="38" t="n">
        <v>8000</v>
      </c>
      <c r="S121" s="39" t="n">
        <f aca="false">+R121*$C121</f>
        <v>240000</v>
      </c>
      <c r="T121" s="39" t="n">
        <v>700</v>
      </c>
      <c r="U121" s="39" t="n">
        <f aca="false">+T121*$C121</f>
        <v>21000</v>
      </c>
      <c r="V121" s="39" t="n">
        <f aca="false">+V120</f>
        <v>0</v>
      </c>
      <c r="W121" s="39" t="n">
        <f aca="false">+W120</f>
        <v>0</v>
      </c>
      <c r="X121" s="39" t="n">
        <v>500</v>
      </c>
      <c r="Y121" s="39" t="n">
        <f aca="false">+X121*$C121</f>
        <v>15000</v>
      </c>
      <c r="Z121" s="39" t="n">
        <v>2200</v>
      </c>
      <c r="AA121" s="39" t="n">
        <f aca="false">+Z121*C121</f>
        <v>66000</v>
      </c>
      <c r="AB121" s="39" t="n">
        <f aca="false">+Z121+X121+V121+T121+R121</f>
        <v>11400</v>
      </c>
      <c r="AC121" s="40" t="n">
        <f aca="false">+AA121+Y121+W121+U121+S121</f>
        <v>342000</v>
      </c>
      <c r="AD121" s="39"/>
      <c r="AE121" s="41" t="n">
        <f aca="false">+AB121+O121</f>
        <v>39400</v>
      </c>
      <c r="AF121" s="42" t="n">
        <f aca="false">+AC121+P121</f>
        <v>1182000</v>
      </c>
      <c r="AG121" s="43"/>
      <c r="AI121" s="44"/>
      <c r="AJ121" s="45"/>
      <c r="AK121" s="46"/>
    </row>
    <row r="122" customFormat="false" ht="12.75" hidden="false" customHeight="false" outlineLevel="0" collapsed="false">
      <c r="A122" s="35" t="n">
        <v>40360</v>
      </c>
      <c r="B122" s="36" t="n">
        <v>40415</v>
      </c>
      <c r="C122" s="37" t="n">
        <f aca="false">+A123-A122</f>
        <v>31</v>
      </c>
      <c r="D122" s="37"/>
      <c r="E122" s="38" t="n">
        <v>5000</v>
      </c>
      <c r="F122" s="39" t="n">
        <f aca="false">+E122*$C122</f>
        <v>155000</v>
      </c>
      <c r="G122" s="39" t="n">
        <v>3000</v>
      </c>
      <c r="H122" s="39" t="n">
        <f aca="false">+G122*$C122</f>
        <v>93000</v>
      </c>
      <c r="I122" s="39" t="n">
        <v>15000</v>
      </c>
      <c r="J122" s="39" t="n">
        <f aca="false">+I122*$C122</f>
        <v>465000</v>
      </c>
      <c r="K122" s="39" t="n">
        <v>2000</v>
      </c>
      <c r="L122" s="39" t="n">
        <f aca="false">+K122*$C122</f>
        <v>62000</v>
      </c>
      <c r="M122" s="39" t="n">
        <v>3000</v>
      </c>
      <c r="N122" s="39" t="n">
        <f aca="false">+M122*C122</f>
        <v>93000</v>
      </c>
      <c r="O122" s="39" t="n">
        <f aca="false">+M122+K122+I122+G122+E122</f>
        <v>28000</v>
      </c>
      <c r="P122" s="40" t="n">
        <f aca="false">+N122+L122+J122+H122+F122</f>
        <v>868000</v>
      </c>
      <c r="Q122" s="39"/>
      <c r="R122" s="38" t="n">
        <v>8000</v>
      </c>
      <c r="S122" s="39" t="n">
        <f aca="false">+R122*$C122</f>
        <v>248000</v>
      </c>
      <c r="T122" s="39" t="n">
        <v>700</v>
      </c>
      <c r="U122" s="39" t="n">
        <f aca="false">+T122*$C122</f>
        <v>21700</v>
      </c>
      <c r="V122" s="39" t="n">
        <f aca="false">+V121</f>
        <v>0</v>
      </c>
      <c r="W122" s="39" t="n">
        <f aca="false">+W121</f>
        <v>0</v>
      </c>
      <c r="X122" s="39" t="n">
        <v>500</v>
      </c>
      <c r="Y122" s="39" t="n">
        <f aca="false">+X122*$C122</f>
        <v>15500</v>
      </c>
      <c r="Z122" s="39" t="n">
        <v>2200</v>
      </c>
      <c r="AA122" s="39" t="n">
        <f aca="false">+Z122*C122</f>
        <v>68200</v>
      </c>
      <c r="AB122" s="39" t="n">
        <f aca="false">+Z122+X122+V122+T122+R122</f>
        <v>11400</v>
      </c>
      <c r="AC122" s="40" t="n">
        <f aca="false">+AA122+Y122+W122+U122+S122</f>
        <v>353400</v>
      </c>
      <c r="AD122" s="39"/>
      <c r="AE122" s="41" t="n">
        <f aca="false">+AB122+O122</f>
        <v>39400</v>
      </c>
      <c r="AF122" s="42" t="n">
        <f aca="false">+AC122+P122</f>
        <v>1221400</v>
      </c>
      <c r="AG122" s="43"/>
      <c r="AI122" s="44"/>
      <c r="AJ122" s="45"/>
      <c r="AK122" s="46"/>
    </row>
    <row r="123" customFormat="false" ht="12.75" hidden="false" customHeight="false" outlineLevel="0" collapsed="false">
      <c r="A123" s="35" t="n">
        <v>40391</v>
      </c>
      <c r="B123" s="36" t="n">
        <v>40446</v>
      </c>
      <c r="C123" s="37" t="n">
        <f aca="false">+A124-A123</f>
        <v>31</v>
      </c>
      <c r="D123" s="37"/>
      <c r="E123" s="38" t="n">
        <v>5000</v>
      </c>
      <c r="F123" s="39" t="n">
        <f aca="false">+E123*$C123</f>
        <v>155000</v>
      </c>
      <c r="G123" s="39" t="n">
        <v>3000</v>
      </c>
      <c r="H123" s="39" t="n">
        <f aca="false">+G123*$C123</f>
        <v>93000</v>
      </c>
      <c r="I123" s="39" t="n">
        <v>15000</v>
      </c>
      <c r="J123" s="39" t="n">
        <f aca="false">+I123*$C123</f>
        <v>465000</v>
      </c>
      <c r="K123" s="39" t="n">
        <v>2000</v>
      </c>
      <c r="L123" s="39" t="n">
        <f aca="false">+K123*$C123</f>
        <v>62000</v>
      </c>
      <c r="M123" s="39" t="n">
        <v>3000</v>
      </c>
      <c r="N123" s="39" t="n">
        <f aca="false">+M123*C123</f>
        <v>93000</v>
      </c>
      <c r="O123" s="39" t="n">
        <f aca="false">+M123+K123+I123+G123+E123</f>
        <v>28000</v>
      </c>
      <c r="P123" s="40" t="n">
        <f aca="false">+N123+L123+J123+H123+F123</f>
        <v>868000</v>
      </c>
      <c r="Q123" s="39"/>
      <c r="R123" s="38" t="n">
        <v>8000</v>
      </c>
      <c r="S123" s="39" t="n">
        <f aca="false">+R123*$C123</f>
        <v>248000</v>
      </c>
      <c r="T123" s="39" t="n">
        <v>700</v>
      </c>
      <c r="U123" s="39" t="n">
        <f aca="false">+T123*$C123</f>
        <v>21700</v>
      </c>
      <c r="V123" s="39" t="n">
        <f aca="false">+V122</f>
        <v>0</v>
      </c>
      <c r="W123" s="39" t="n">
        <f aca="false">+W122</f>
        <v>0</v>
      </c>
      <c r="X123" s="39" t="n">
        <v>500</v>
      </c>
      <c r="Y123" s="39" t="n">
        <f aca="false">+X123*$C123</f>
        <v>15500</v>
      </c>
      <c r="Z123" s="39" t="n">
        <v>2200</v>
      </c>
      <c r="AA123" s="39" t="n">
        <f aca="false">+Z123*C123</f>
        <v>68200</v>
      </c>
      <c r="AB123" s="39" t="n">
        <f aca="false">+Z123+X123+V123+T123+R123</f>
        <v>11400</v>
      </c>
      <c r="AC123" s="40" t="n">
        <f aca="false">+AA123+Y123+W123+U123+S123</f>
        <v>353400</v>
      </c>
      <c r="AD123" s="39"/>
      <c r="AE123" s="41" t="n">
        <f aca="false">+AB123+O123</f>
        <v>39400</v>
      </c>
      <c r="AF123" s="42" t="n">
        <f aca="false">+AC123+P123</f>
        <v>1221400</v>
      </c>
      <c r="AG123" s="43"/>
      <c r="AI123" s="44"/>
      <c r="AJ123" s="45"/>
      <c r="AK123" s="46"/>
    </row>
    <row r="124" customFormat="false" ht="12.75" hidden="false" customHeight="false" outlineLevel="0" collapsed="false">
      <c r="A124" s="35" t="n">
        <v>40422</v>
      </c>
      <c r="B124" s="36" t="n">
        <v>40476</v>
      </c>
      <c r="C124" s="37" t="n">
        <f aca="false">+A125-A124</f>
        <v>30</v>
      </c>
      <c r="D124" s="37"/>
      <c r="E124" s="38" t="n">
        <v>5000</v>
      </c>
      <c r="F124" s="39" t="n">
        <f aca="false">+E124*$C124</f>
        <v>150000</v>
      </c>
      <c r="G124" s="39" t="n">
        <v>3000</v>
      </c>
      <c r="H124" s="39" t="n">
        <f aca="false">+G124*$C124</f>
        <v>90000</v>
      </c>
      <c r="I124" s="39" t="n">
        <v>15000</v>
      </c>
      <c r="J124" s="39" t="n">
        <f aca="false">+I124*$C124</f>
        <v>450000</v>
      </c>
      <c r="K124" s="39" t="n">
        <v>2000</v>
      </c>
      <c r="L124" s="39" t="n">
        <f aca="false">+K124*$C124</f>
        <v>60000</v>
      </c>
      <c r="M124" s="39" t="n">
        <v>3000</v>
      </c>
      <c r="N124" s="39" t="n">
        <f aca="false">+M124*C124</f>
        <v>90000</v>
      </c>
      <c r="O124" s="39" t="n">
        <f aca="false">+M124+K124+I124+G124+E124</f>
        <v>28000</v>
      </c>
      <c r="P124" s="40" t="n">
        <f aca="false">+N124+L124+J124+H124+F124</f>
        <v>840000</v>
      </c>
      <c r="Q124" s="39"/>
      <c r="R124" s="38" t="n">
        <v>8000</v>
      </c>
      <c r="S124" s="39" t="n">
        <f aca="false">+R124*$C124</f>
        <v>240000</v>
      </c>
      <c r="T124" s="39" t="n">
        <v>700</v>
      </c>
      <c r="U124" s="39" t="n">
        <f aca="false">+T124*$C124</f>
        <v>21000</v>
      </c>
      <c r="V124" s="39" t="n">
        <f aca="false">+V123</f>
        <v>0</v>
      </c>
      <c r="W124" s="39" t="n">
        <f aca="false">+W123</f>
        <v>0</v>
      </c>
      <c r="X124" s="39" t="n">
        <v>500</v>
      </c>
      <c r="Y124" s="39" t="n">
        <f aca="false">+X124*$C124</f>
        <v>15000</v>
      </c>
      <c r="Z124" s="39" t="n">
        <v>2200</v>
      </c>
      <c r="AA124" s="39" t="n">
        <f aca="false">+Z124*C124</f>
        <v>66000</v>
      </c>
      <c r="AB124" s="39" t="n">
        <f aca="false">+Z124+X124+V124+T124+R124</f>
        <v>11400</v>
      </c>
      <c r="AC124" s="40" t="n">
        <f aca="false">+AA124+Y124+W124+U124+S124</f>
        <v>342000</v>
      </c>
      <c r="AD124" s="39"/>
      <c r="AE124" s="41" t="n">
        <f aca="false">+AB124+O124</f>
        <v>39400</v>
      </c>
      <c r="AF124" s="42" t="n">
        <f aca="false">+AC124+P124</f>
        <v>1182000</v>
      </c>
      <c r="AG124" s="43"/>
      <c r="AI124" s="44"/>
      <c r="AJ124" s="45"/>
      <c r="AK124" s="46"/>
    </row>
    <row r="125" customFormat="false" ht="12.75" hidden="false" customHeight="false" outlineLevel="0" collapsed="false">
      <c r="A125" s="35" t="n">
        <v>40452</v>
      </c>
      <c r="B125" s="36" t="n">
        <v>40507</v>
      </c>
      <c r="C125" s="37" t="n">
        <f aca="false">+A126-A125</f>
        <v>31</v>
      </c>
      <c r="D125" s="37"/>
      <c r="E125" s="38" t="n">
        <v>5000</v>
      </c>
      <c r="F125" s="39" t="n">
        <f aca="false">+E125*$C125</f>
        <v>155000</v>
      </c>
      <c r="G125" s="39" t="n">
        <v>3000</v>
      </c>
      <c r="H125" s="39" t="n">
        <f aca="false">+G125*$C125</f>
        <v>93000</v>
      </c>
      <c r="I125" s="39" t="n">
        <v>15000</v>
      </c>
      <c r="J125" s="39" t="n">
        <f aca="false">+I125*$C125</f>
        <v>465000</v>
      </c>
      <c r="K125" s="39" t="n">
        <v>2000</v>
      </c>
      <c r="L125" s="39" t="n">
        <f aca="false">+K125*$C125</f>
        <v>62000</v>
      </c>
      <c r="M125" s="39" t="n">
        <v>3000</v>
      </c>
      <c r="N125" s="39" t="n">
        <f aca="false">+M125*$C125</f>
        <v>93000</v>
      </c>
      <c r="O125" s="39" t="n">
        <f aca="false">+M125+K125+I125+G125+E125</f>
        <v>28000</v>
      </c>
      <c r="P125" s="40" t="n">
        <f aca="false">+N125+L125+J125+H125+F125</f>
        <v>868000</v>
      </c>
      <c r="Q125" s="39"/>
      <c r="R125" s="38" t="n">
        <v>8000</v>
      </c>
      <c r="S125" s="39" t="n">
        <f aca="false">+R125*$C125</f>
        <v>248000</v>
      </c>
      <c r="T125" s="39" t="n">
        <v>700</v>
      </c>
      <c r="U125" s="39" t="n">
        <f aca="false">+T125*$C125</f>
        <v>21700</v>
      </c>
      <c r="V125" s="39" t="n">
        <f aca="false">+V124</f>
        <v>0</v>
      </c>
      <c r="W125" s="39" t="n">
        <f aca="false">+W124</f>
        <v>0</v>
      </c>
      <c r="X125" s="39" t="n">
        <v>500</v>
      </c>
      <c r="Y125" s="39" t="n">
        <f aca="false">+X125*$C125</f>
        <v>15500</v>
      </c>
      <c r="Z125" s="39" t="n">
        <v>2200</v>
      </c>
      <c r="AA125" s="39" t="n">
        <f aca="false">+Z125*$C125</f>
        <v>68200</v>
      </c>
      <c r="AB125" s="39" t="n">
        <f aca="false">+Z125+X125+V125+T125+R125</f>
        <v>11400</v>
      </c>
      <c r="AC125" s="40" t="n">
        <f aca="false">+AA125+Y125+W125+U125+S125</f>
        <v>353400</v>
      </c>
      <c r="AD125" s="39"/>
      <c r="AE125" s="41" t="n">
        <f aca="false">+AB125+O125</f>
        <v>39400</v>
      </c>
      <c r="AF125" s="42" t="n">
        <f aca="false">+AC125+P125</f>
        <v>1221400</v>
      </c>
      <c r="AG125" s="43"/>
      <c r="AI125" s="44"/>
      <c r="AJ125" s="45"/>
      <c r="AK125" s="46"/>
    </row>
    <row r="126" customFormat="false" ht="12.75" hidden="false" customHeight="false" outlineLevel="0" collapsed="false">
      <c r="A126" s="35" t="n">
        <v>40483</v>
      </c>
      <c r="B126" s="36" t="n">
        <v>40537</v>
      </c>
      <c r="C126" s="37" t="n">
        <f aca="false">+A127-A126</f>
        <v>30</v>
      </c>
      <c r="D126" s="37"/>
      <c r="E126" s="47" t="n">
        <v>6200</v>
      </c>
      <c r="F126" s="39" t="n">
        <f aca="false">+E126*$C126</f>
        <v>186000</v>
      </c>
      <c r="G126" s="48" t="n">
        <v>3000</v>
      </c>
      <c r="H126" s="39" t="n">
        <f aca="false">+G126*$C126</f>
        <v>90000</v>
      </c>
      <c r="I126" s="48" t="n">
        <v>15000</v>
      </c>
      <c r="J126" s="39" t="n">
        <f aca="false">+I126*$C126</f>
        <v>450000</v>
      </c>
      <c r="K126" s="48" t="n">
        <v>3500</v>
      </c>
      <c r="L126" s="39" t="n">
        <f aca="false">+K126*$C126</f>
        <v>105000</v>
      </c>
      <c r="M126" s="48" t="n">
        <v>5000</v>
      </c>
      <c r="N126" s="39" t="n">
        <f aca="false">+M126*$C126</f>
        <v>150000</v>
      </c>
      <c r="O126" s="39" t="n">
        <f aca="false">+O125</f>
        <v>28000</v>
      </c>
      <c r="P126" s="40" t="n">
        <f aca="false">+N126+L126+J126+H126+F126</f>
        <v>981000</v>
      </c>
      <c r="Q126" s="39"/>
      <c r="R126" s="47" t="n">
        <v>12000</v>
      </c>
      <c r="S126" s="39" t="n">
        <f aca="false">+R126*C126</f>
        <v>360000</v>
      </c>
      <c r="T126" s="48" t="n">
        <v>1750</v>
      </c>
      <c r="U126" s="39" t="n">
        <f aca="false">+T126*C126</f>
        <v>52500</v>
      </c>
      <c r="V126" s="39" t="n">
        <v>0</v>
      </c>
      <c r="W126" s="39" t="n">
        <f aca="false">+V126*C126</f>
        <v>0</v>
      </c>
      <c r="X126" s="48" t="n">
        <v>850</v>
      </c>
      <c r="Y126" s="39" t="n">
        <f aca="false">+X126*C126</f>
        <v>25500</v>
      </c>
      <c r="Z126" s="48" t="n">
        <v>5800</v>
      </c>
      <c r="AA126" s="39" t="n">
        <f aca="false">+Z126*$C126</f>
        <v>174000</v>
      </c>
      <c r="AB126" s="39" t="n">
        <f aca="false">+Z126+X126+V126+T126+R126</f>
        <v>20400</v>
      </c>
      <c r="AC126" s="40" t="n">
        <f aca="false">+AA126+Y126+W126+U126+S126</f>
        <v>612000</v>
      </c>
      <c r="AD126" s="39"/>
      <c r="AE126" s="41" t="n">
        <f aca="false">+AB126+O126</f>
        <v>48400</v>
      </c>
      <c r="AF126" s="42" t="n">
        <f aca="false">+AC126+P126</f>
        <v>1593000</v>
      </c>
      <c r="AG126" s="43"/>
      <c r="AI126" s="44"/>
      <c r="AJ126" s="45"/>
      <c r="AK126" s="46"/>
    </row>
    <row r="127" customFormat="false" ht="12.75" hidden="false" customHeight="false" outlineLevel="0" collapsed="false">
      <c r="A127" s="35" t="n">
        <v>40513</v>
      </c>
      <c r="B127" s="36" t="n">
        <v>40568</v>
      </c>
      <c r="C127" s="37" t="n">
        <f aca="false">+A128-A127</f>
        <v>31</v>
      </c>
      <c r="D127" s="37"/>
      <c r="E127" s="38" t="n">
        <v>6200</v>
      </c>
      <c r="F127" s="39" t="n">
        <f aca="false">+E127*$C127</f>
        <v>192200</v>
      </c>
      <c r="G127" s="39" t="n">
        <v>3000</v>
      </c>
      <c r="H127" s="39" t="n">
        <f aca="false">+G127*$C127</f>
        <v>93000</v>
      </c>
      <c r="I127" s="39" t="n">
        <v>15000</v>
      </c>
      <c r="J127" s="39" t="n">
        <f aca="false">+I127*$C127</f>
        <v>465000</v>
      </c>
      <c r="K127" s="39" t="n">
        <v>3500</v>
      </c>
      <c r="L127" s="39" t="n">
        <f aca="false">+K127*$C127</f>
        <v>108500</v>
      </c>
      <c r="M127" s="39" t="n">
        <v>5000</v>
      </c>
      <c r="N127" s="39" t="n">
        <f aca="false">+M127*$C127</f>
        <v>155000</v>
      </c>
      <c r="O127" s="39" t="n">
        <f aca="false">+M127+K127+I127+G127+E127</f>
        <v>32700</v>
      </c>
      <c r="P127" s="40" t="n">
        <f aca="false">+N127+L127+J127+H127+F127</f>
        <v>1013700</v>
      </c>
      <c r="Q127" s="39"/>
      <c r="R127" s="38" t="n">
        <v>12000</v>
      </c>
      <c r="S127" s="39" t="n">
        <f aca="false">+R127*C127</f>
        <v>372000</v>
      </c>
      <c r="T127" s="39" t="n">
        <v>1750</v>
      </c>
      <c r="U127" s="39" t="n">
        <f aca="false">+T127*C127</f>
        <v>54250</v>
      </c>
      <c r="V127" s="39" t="n">
        <v>0</v>
      </c>
      <c r="W127" s="39" t="n">
        <f aca="false">+V127*C127</f>
        <v>0</v>
      </c>
      <c r="X127" s="39" t="n">
        <v>850</v>
      </c>
      <c r="Y127" s="39" t="n">
        <f aca="false">+X127*C127</f>
        <v>26350</v>
      </c>
      <c r="Z127" s="39" t="n">
        <v>5800</v>
      </c>
      <c r="AA127" s="39" t="n">
        <f aca="false">+Z127*$C127</f>
        <v>179800</v>
      </c>
      <c r="AB127" s="39" t="n">
        <f aca="false">+Z127+X127+V127+T127+R127</f>
        <v>20400</v>
      </c>
      <c r="AC127" s="40" t="n">
        <f aca="false">+AA127+Y127+W127+U127+S127</f>
        <v>632400</v>
      </c>
      <c r="AD127" s="39"/>
      <c r="AE127" s="41" t="n">
        <f aca="false">+AB127+O127</f>
        <v>53100</v>
      </c>
      <c r="AF127" s="42" t="n">
        <f aca="false">+AC127+P127</f>
        <v>1646100</v>
      </c>
      <c r="AG127" s="43"/>
      <c r="AI127" s="44"/>
      <c r="AJ127" s="45"/>
      <c r="AK127" s="46"/>
    </row>
    <row r="128" customFormat="false" ht="12.75" hidden="false" customHeight="false" outlineLevel="0" collapsed="false">
      <c r="A128" s="35" t="n">
        <v>40544</v>
      </c>
      <c r="B128" s="36" t="n">
        <v>40599</v>
      </c>
      <c r="C128" s="37" t="n">
        <f aca="false">+A129-A128</f>
        <v>31</v>
      </c>
      <c r="D128" s="37"/>
      <c r="E128" s="38" t="n">
        <v>6200</v>
      </c>
      <c r="F128" s="39" t="n">
        <f aca="false">+E128*$C128</f>
        <v>192200</v>
      </c>
      <c r="G128" s="39" t="n">
        <v>3000</v>
      </c>
      <c r="H128" s="39" t="n">
        <f aca="false">+G128*$C128</f>
        <v>93000</v>
      </c>
      <c r="I128" s="39" t="n">
        <v>15000</v>
      </c>
      <c r="J128" s="39" t="n">
        <f aca="false">+I128*$C128</f>
        <v>465000</v>
      </c>
      <c r="K128" s="39" t="n">
        <v>3500</v>
      </c>
      <c r="L128" s="39" t="n">
        <f aca="false">+K128*$C128</f>
        <v>108500</v>
      </c>
      <c r="M128" s="39" t="n">
        <v>5000</v>
      </c>
      <c r="N128" s="39" t="n">
        <f aca="false">+M128*$C128</f>
        <v>155000</v>
      </c>
      <c r="O128" s="39" t="n">
        <f aca="false">+M128+K128+I128+G128+E128</f>
        <v>32700</v>
      </c>
      <c r="P128" s="40" t="n">
        <f aca="false">+N128+L128+J128+H128+F128</f>
        <v>1013700</v>
      </c>
      <c r="Q128" s="39"/>
      <c r="R128" s="38" t="n">
        <v>12000</v>
      </c>
      <c r="S128" s="39" t="n">
        <f aca="false">+R128*C128</f>
        <v>372000</v>
      </c>
      <c r="T128" s="39" t="n">
        <v>1750</v>
      </c>
      <c r="U128" s="39" t="n">
        <f aca="false">+T128*C128</f>
        <v>54250</v>
      </c>
      <c r="V128" s="39" t="n">
        <v>0</v>
      </c>
      <c r="W128" s="39" t="n">
        <f aca="false">+V128*C128</f>
        <v>0</v>
      </c>
      <c r="X128" s="39" t="n">
        <v>850</v>
      </c>
      <c r="Y128" s="39" t="n">
        <f aca="false">+X128*C128</f>
        <v>26350</v>
      </c>
      <c r="Z128" s="39" t="n">
        <v>5800</v>
      </c>
      <c r="AA128" s="39" t="n">
        <f aca="false">+Z128*$C128</f>
        <v>179800</v>
      </c>
      <c r="AB128" s="39" t="n">
        <f aca="false">+Z128+X128+V128+T128+R128</f>
        <v>20400</v>
      </c>
      <c r="AC128" s="40" t="n">
        <f aca="false">+AA128+Y128+W128+U128+S128</f>
        <v>632400</v>
      </c>
      <c r="AD128" s="39"/>
      <c r="AE128" s="41" t="n">
        <f aca="false">+AB128+O128</f>
        <v>53100</v>
      </c>
      <c r="AF128" s="42" t="n">
        <f aca="false">+AC128+P128</f>
        <v>1646100</v>
      </c>
      <c r="AG128" s="43"/>
      <c r="AI128" s="44"/>
      <c r="AJ128" s="45"/>
      <c r="AK128" s="46"/>
    </row>
    <row r="129" customFormat="false" ht="12.75" hidden="false" customHeight="false" outlineLevel="0" collapsed="false">
      <c r="A129" s="35" t="n">
        <v>40575</v>
      </c>
      <c r="B129" s="36" t="n">
        <v>40627</v>
      </c>
      <c r="C129" s="37" t="n">
        <f aca="false">+A130-A129</f>
        <v>28</v>
      </c>
      <c r="D129" s="37"/>
      <c r="E129" s="38" t="n">
        <v>6200</v>
      </c>
      <c r="F129" s="39" t="n">
        <f aca="false">+E129*$C129</f>
        <v>173600</v>
      </c>
      <c r="G129" s="39" t="n">
        <v>3000</v>
      </c>
      <c r="H129" s="39" t="n">
        <f aca="false">+G129*$C129</f>
        <v>84000</v>
      </c>
      <c r="I129" s="39" t="n">
        <v>15000</v>
      </c>
      <c r="J129" s="39" t="n">
        <f aca="false">+I129*$C129</f>
        <v>420000</v>
      </c>
      <c r="K129" s="39" t="n">
        <v>3500</v>
      </c>
      <c r="L129" s="39" t="n">
        <f aca="false">+K129*$C129</f>
        <v>98000</v>
      </c>
      <c r="M129" s="39" t="n">
        <v>5000</v>
      </c>
      <c r="N129" s="39" t="n">
        <f aca="false">+M129*$C129</f>
        <v>140000</v>
      </c>
      <c r="O129" s="39" t="n">
        <f aca="false">+M129+K129+I129+G129+E129</f>
        <v>32700</v>
      </c>
      <c r="P129" s="40" t="n">
        <f aca="false">+N129+L129+J129+H129+F129</f>
        <v>915600</v>
      </c>
      <c r="Q129" s="39"/>
      <c r="R129" s="38" t="n">
        <v>12000</v>
      </c>
      <c r="S129" s="39" t="n">
        <f aca="false">+R129*C129</f>
        <v>336000</v>
      </c>
      <c r="T129" s="39" t="n">
        <v>1750</v>
      </c>
      <c r="U129" s="39" t="n">
        <f aca="false">+T129*C129</f>
        <v>49000</v>
      </c>
      <c r="V129" s="39" t="n">
        <v>0</v>
      </c>
      <c r="W129" s="39" t="n">
        <f aca="false">+V129*C129</f>
        <v>0</v>
      </c>
      <c r="X129" s="39" t="n">
        <v>850</v>
      </c>
      <c r="Y129" s="39" t="n">
        <f aca="false">+X129*C129</f>
        <v>23800</v>
      </c>
      <c r="Z129" s="39" t="n">
        <v>5800</v>
      </c>
      <c r="AA129" s="39" t="n">
        <f aca="false">+Z129*$C129</f>
        <v>162400</v>
      </c>
      <c r="AB129" s="39" t="n">
        <f aca="false">+Z129+X129+V129+T129+R129</f>
        <v>20400</v>
      </c>
      <c r="AC129" s="40" t="n">
        <f aca="false">+AA129+Y129+W129+U129+S129</f>
        <v>571200</v>
      </c>
      <c r="AD129" s="39"/>
      <c r="AE129" s="41" t="n">
        <f aca="false">+AB129+O129</f>
        <v>53100</v>
      </c>
      <c r="AF129" s="42" t="n">
        <f aca="false">+AC129+P129</f>
        <v>1486800</v>
      </c>
      <c r="AG129" s="43"/>
      <c r="AI129" s="44"/>
      <c r="AJ129" s="45"/>
      <c r="AK129" s="46"/>
    </row>
    <row r="130" customFormat="false" ht="12.75" hidden="false" customHeight="false" outlineLevel="0" collapsed="false">
      <c r="A130" s="35" t="n">
        <v>40603</v>
      </c>
      <c r="B130" s="36" t="n">
        <v>40658</v>
      </c>
      <c r="C130" s="37" t="n">
        <f aca="false">+A131-A130</f>
        <v>31</v>
      </c>
      <c r="D130" s="37"/>
      <c r="E130" s="38" t="n">
        <v>6200</v>
      </c>
      <c r="F130" s="39" t="n">
        <f aca="false">+E130*$C130</f>
        <v>192200</v>
      </c>
      <c r="G130" s="39" t="n">
        <v>3000</v>
      </c>
      <c r="H130" s="39" t="n">
        <f aca="false">+G130*$C130</f>
        <v>93000</v>
      </c>
      <c r="I130" s="39" t="n">
        <v>15000</v>
      </c>
      <c r="J130" s="39" t="n">
        <f aca="false">+I130*$C130</f>
        <v>465000</v>
      </c>
      <c r="K130" s="39" t="n">
        <v>3500</v>
      </c>
      <c r="L130" s="39" t="n">
        <f aca="false">+K130*$C130</f>
        <v>108500</v>
      </c>
      <c r="M130" s="39" t="n">
        <v>5000</v>
      </c>
      <c r="N130" s="39" t="n">
        <f aca="false">+M130*$C130</f>
        <v>155000</v>
      </c>
      <c r="O130" s="39" t="n">
        <f aca="false">+M130+K130+I130+G130+E130</f>
        <v>32700</v>
      </c>
      <c r="P130" s="40" t="n">
        <f aca="false">+N130+L130+J130+H130+F130</f>
        <v>1013700</v>
      </c>
      <c r="Q130" s="39"/>
      <c r="R130" s="38" t="n">
        <v>12000</v>
      </c>
      <c r="S130" s="39" t="n">
        <f aca="false">+R130*C130</f>
        <v>372000</v>
      </c>
      <c r="T130" s="39" t="n">
        <v>1750</v>
      </c>
      <c r="U130" s="39" t="n">
        <f aca="false">+T130*C130</f>
        <v>54250</v>
      </c>
      <c r="V130" s="39" t="n">
        <v>0</v>
      </c>
      <c r="W130" s="39" t="n">
        <f aca="false">+V130*C130</f>
        <v>0</v>
      </c>
      <c r="X130" s="39" t="n">
        <v>850</v>
      </c>
      <c r="Y130" s="39" t="n">
        <f aca="false">+X130*C130</f>
        <v>26350</v>
      </c>
      <c r="Z130" s="39" t="n">
        <v>5800</v>
      </c>
      <c r="AA130" s="39" t="n">
        <f aca="false">+Z130*$C130</f>
        <v>179800</v>
      </c>
      <c r="AB130" s="39" t="n">
        <f aca="false">+Z130+X130+V130+T130+R130</f>
        <v>20400</v>
      </c>
      <c r="AC130" s="40" t="n">
        <f aca="false">+AA130+Y130+W130+U130+S130</f>
        <v>632400</v>
      </c>
      <c r="AD130" s="39"/>
      <c r="AE130" s="41" t="n">
        <f aca="false">+AB130+O130</f>
        <v>53100</v>
      </c>
      <c r="AF130" s="42" t="n">
        <f aca="false">+AC130+P130</f>
        <v>1646100</v>
      </c>
      <c r="AG130" s="43"/>
      <c r="AI130" s="44"/>
      <c r="AJ130" s="45"/>
      <c r="AK130" s="46"/>
    </row>
    <row r="131" customFormat="false" ht="12.75" hidden="false" customHeight="false" outlineLevel="0" collapsed="false">
      <c r="A131" s="35" t="n">
        <v>40634</v>
      </c>
      <c r="B131" s="36" t="n">
        <v>40688</v>
      </c>
      <c r="C131" s="37" t="n">
        <v>30</v>
      </c>
      <c r="D131" s="37"/>
      <c r="E131" s="47" t="n">
        <v>5000</v>
      </c>
      <c r="F131" s="39" t="n">
        <f aca="false">+E131*$C131</f>
        <v>150000</v>
      </c>
      <c r="G131" s="48" t="n">
        <v>3000</v>
      </c>
      <c r="H131" s="39" t="n">
        <f aca="false">+G131*$C131</f>
        <v>90000</v>
      </c>
      <c r="I131" s="48" t="n">
        <v>15000</v>
      </c>
      <c r="J131" s="39" t="n">
        <f aca="false">+I131*$C131</f>
        <v>450000</v>
      </c>
      <c r="K131" s="48" t="n">
        <v>2000</v>
      </c>
      <c r="L131" s="39" t="n">
        <f aca="false">+K131*$C131</f>
        <v>60000</v>
      </c>
      <c r="M131" s="48" t="n">
        <v>3000</v>
      </c>
      <c r="N131" s="39" t="n">
        <f aca="false">+M131*C131</f>
        <v>90000</v>
      </c>
      <c r="O131" s="39" t="n">
        <f aca="false">+M131+K131+I131+G131+E131</f>
        <v>28000</v>
      </c>
      <c r="P131" s="40" t="n">
        <f aca="false">+N131+L131+J131+H131+F131</f>
        <v>840000</v>
      </c>
      <c r="Q131" s="39"/>
      <c r="R131" s="47" t="n">
        <v>8000</v>
      </c>
      <c r="S131" s="39" t="n">
        <f aca="false">+R131*$C131</f>
        <v>240000</v>
      </c>
      <c r="T131" s="48" t="n">
        <v>700</v>
      </c>
      <c r="U131" s="39" t="n">
        <f aca="false">+T131*C131</f>
        <v>21000</v>
      </c>
      <c r="V131" s="39" t="n">
        <v>0</v>
      </c>
      <c r="W131" s="39" t="n">
        <f aca="false">+V131*C131</f>
        <v>0</v>
      </c>
      <c r="X131" s="48" t="n">
        <v>500</v>
      </c>
      <c r="Y131" s="39" t="n">
        <f aca="false">+X131*C131</f>
        <v>15000</v>
      </c>
      <c r="Z131" s="48" t="n">
        <v>2200</v>
      </c>
      <c r="AA131" s="39" t="n">
        <f aca="false">+Z131*C131</f>
        <v>66000</v>
      </c>
      <c r="AB131" s="39" t="n">
        <f aca="false">+Z131+X131+V131+T131+R131</f>
        <v>11400</v>
      </c>
      <c r="AC131" s="40" t="n">
        <f aca="false">+AA131+Y131+W131+U131+S131</f>
        <v>342000</v>
      </c>
      <c r="AD131" s="39"/>
      <c r="AE131" s="41" t="n">
        <f aca="false">+AB131+O131</f>
        <v>39400</v>
      </c>
      <c r="AF131" s="42" t="n">
        <f aca="false">+AC131+P131</f>
        <v>1182000</v>
      </c>
      <c r="AG131" s="43"/>
      <c r="AI131" s="44"/>
      <c r="AJ131" s="45"/>
      <c r="AK131" s="46"/>
    </row>
    <row r="132" customFormat="false" ht="12.75" hidden="false" customHeight="false" outlineLevel="0" collapsed="false">
      <c r="A132" s="49"/>
      <c r="B132" s="50"/>
      <c r="C132" s="37"/>
      <c r="D132" s="37"/>
      <c r="E132" s="38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40"/>
      <c r="Q132" s="39"/>
      <c r="R132" s="38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40"/>
      <c r="AD132" s="39"/>
      <c r="AE132" s="41"/>
      <c r="AF132" s="42"/>
      <c r="AG132" s="43"/>
    </row>
    <row r="133" customFormat="false" ht="12.75" hidden="false" customHeight="false" outlineLevel="0" collapsed="false">
      <c r="A133" s="0" t="s">
        <v>3</v>
      </c>
      <c r="E133" s="51" t="n">
        <f aca="false">SUM(E11:E131)/120</f>
        <v>5395.83333333333</v>
      </c>
      <c r="F133" s="52" t="n">
        <f aca="false">SUM(F11:F131)</f>
        <v>19696900</v>
      </c>
      <c r="G133" s="53" t="n">
        <f aca="false">SUM(G11:G131)/120</f>
        <v>2968.75</v>
      </c>
      <c r="H133" s="52" t="n">
        <f aca="false">SUM(H11:H130)</f>
        <v>10752750</v>
      </c>
      <c r="I133" s="53" t="n">
        <f aca="false">SUM(I11:I131)/120</f>
        <v>14458.3333333333</v>
      </c>
      <c r="J133" s="52" t="n">
        <f aca="false">SUM(J11:J130)</f>
        <v>52357500</v>
      </c>
      <c r="K133" s="52" t="n">
        <f aca="false">SUM(K11:K131)/120</f>
        <v>2625</v>
      </c>
      <c r="L133" s="52" t="n">
        <f aca="false">SUM(L11:L130)</f>
        <v>9512000</v>
      </c>
      <c r="M133" s="53" t="n">
        <f aca="false">SUM(M11:M131)/120</f>
        <v>3833.33333333333</v>
      </c>
      <c r="N133" s="52" t="n">
        <f aca="false">SUM(N12:N131)</f>
        <v>13980000</v>
      </c>
      <c r="O133" s="53" t="n">
        <f aca="false">SUM(O11:O131)/120</f>
        <v>29242.0833333333</v>
      </c>
      <c r="P133" s="54" t="n">
        <f aca="false">SUM(P12:P131)</f>
        <v>106899150</v>
      </c>
      <c r="Q133" s="55"/>
      <c r="R133" s="51" t="n">
        <f aca="false">SUM(R11:R131)/120</f>
        <v>8866.66666666667</v>
      </c>
      <c r="S133" s="52" t="n">
        <f aca="false">SUM(S12:S131)</f>
        <v>32350000</v>
      </c>
      <c r="T133" s="53" t="n">
        <f aca="false">SUM(T11:T131)/120</f>
        <v>1137.5</v>
      </c>
      <c r="U133" s="52" t="n">
        <f aca="false">SUM(U12:U131)</f>
        <v>4144000</v>
      </c>
      <c r="V133" s="52" t="n">
        <f aca="false">SUM(V11:V131)/120</f>
        <v>0</v>
      </c>
      <c r="W133" s="52" t="n">
        <f aca="false">SUM(W12:W131)</f>
        <v>0</v>
      </c>
      <c r="X133" s="53" t="n">
        <f aca="false">SUM(X11:X131)/120</f>
        <v>645.833333333333</v>
      </c>
      <c r="Y133" s="52" t="n">
        <f aca="false">SUM(Y12:Y131)</f>
        <v>2355200</v>
      </c>
      <c r="Z133" s="53" t="n">
        <f aca="false">SUM(Z11:Z131)/120</f>
        <v>3348.33333333333</v>
      </c>
      <c r="AA133" s="52" t="n">
        <f aca="false">SUM(AA12:AA131)</f>
        <v>12197000</v>
      </c>
      <c r="AB133" s="53" t="n">
        <f aca="false">SUM(AB11:AB131)/120</f>
        <v>13998.3333333333</v>
      </c>
      <c r="AC133" s="54" t="n">
        <f aca="false">SUM(AC12:AC131)</f>
        <v>51046200</v>
      </c>
      <c r="AD133" s="55"/>
      <c r="AE133" s="51" t="n">
        <f aca="false">SUM(AE11:AE131)/120</f>
        <v>43240.4166666667</v>
      </c>
      <c r="AF133" s="54" t="n">
        <f aca="false">SUM(AF12:AF131)</f>
        <v>157945350</v>
      </c>
      <c r="AG133" s="43"/>
      <c r="AJ133" s="54"/>
    </row>
    <row r="134" customFormat="false" ht="12.75" hidden="false" customHeight="false" outlineLevel="0" collapsed="false">
      <c r="A134" s="50"/>
      <c r="B134" s="50"/>
      <c r="AB134" s="56"/>
      <c r="AC134" s="56"/>
      <c r="AD134" s="56"/>
      <c r="AE134" s="56"/>
      <c r="AF134" s="56"/>
    </row>
    <row r="136" customFormat="false" ht="12.75" hidden="false" customHeight="false" outlineLevel="0" collapsed="false">
      <c r="H136" s="46"/>
    </row>
    <row r="138" customFormat="false" ht="12.75" hidden="false" customHeight="false" outlineLevel="0" collapsed="false">
      <c r="I138" s="46"/>
    </row>
    <row r="139" customFormat="false" ht="12.75" hidden="false" customHeight="false" outlineLevel="0" collapsed="false">
      <c r="I139" s="46"/>
    </row>
  </sheetData>
  <mergeCells count="5">
    <mergeCell ref="A1:AF1"/>
    <mergeCell ref="BY1:CE1"/>
    <mergeCell ref="E3:P3"/>
    <mergeCell ref="R3:AC3"/>
    <mergeCell ref="AE3:AF3"/>
  </mergeCells>
  <printOptions headings="false" gridLines="false" gridLinesSet="true" horizontalCentered="true" verticalCentered="false"/>
  <pageMargins left="0.179861111111111" right="0.179861111111111" top="0.8" bottom="0.65" header="0.390277777777778" footer="0.5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&amp;C&amp;"Arial,Bold Italic"&amp;12Public Energy Authority of Kentucky
Gas Supply Revenue Bonds</oddHeader>
    <oddFooter>&amp;LPrepared by Banc of America Securities, LLC&amp;R&amp;P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5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10.41"/>
    <col collapsed="false" customWidth="true" hidden="false" outlineLevel="0" max="3" min="3" style="0" width="3.14"/>
    <col collapsed="false" customWidth="true" hidden="false" outlineLevel="0" max="4" min="4" style="0" width="1.7"/>
    <col collapsed="false" customWidth="true" hidden="true" outlineLevel="0" max="5" min="5" style="0" width="11.13"/>
    <col collapsed="false" customWidth="true" hidden="false" outlineLevel="0" max="6" min="6" style="0" width="1.13"/>
    <col collapsed="false" customWidth="true" hidden="false" outlineLevel="0" max="7" min="7" style="0" width="12.28"/>
    <col collapsed="false" customWidth="true" hidden="false" outlineLevel="0" max="8" min="8" style="0" width="10.99"/>
    <col collapsed="false" customWidth="true" hidden="false" outlineLevel="0" max="9" min="9" style="0" width="12.28"/>
    <col collapsed="false" customWidth="true" hidden="false" outlineLevel="0" max="10" min="10" style="0" width="10.99"/>
    <col collapsed="false" customWidth="true" hidden="false" outlineLevel="0" max="11" min="11" style="0" width="12.28"/>
    <col collapsed="false" customWidth="true" hidden="false" outlineLevel="0" max="12" min="12" style="0" width="10.99"/>
    <col collapsed="false" customWidth="true" hidden="false" outlineLevel="0" max="13" min="13" style="0" width="12.28"/>
    <col collapsed="false" customWidth="true" hidden="false" outlineLevel="0" max="14" min="14" style="0" width="1.28"/>
    <col collapsed="false" customWidth="true" hidden="false" outlineLevel="0" max="15" min="15" style="0" width="11.28"/>
    <col collapsed="false" customWidth="true" hidden="false" outlineLevel="0" max="16" min="16" style="0" width="10.99"/>
    <col collapsed="false" customWidth="true" hidden="false" outlineLevel="0" max="17" min="17" style="0" width="12.28"/>
    <col collapsed="false" customWidth="true" hidden="false" outlineLevel="0" max="18" min="18" style="0" width="10.99"/>
    <col collapsed="false" customWidth="true" hidden="false" outlineLevel="0" max="19" min="19" style="0" width="12.28"/>
    <col collapsed="false" customWidth="true" hidden="false" outlineLevel="0" max="20" min="20" style="0" width="10.99"/>
    <col collapsed="false" customWidth="true" hidden="false" outlineLevel="0" max="21" min="21" style="0" width="12.28"/>
    <col collapsed="false" customWidth="true" hidden="false" outlineLevel="0" max="22" min="22" style="0" width="1.28"/>
    <col collapsed="false" customWidth="true" hidden="false" outlineLevel="0" max="23" min="23" style="0" width="12.28"/>
    <col collapsed="false" customWidth="true" hidden="false" outlineLevel="0" max="24" min="24" style="0" width="10.99"/>
    <col collapsed="false" customWidth="true" hidden="false" outlineLevel="0" max="25" min="25" style="0" width="12.28"/>
    <col collapsed="false" customWidth="true" hidden="false" outlineLevel="0" max="26" min="26" style="0" width="10.99"/>
    <col collapsed="false" customWidth="true" hidden="false" outlineLevel="0" max="27" min="27" style="0" width="12.28"/>
    <col collapsed="false" customWidth="true" hidden="false" outlineLevel="0" max="28" min="28" style="0" width="10.99"/>
    <col collapsed="false" customWidth="true" hidden="false" outlineLevel="0" max="29" min="29" style="0" width="13.85"/>
    <col collapsed="false" customWidth="true" hidden="false" outlineLevel="0" max="30" min="30" style="0" width="1.56"/>
  </cols>
  <sheetData>
    <row r="1" customFormat="false" ht="23.25" hidden="false" customHeight="false" outlineLevel="0" collapsed="false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3" customFormat="false" ht="18" hidden="false" customHeight="false" outlineLevel="0" collapsed="false">
      <c r="G3" s="57" t="s">
        <v>1</v>
      </c>
      <c r="H3" s="57"/>
      <c r="I3" s="57"/>
      <c r="J3" s="57"/>
      <c r="K3" s="57"/>
      <c r="L3" s="57"/>
      <c r="M3" s="57"/>
      <c r="N3" s="4"/>
      <c r="O3" s="57" t="s">
        <v>2</v>
      </c>
      <c r="P3" s="57"/>
      <c r="Q3" s="57"/>
      <c r="R3" s="57"/>
      <c r="S3" s="57"/>
      <c r="T3" s="57"/>
      <c r="U3" s="57"/>
      <c r="V3" s="4"/>
      <c r="W3" s="57" t="s">
        <v>25</v>
      </c>
      <c r="X3" s="57"/>
      <c r="Y3" s="57"/>
      <c r="Z3" s="57"/>
      <c r="AA3" s="57"/>
      <c r="AB3" s="57"/>
      <c r="AC3" s="57"/>
    </row>
    <row r="4" customFormat="false" ht="12.75" hidden="false" customHeight="false" outlineLevel="0" collapsed="false">
      <c r="A4" s="5"/>
      <c r="G4" s="58" t="n">
        <v>1</v>
      </c>
      <c r="H4" s="9" t="n">
        <v>2</v>
      </c>
      <c r="I4" s="8" t="n">
        <v>3</v>
      </c>
      <c r="J4" s="9" t="n">
        <v>4</v>
      </c>
      <c r="K4" s="8" t="n">
        <v>5</v>
      </c>
      <c r="L4" s="9" t="n">
        <v>6</v>
      </c>
      <c r="M4" s="8" t="n">
        <v>7</v>
      </c>
      <c r="N4" s="9"/>
      <c r="O4" s="58" t="n">
        <v>8</v>
      </c>
      <c r="P4" s="9" t="n">
        <v>9</v>
      </c>
      <c r="Q4" s="8" t="n">
        <v>10</v>
      </c>
      <c r="R4" s="9" t="n">
        <v>11</v>
      </c>
      <c r="S4" s="8" t="n">
        <v>12</v>
      </c>
      <c r="T4" s="9" t="n">
        <v>13</v>
      </c>
      <c r="U4" s="8" t="n">
        <v>14</v>
      </c>
      <c r="V4" s="9"/>
      <c r="W4" s="58" t="n">
        <v>15</v>
      </c>
      <c r="X4" s="9" t="n">
        <v>16</v>
      </c>
      <c r="Y4" s="8" t="n">
        <v>17</v>
      </c>
      <c r="Z4" s="9" t="n">
        <v>18</v>
      </c>
      <c r="AA4" s="8" t="n">
        <v>19</v>
      </c>
      <c r="AB4" s="9" t="n">
        <v>20</v>
      </c>
      <c r="AC4" s="8" t="n">
        <v>21</v>
      </c>
    </row>
    <row r="5" customFormat="false" ht="12.75" hidden="false" customHeight="false" outlineLevel="0" collapsed="false">
      <c r="A5" s="5"/>
      <c r="E5" s="59" t="s">
        <v>26</v>
      </c>
      <c r="G5" s="21" t="s">
        <v>3</v>
      </c>
      <c r="H5" s="60" t="s">
        <v>27</v>
      </c>
      <c r="I5" s="60"/>
      <c r="J5" s="60" t="s">
        <v>27</v>
      </c>
      <c r="K5" s="60"/>
      <c r="L5" s="13" t="s">
        <v>28</v>
      </c>
      <c r="M5" s="14" t="s">
        <v>3</v>
      </c>
      <c r="N5" s="17"/>
      <c r="O5" s="21" t="s">
        <v>3</v>
      </c>
      <c r="P5" s="60" t="s">
        <v>27</v>
      </c>
      <c r="Q5" s="60"/>
      <c r="R5" s="60" t="s">
        <v>27</v>
      </c>
      <c r="S5" s="60"/>
      <c r="T5" s="13" t="s">
        <v>28</v>
      </c>
      <c r="U5" s="14" t="s">
        <v>3</v>
      </c>
      <c r="V5" s="13"/>
      <c r="W5" s="21" t="s">
        <v>3</v>
      </c>
      <c r="X5" s="60" t="s">
        <v>29</v>
      </c>
      <c r="Y5" s="60"/>
      <c r="Z5" s="60" t="s">
        <v>30</v>
      </c>
      <c r="AA5" s="60"/>
      <c r="AB5" s="13" t="s">
        <v>28</v>
      </c>
      <c r="AC5" s="14" t="s">
        <v>3</v>
      </c>
    </row>
    <row r="6" customFormat="false" ht="12.75" hidden="false" customHeight="false" outlineLevel="0" collapsed="false">
      <c r="A6" s="5"/>
      <c r="E6" s="59" t="s">
        <v>31</v>
      </c>
      <c r="G6" s="61" t="s">
        <v>15</v>
      </c>
      <c r="H6" s="62" t="s">
        <v>32</v>
      </c>
      <c r="I6" s="62"/>
      <c r="J6" s="62" t="s">
        <v>33</v>
      </c>
      <c r="K6" s="62"/>
      <c r="L6" s="13"/>
      <c r="M6" s="14" t="s">
        <v>34</v>
      </c>
      <c r="N6" s="17"/>
      <c r="O6" s="61" t="s">
        <v>15</v>
      </c>
      <c r="P6" s="62" t="s">
        <v>32</v>
      </c>
      <c r="Q6" s="62"/>
      <c r="R6" s="62" t="s">
        <v>33</v>
      </c>
      <c r="S6" s="62"/>
      <c r="T6" s="13"/>
      <c r="U6" s="14" t="s">
        <v>34</v>
      </c>
      <c r="V6" s="13"/>
      <c r="W6" s="61" t="s">
        <v>15</v>
      </c>
      <c r="X6" s="62" t="s">
        <v>32</v>
      </c>
      <c r="Y6" s="62"/>
      <c r="Z6" s="62" t="s">
        <v>33</v>
      </c>
      <c r="AA6" s="62"/>
      <c r="AB6" s="13"/>
      <c r="AC6" s="14" t="s">
        <v>34</v>
      </c>
    </row>
    <row r="7" customFormat="false" ht="12.75" hidden="false" customHeight="false" outlineLevel="0" collapsed="false">
      <c r="A7" s="5"/>
      <c r="E7" s="59" t="s">
        <v>35</v>
      </c>
      <c r="G7" s="61" t="s">
        <v>18</v>
      </c>
      <c r="H7" s="62" t="s">
        <v>36</v>
      </c>
      <c r="I7" s="62"/>
      <c r="J7" s="62" t="s">
        <v>36</v>
      </c>
      <c r="K7" s="62"/>
      <c r="L7" s="13"/>
      <c r="M7" s="14"/>
      <c r="N7" s="17"/>
      <c r="O7" s="61" t="s">
        <v>18</v>
      </c>
      <c r="P7" s="62" t="s">
        <v>36</v>
      </c>
      <c r="Q7" s="62"/>
      <c r="R7" s="62" t="s">
        <v>36</v>
      </c>
      <c r="S7" s="62"/>
      <c r="T7" s="13"/>
      <c r="U7" s="14"/>
      <c r="V7" s="13"/>
      <c r="W7" s="61" t="s">
        <v>18</v>
      </c>
      <c r="X7" s="61"/>
      <c r="Y7" s="19"/>
      <c r="Z7" s="61"/>
      <c r="AA7" s="19"/>
      <c r="AB7" s="13"/>
      <c r="AC7" s="14"/>
    </row>
    <row r="8" customFormat="false" ht="12.75" hidden="false" customHeight="false" outlineLevel="0" collapsed="false">
      <c r="A8" s="20" t="s">
        <v>19</v>
      </c>
      <c r="B8" s="17" t="s">
        <v>20</v>
      </c>
      <c r="C8" s="17"/>
      <c r="D8" s="17"/>
      <c r="E8" s="17"/>
      <c r="F8" s="17"/>
      <c r="G8" s="63"/>
      <c r="H8" s="63"/>
      <c r="I8" s="22"/>
      <c r="J8" s="63"/>
      <c r="K8" s="22"/>
      <c r="L8" s="64"/>
      <c r="M8" s="65"/>
      <c r="N8" s="26"/>
      <c r="O8" s="63"/>
      <c r="P8" s="63"/>
      <c r="Q8" s="22"/>
      <c r="R8" s="63"/>
      <c r="S8" s="22"/>
      <c r="T8" s="64"/>
      <c r="U8" s="65"/>
      <c r="V8" s="64"/>
      <c r="W8" s="63"/>
      <c r="X8" s="63"/>
      <c r="Y8" s="22"/>
      <c r="Z8" s="63"/>
      <c r="AA8" s="22"/>
      <c r="AB8" s="64"/>
      <c r="AC8" s="65"/>
    </row>
    <row r="9" customFormat="false" ht="12.75" hidden="false" customHeight="false" outlineLevel="0" collapsed="false">
      <c r="A9" s="27" t="s">
        <v>21</v>
      </c>
      <c r="B9" s="28" t="s">
        <v>22</v>
      </c>
      <c r="C9" s="28"/>
      <c r="D9" s="28"/>
      <c r="E9" s="28"/>
      <c r="F9" s="28"/>
      <c r="G9" s="66" t="s">
        <v>23</v>
      </c>
      <c r="H9" s="67" t="s">
        <v>37</v>
      </c>
      <c r="I9" s="68" t="s">
        <v>38</v>
      </c>
      <c r="J9" s="67" t="s">
        <v>37</v>
      </c>
      <c r="K9" s="68" t="s">
        <v>38</v>
      </c>
      <c r="L9" s="69" t="s">
        <v>37</v>
      </c>
      <c r="M9" s="68" t="s">
        <v>38</v>
      </c>
      <c r="N9" s="34"/>
      <c r="O9" s="66" t="s">
        <v>23</v>
      </c>
      <c r="P9" s="67" t="s">
        <v>37</v>
      </c>
      <c r="Q9" s="68" t="s">
        <v>38</v>
      </c>
      <c r="R9" s="67" t="s">
        <v>37</v>
      </c>
      <c r="S9" s="68" t="s">
        <v>38</v>
      </c>
      <c r="T9" s="69" t="s">
        <v>37</v>
      </c>
      <c r="U9" s="68" t="s">
        <v>38</v>
      </c>
      <c r="V9" s="69"/>
      <c r="W9" s="66" t="s">
        <v>23</v>
      </c>
      <c r="X9" s="67" t="s">
        <v>37</v>
      </c>
      <c r="Y9" s="68" t="s">
        <v>38</v>
      </c>
      <c r="Z9" s="67" t="s">
        <v>37</v>
      </c>
      <c r="AA9" s="68" t="s">
        <v>38</v>
      </c>
      <c r="AB9" s="69" t="s">
        <v>37</v>
      </c>
      <c r="AC9" s="68" t="s">
        <v>38</v>
      </c>
    </row>
    <row r="10" customFormat="false" ht="12.75" hidden="false" customHeight="false" outlineLevel="0" collapsed="false">
      <c r="A10" s="49"/>
      <c r="B10" s="50"/>
      <c r="C10" s="37"/>
      <c r="D10" s="37"/>
      <c r="E10" s="37"/>
      <c r="F10" s="37"/>
      <c r="G10" s="38"/>
      <c r="H10" s="70"/>
      <c r="I10" s="40"/>
      <c r="J10" s="71"/>
      <c r="K10" s="40"/>
      <c r="L10" s="72"/>
      <c r="M10" s="73"/>
      <c r="N10" s="43"/>
      <c r="O10" s="38"/>
      <c r="P10" s="74"/>
      <c r="Q10" s="40"/>
      <c r="R10" s="71"/>
      <c r="S10" s="40"/>
      <c r="T10" s="75"/>
      <c r="U10" s="76"/>
      <c r="V10" s="43"/>
      <c r="W10" s="38"/>
      <c r="X10" s="71"/>
      <c r="Y10" s="40"/>
      <c r="Z10" s="71"/>
      <c r="AA10" s="40"/>
      <c r="AB10" s="75"/>
      <c r="AC10" s="7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</row>
    <row r="11" customFormat="false" ht="12.75" hidden="false" customHeight="false" outlineLevel="0" collapsed="false">
      <c r="A11" s="35" t="n">
        <v>37007</v>
      </c>
      <c r="B11" s="77"/>
      <c r="C11" s="37"/>
      <c r="D11" s="37"/>
      <c r="E11" s="37"/>
      <c r="F11" s="37"/>
      <c r="G11" s="38"/>
      <c r="H11" s="70"/>
      <c r="I11" s="39"/>
      <c r="J11" s="71"/>
      <c r="K11" s="40"/>
      <c r="L11" s="72"/>
      <c r="M11" s="73"/>
      <c r="N11" s="43"/>
      <c r="O11" s="38"/>
      <c r="P11" s="74"/>
      <c r="Q11" s="40"/>
      <c r="R11" s="71"/>
      <c r="S11" s="40"/>
      <c r="T11" s="75"/>
      <c r="U11" s="76"/>
      <c r="V11" s="43"/>
      <c r="W11" s="38"/>
      <c r="X11" s="71"/>
      <c r="Y11" s="40"/>
      <c r="Z11" s="71"/>
      <c r="AA11" s="40"/>
      <c r="AB11" s="75"/>
      <c r="AC11" s="7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</row>
    <row r="12" customFormat="false" ht="12.75" hidden="false" customHeight="false" outlineLevel="0" collapsed="false">
      <c r="A12" s="35" t="n">
        <v>37012</v>
      </c>
      <c r="B12" s="77" t="n">
        <v>37067</v>
      </c>
      <c r="C12" s="37" t="n">
        <f aca="false">+A13-A12</f>
        <v>31</v>
      </c>
      <c r="D12" s="37"/>
      <c r="E12" s="78" t="n">
        <f aca="false">+((H12-(L12/2))*(G12/(G12+O12)))+((P12-(T12/2))*(O12/(G12+O12)))</f>
        <v>3.532495</v>
      </c>
      <c r="F12" s="37"/>
      <c r="G12" s="38" t="n">
        <f aca="false">+Purchasers!P12</f>
        <v>837000</v>
      </c>
      <c r="H12" s="79" t="n">
        <v>3.53599</v>
      </c>
      <c r="I12" s="39" t="n">
        <f aca="false">+H12*G12</f>
        <v>2959623.63</v>
      </c>
      <c r="J12" s="80" t="n">
        <v>3.529</v>
      </c>
      <c r="K12" s="40" t="n">
        <f aca="false">+J12*G12</f>
        <v>2953773</v>
      </c>
      <c r="L12" s="81" t="n">
        <f aca="false">+H12-J12</f>
        <v>0.00699000000000005</v>
      </c>
      <c r="M12" s="76" t="n">
        <f aca="false">+L12*G12</f>
        <v>5850.63000000004</v>
      </c>
      <c r="N12" s="43"/>
      <c r="O12" s="38" t="n">
        <f aca="false">+Purchasers!AC12</f>
        <v>223200</v>
      </c>
      <c r="P12" s="79" t="n">
        <v>3.53599</v>
      </c>
      <c r="Q12" s="40" t="n">
        <f aca="false">+P12*O12</f>
        <v>789232.968</v>
      </c>
      <c r="R12" s="80" t="n">
        <v>3.529</v>
      </c>
      <c r="S12" s="40" t="n">
        <f aca="false">+R12*O12</f>
        <v>787672.8</v>
      </c>
      <c r="T12" s="81" t="n">
        <f aca="false">+P12-R12</f>
        <v>0.00699000000000005</v>
      </c>
      <c r="U12" s="76" t="n">
        <f aca="false">+T12*O12</f>
        <v>1560.16800000001</v>
      </c>
      <c r="V12" s="43"/>
      <c r="W12" s="38" t="n">
        <f aca="false">G12+O12</f>
        <v>1060200</v>
      </c>
      <c r="X12" s="71" t="n">
        <f aca="false">+Y12/W12</f>
        <v>3.53599</v>
      </c>
      <c r="Y12" s="40" t="n">
        <f aca="false">I12+Q12</f>
        <v>3748856.598</v>
      </c>
      <c r="Z12" s="71" t="n">
        <f aca="false">+AA12/W12</f>
        <v>3.529</v>
      </c>
      <c r="AA12" s="40" t="n">
        <f aca="false">K12+S12</f>
        <v>3741445.8</v>
      </c>
      <c r="AB12" s="75" t="n">
        <f aca="false">+X12-Z12</f>
        <v>0.0069900000000005</v>
      </c>
      <c r="AC12" s="76" t="n">
        <f aca="false">+AB12*W12</f>
        <v>7410.79800000053</v>
      </c>
      <c r="AD12" s="56"/>
      <c r="AE12" s="56"/>
      <c r="AF12" s="56"/>
      <c r="AG12" s="82"/>
      <c r="AH12" s="56"/>
      <c r="AI12" s="82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</row>
    <row r="13" customFormat="false" ht="12.75" hidden="false" customHeight="false" outlineLevel="0" collapsed="false">
      <c r="A13" s="35" t="n">
        <v>37043</v>
      </c>
      <c r="B13" s="36" t="n">
        <v>37097</v>
      </c>
      <c r="C13" s="37" t="n">
        <f aca="false">+A14-A13</f>
        <v>30</v>
      </c>
      <c r="D13" s="37"/>
      <c r="E13" s="78" t="n">
        <f aca="false">+((H13-(L13/2))*(G13/(G13+O13)))+((P13-(T13/2))*(O13/(G13+O13)))</f>
        <v>3.52617921052632</v>
      </c>
      <c r="F13" s="37"/>
      <c r="G13" s="38" t="n">
        <f aca="false">+Purchasers!P13</f>
        <v>810000</v>
      </c>
      <c r="H13" s="79" t="n">
        <v>3.53599</v>
      </c>
      <c r="I13" s="39" t="n">
        <f aca="false">+H13*G13</f>
        <v>2864151.9</v>
      </c>
      <c r="J13" s="80" t="n">
        <v>3.529</v>
      </c>
      <c r="K13" s="40" t="n">
        <f aca="false">+J13*G13</f>
        <v>2858490</v>
      </c>
      <c r="L13" s="81" t="n">
        <f aca="false">+H13-J13</f>
        <v>0.00699000000000005</v>
      </c>
      <c r="M13" s="76" t="n">
        <f aca="false">+L13*G13</f>
        <v>5661.90000000004</v>
      </c>
      <c r="N13" s="43"/>
      <c r="O13" s="38" t="n">
        <f aca="false">+Purchasers!AC13</f>
        <v>216000</v>
      </c>
      <c r="P13" s="79" t="n">
        <v>3.50599</v>
      </c>
      <c r="Q13" s="40" t="n">
        <f aca="false">+P13*O13</f>
        <v>757293.84</v>
      </c>
      <c r="R13" s="80" t="n">
        <v>3.499</v>
      </c>
      <c r="S13" s="40" t="n">
        <f aca="false">+R13*O13</f>
        <v>755784</v>
      </c>
      <c r="T13" s="81" t="n">
        <f aca="false">+P13-R13</f>
        <v>0.00699000000000005</v>
      </c>
      <c r="U13" s="76" t="n">
        <f aca="false">+T13*O13</f>
        <v>1509.84000000001</v>
      </c>
      <c r="V13" s="43"/>
      <c r="W13" s="38" t="n">
        <f aca="false">G13+O13</f>
        <v>1026000</v>
      </c>
      <c r="X13" s="71" t="n">
        <f aca="false">+Y13/W13</f>
        <v>3.52967421052632</v>
      </c>
      <c r="Y13" s="40" t="n">
        <f aca="false">I13+Q13</f>
        <v>3621445.74</v>
      </c>
      <c r="Z13" s="71" t="n">
        <f aca="false">+AA13/W13</f>
        <v>3.52268421052632</v>
      </c>
      <c r="AA13" s="40" t="n">
        <f aca="false">K13+S13</f>
        <v>3614274</v>
      </c>
      <c r="AB13" s="75" t="n">
        <f aca="false">+X13-Z13</f>
        <v>0.00699000000000005</v>
      </c>
      <c r="AC13" s="76" t="n">
        <f aca="false">+AB13*W13</f>
        <v>7171.74000000005</v>
      </c>
      <c r="AD13" s="56"/>
      <c r="AE13" s="56"/>
      <c r="AF13" s="56"/>
      <c r="AG13" s="82"/>
      <c r="AH13" s="56"/>
      <c r="AI13" s="82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</row>
    <row r="14" customFormat="false" ht="12.75" hidden="false" customHeight="false" outlineLevel="0" collapsed="false">
      <c r="A14" s="35" t="n">
        <v>37073</v>
      </c>
      <c r="B14" s="77" t="n">
        <v>37128</v>
      </c>
      <c r="C14" s="37" t="n">
        <f aca="false">+A15-A14</f>
        <v>31</v>
      </c>
      <c r="D14" s="37"/>
      <c r="E14" s="78" t="n">
        <f aca="false">+((H14-(L14/2))*(G14/(G14+O14)))+((P14-(T14/2))*(O14/(G14+O14)))</f>
        <v>3.51828447368421</v>
      </c>
      <c r="F14" s="37"/>
      <c r="G14" s="38" t="n">
        <f aca="false">+Purchasers!P14</f>
        <v>837000</v>
      </c>
      <c r="H14" s="79" t="n">
        <v>3.52599</v>
      </c>
      <c r="I14" s="39" t="n">
        <f aca="false">+H14*G14</f>
        <v>2951253.63</v>
      </c>
      <c r="J14" s="80" t="n">
        <v>3.519</v>
      </c>
      <c r="K14" s="40" t="n">
        <f aca="false">+J14*G14</f>
        <v>2945403</v>
      </c>
      <c r="L14" s="81" t="n">
        <f aca="false">+H14-J14</f>
        <v>0.00699000000000005</v>
      </c>
      <c r="M14" s="76" t="n">
        <f aca="false">+L14*G14</f>
        <v>5850.63000000004</v>
      </c>
      <c r="N14" s="43"/>
      <c r="O14" s="38" t="n">
        <f aca="false">+Purchasers!AC14</f>
        <v>223200</v>
      </c>
      <c r="P14" s="79" t="n">
        <v>3.50599</v>
      </c>
      <c r="Q14" s="40" t="n">
        <f aca="false">+P14*O14</f>
        <v>782536.968</v>
      </c>
      <c r="R14" s="80" t="n">
        <v>3.499</v>
      </c>
      <c r="S14" s="40" t="n">
        <f aca="false">+R14*O14</f>
        <v>780976.8</v>
      </c>
      <c r="T14" s="81" t="n">
        <f aca="false">+P14-R14</f>
        <v>0.00699000000000005</v>
      </c>
      <c r="U14" s="76" t="n">
        <f aca="false">+T14*O14</f>
        <v>1560.16800000001</v>
      </c>
      <c r="V14" s="43"/>
      <c r="W14" s="38" t="n">
        <f aca="false">G14+O14</f>
        <v>1060200</v>
      </c>
      <c r="X14" s="71" t="n">
        <f aca="false">+Y14/W14</f>
        <v>3.52177947368421</v>
      </c>
      <c r="Y14" s="40" t="n">
        <f aca="false">I14+Q14</f>
        <v>3733790.598</v>
      </c>
      <c r="Z14" s="71" t="n">
        <f aca="false">+AA14/W14</f>
        <v>3.51478947368421</v>
      </c>
      <c r="AA14" s="40" t="n">
        <f aca="false">K14+S14</f>
        <v>3726379.8</v>
      </c>
      <c r="AB14" s="75" t="n">
        <f aca="false">+X14-Z14</f>
        <v>0.0069900000000005</v>
      </c>
      <c r="AC14" s="76" t="n">
        <f aca="false">+AB14*W14</f>
        <v>7410.79800000053</v>
      </c>
      <c r="AD14" s="56"/>
      <c r="AE14" s="56"/>
      <c r="AF14" s="56"/>
      <c r="AG14" s="82"/>
      <c r="AH14" s="56"/>
      <c r="AI14" s="82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customFormat="false" ht="12.75" hidden="false" customHeight="false" outlineLevel="0" collapsed="false">
      <c r="A15" s="35" t="n">
        <v>37104</v>
      </c>
      <c r="B15" s="36" t="n">
        <v>37159</v>
      </c>
      <c r="C15" s="37" t="n">
        <f aca="false">+A16-A15</f>
        <v>31</v>
      </c>
      <c r="D15" s="37"/>
      <c r="E15" s="78" t="n">
        <f aca="false">+((H15-(L15/2))*(G15/(G15+O15)))+((P15-(T15/2))*(O15/(G15+O15)))</f>
        <v>3.52723184210526</v>
      </c>
      <c r="F15" s="37"/>
      <c r="G15" s="38" t="n">
        <f aca="false">+Purchasers!P15</f>
        <v>837000</v>
      </c>
      <c r="H15" s="79" t="n">
        <v>3.53999</v>
      </c>
      <c r="I15" s="39" t="n">
        <f aca="false">+H15*G15</f>
        <v>2962971.63</v>
      </c>
      <c r="J15" s="80" t="n">
        <v>3.533</v>
      </c>
      <c r="K15" s="40" t="n">
        <f aca="false">+J15*G15</f>
        <v>2957121</v>
      </c>
      <c r="L15" s="81" t="n">
        <f aca="false">+H15-J15</f>
        <v>0.00699000000000005</v>
      </c>
      <c r="M15" s="76" t="n">
        <f aca="false">+L15*G15</f>
        <v>5850.63000000004</v>
      </c>
      <c r="N15" s="43"/>
      <c r="O15" s="38" t="n">
        <f aca="false">+Purchasers!AC15</f>
        <v>223200</v>
      </c>
      <c r="P15" s="79" t="n">
        <v>3.49599</v>
      </c>
      <c r="Q15" s="40" t="n">
        <f aca="false">+P15*O15</f>
        <v>780304.968</v>
      </c>
      <c r="R15" s="80" t="n">
        <v>3.489</v>
      </c>
      <c r="S15" s="40" t="n">
        <f aca="false">+R15*O15</f>
        <v>778744.8</v>
      </c>
      <c r="T15" s="81" t="n">
        <f aca="false">+P15-R15</f>
        <v>0.00699000000000005</v>
      </c>
      <c r="U15" s="76" t="n">
        <f aca="false">+T15*O15</f>
        <v>1560.16800000001</v>
      </c>
      <c r="V15" s="43"/>
      <c r="W15" s="38" t="n">
        <f aca="false">G15+O15</f>
        <v>1060200</v>
      </c>
      <c r="X15" s="71" t="n">
        <f aca="false">+Y15/W15</f>
        <v>3.53072684210526</v>
      </c>
      <c r="Y15" s="40" t="n">
        <f aca="false">I15+Q15</f>
        <v>3743276.598</v>
      </c>
      <c r="Z15" s="71" t="n">
        <f aca="false">+AA15/W15</f>
        <v>3.52373684210526</v>
      </c>
      <c r="AA15" s="40" t="n">
        <f aca="false">K15+S15</f>
        <v>3735865.8</v>
      </c>
      <c r="AB15" s="75" t="n">
        <f aca="false">+X15-Z15</f>
        <v>0.0069900000000005</v>
      </c>
      <c r="AC15" s="76" t="n">
        <f aca="false">+AB15*W15</f>
        <v>7410.79800000053</v>
      </c>
      <c r="AD15" s="56"/>
      <c r="AE15" s="56"/>
      <c r="AF15" s="56"/>
      <c r="AG15" s="82"/>
      <c r="AH15" s="56"/>
      <c r="AI15" s="82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</row>
    <row r="16" customFormat="false" ht="12.75" hidden="false" customHeight="false" outlineLevel="0" collapsed="false">
      <c r="A16" s="35" t="n">
        <v>37135</v>
      </c>
      <c r="B16" s="77" t="n">
        <v>37189</v>
      </c>
      <c r="C16" s="37" t="n">
        <f aca="false">+A17-A16</f>
        <v>30</v>
      </c>
      <c r="D16" s="37"/>
      <c r="E16" s="78" t="n">
        <f aca="false">+((H16-(L16/2))*(G16/(G16+O16)))+((P16-(T16/2))*(O16/(G16+O16)))</f>
        <v>3.51438973684211</v>
      </c>
      <c r="F16" s="37"/>
      <c r="G16" s="38" t="n">
        <f aca="false">+Purchasers!P16</f>
        <v>810000</v>
      </c>
      <c r="H16" s="79" t="n">
        <v>3.51999</v>
      </c>
      <c r="I16" s="39" t="n">
        <f aca="false">+H16*G16</f>
        <v>2851191.9</v>
      </c>
      <c r="J16" s="80" t="n">
        <v>3.513</v>
      </c>
      <c r="K16" s="40" t="n">
        <f aca="false">+J16*G16</f>
        <v>2845530</v>
      </c>
      <c r="L16" s="81" t="n">
        <f aca="false">+H16-J16</f>
        <v>0.00699000000000005</v>
      </c>
      <c r="M16" s="76" t="n">
        <f aca="false">+L16*G16</f>
        <v>5661.90000000004</v>
      </c>
      <c r="N16" s="43"/>
      <c r="O16" s="38" t="n">
        <f aca="false">+Purchasers!AC16</f>
        <v>216000</v>
      </c>
      <c r="P16" s="79" t="n">
        <v>3.50999</v>
      </c>
      <c r="Q16" s="40" t="n">
        <f aca="false">+P16*O16</f>
        <v>758157.84</v>
      </c>
      <c r="R16" s="80" t="n">
        <v>3.503</v>
      </c>
      <c r="S16" s="40" t="n">
        <f aca="false">+R16*O16</f>
        <v>756648</v>
      </c>
      <c r="T16" s="81" t="n">
        <f aca="false">+P16-R16</f>
        <v>0.00699000000000005</v>
      </c>
      <c r="U16" s="76" t="n">
        <f aca="false">+T16*O16</f>
        <v>1509.84000000001</v>
      </c>
      <c r="V16" s="43"/>
      <c r="W16" s="38" t="n">
        <f aca="false">G16+O16</f>
        <v>1026000</v>
      </c>
      <c r="X16" s="71" t="n">
        <f aca="false">+Y16/W16</f>
        <v>3.51788473684211</v>
      </c>
      <c r="Y16" s="40" t="n">
        <f aca="false">I16+Q16</f>
        <v>3609349.74</v>
      </c>
      <c r="Z16" s="71" t="n">
        <f aca="false">+AA16/W16</f>
        <v>3.51089473684211</v>
      </c>
      <c r="AA16" s="40" t="n">
        <f aca="false">K16+S16</f>
        <v>3602178</v>
      </c>
      <c r="AB16" s="75" t="n">
        <f aca="false">+X16-Z16</f>
        <v>0.0069900000000005</v>
      </c>
      <c r="AC16" s="76" t="n">
        <f aca="false">+AB16*W16</f>
        <v>7171.74000000051</v>
      </c>
      <c r="AD16" s="56"/>
      <c r="AE16" s="56"/>
      <c r="AF16" s="56"/>
      <c r="AG16" s="82"/>
      <c r="AH16" s="56"/>
      <c r="AI16" s="82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</row>
    <row r="17" customFormat="false" ht="12.75" hidden="false" customHeight="false" outlineLevel="0" collapsed="false">
      <c r="A17" s="35" t="n">
        <v>37165</v>
      </c>
      <c r="B17" s="36" t="n">
        <v>37220</v>
      </c>
      <c r="C17" s="37" t="n">
        <f aca="false">+A18-A17</f>
        <v>31</v>
      </c>
      <c r="D17" s="37"/>
      <c r="E17" s="78" t="n">
        <f aca="false">+((H17-(L17/2))*(G17/(G17+O17)))+((P17-(T17/2))*(O17/(G17+O17)))</f>
        <v>3.51491605263158</v>
      </c>
      <c r="F17" s="37"/>
      <c r="G17" s="38" t="n">
        <f aca="false">+Purchasers!P17</f>
        <v>837000</v>
      </c>
      <c r="H17" s="79" t="n">
        <v>3.52599</v>
      </c>
      <c r="I17" s="39" t="n">
        <f aca="false">+H17*G17</f>
        <v>2951253.63</v>
      </c>
      <c r="J17" s="80" t="n">
        <v>3.519</v>
      </c>
      <c r="K17" s="40" t="n">
        <f aca="false">+J17*G17</f>
        <v>2945403</v>
      </c>
      <c r="L17" s="81" t="n">
        <f aca="false">+H17-J17</f>
        <v>0.00699000000000005</v>
      </c>
      <c r="M17" s="76" t="n">
        <f aca="false">+L17*G17</f>
        <v>5850.63000000004</v>
      </c>
      <c r="N17" s="43"/>
      <c r="O17" s="38" t="n">
        <f aca="false">+Purchasers!AC17</f>
        <v>223200</v>
      </c>
      <c r="P17" s="79" t="n">
        <v>3.48999</v>
      </c>
      <c r="Q17" s="40" t="n">
        <f aca="false">+P17*O17</f>
        <v>778965.768</v>
      </c>
      <c r="R17" s="80" t="n">
        <v>3.483</v>
      </c>
      <c r="S17" s="40" t="n">
        <f aca="false">+R17*O17</f>
        <v>777405.6</v>
      </c>
      <c r="T17" s="81" t="n">
        <f aca="false">+P17-R17</f>
        <v>0.00699000000000005</v>
      </c>
      <c r="U17" s="76" t="n">
        <f aca="false">+T17*O17</f>
        <v>1560.16800000001</v>
      </c>
      <c r="V17" s="43"/>
      <c r="W17" s="38" t="n">
        <f aca="false">G17+O17</f>
        <v>1060200</v>
      </c>
      <c r="X17" s="71" t="n">
        <f aca="false">+Y17/W17</f>
        <v>3.51841105263158</v>
      </c>
      <c r="Y17" s="40" t="n">
        <f aca="false">I17+Q17</f>
        <v>3730219.398</v>
      </c>
      <c r="Z17" s="71" t="n">
        <f aca="false">+AA17/W17</f>
        <v>3.51142105263158</v>
      </c>
      <c r="AA17" s="40" t="n">
        <f aca="false">K17+S17</f>
        <v>3722808.6</v>
      </c>
      <c r="AB17" s="75" t="n">
        <f aca="false">+X17-Z17</f>
        <v>0.0069900000000005</v>
      </c>
      <c r="AC17" s="76" t="n">
        <f aca="false">+AB17*W17</f>
        <v>7410.79800000053</v>
      </c>
      <c r="AD17" s="56"/>
      <c r="AE17" s="56"/>
      <c r="AF17" s="56"/>
      <c r="AG17" s="82"/>
      <c r="AH17" s="56"/>
      <c r="AI17" s="82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  <row r="18" customFormat="false" ht="12.75" hidden="false" customHeight="false" outlineLevel="0" collapsed="false">
      <c r="A18" s="35" t="n">
        <v>37196</v>
      </c>
      <c r="B18" s="77" t="n">
        <v>37250</v>
      </c>
      <c r="C18" s="37" t="n">
        <f aca="false">+A19-A18</f>
        <v>30</v>
      </c>
      <c r="D18" s="37"/>
      <c r="E18" s="78" t="n">
        <f aca="false">+((H18-(L18/2))*(G18/(G18+O18)))+((P18-(T18/2))*(O18/(G18+O18)))</f>
        <v>3.59190676470588</v>
      </c>
      <c r="F18" s="37"/>
      <c r="G18" s="38" t="n">
        <f aca="false">+Purchasers!P18</f>
        <v>838500</v>
      </c>
      <c r="H18" s="79" t="n">
        <v>3.62599</v>
      </c>
      <c r="I18" s="39" t="n">
        <f aca="false">+H18*G18</f>
        <v>3040392.615</v>
      </c>
      <c r="J18" s="80" t="n">
        <v>3.619</v>
      </c>
      <c r="K18" s="40" t="n">
        <f aca="false">+J18*G18</f>
        <v>3034531.5</v>
      </c>
      <c r="L18" s="81" t="n">
        <f aca="false">+H18-J18</f>
        <v>0.00699000000000005</v>
      </c>
      <c r="M18" s="76" t="n">
        <f aca="false">+L18*G18</f>
        <v>5861.11500000004</v>
      </c>
      <c r="N18" s="43"/>
      <c r="O18" s="38" t="n">
        <f aca="false">+Purchasers!AC18</f>
        <v>258000</v>
      </c>
      <c r="P18" s="79" t="n">
        <v>3.49599</v>
      </c>
      <c r="Q18" s="40" t="n">
        <f aca="false">+P18*O18</f>
        <v>901965.42</v>
      </c>
      <c r="R18" s="80" t="n">
        <v>3.489</v>
      </c>
      <c r="S18" s="40" t="n">
        <f aca="false">+R18*O18</f>
        <v>900162</v>
      </c>
      <c r="T18" s="81" t="n">
        <f aca="false">+P18-R18</f>
        <v>0.00699000000000005</v>
      </c>
      <c r="U18" s="76" t="n">
        <f aca="false">+T18*O18</f>
        <v>1803.42000000001</v>
      </c>
      <c r="V18" s="43"/>
      <c r="W18" s="38" t="n">
        <f aca="false">G18+O18</f>
        <v>1096500</v>
      </c>
      <c r="X18" s="71" t="n">
        <f aca="false">+Y18/W18</f>
        <v>3.59540176470588</v>
      </c>
      <c r="Y18" s="40" t="n">
        <f aca="false">I18+Q18</f>
        <v>3942358.035</v>
      </c>
      <c r="Z18" s="71" t="n">
        <f aca="false">+AA18/W18</f>
        <v>3.58841176470588</v>
      </c>
      <c r="AA18" s="40" t="n">
        <f aca="false">K18+S18</f>
        <v>3934693.5</v>
      </c>
      <c r="AB18" s="75" t="n">
        <f aca="false">+X18-Z18</f>
        <v>0.00698999999999961</v>
      </c>
      <c r="AC18" s="76" t="n">
        <f aca="false">+AB18*W18</f>
        <v>7664.53499999957</v>
      </c>
      <c r="AD18" s="56"/>
      <c r="AE18" s="56"/>
      <c r="AF18" s="56"/>
      <c r="AG18" s="82"/>
      <c r="AH18" s="56"/>
      <c r="AI18" s="82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</row>
    <row r="19" customFormat="false" ht="12.75" hidden="false" customHeight="false" outlineLevel="0" collapsed="false">
      <c r="A19" s="35" t="n">
        <v>37226</v>
      </c>
      <c r="B19" s="36" t="n">
        <v>37281</v>
      </c>
      <c r="C19" s="37" t="n">
        <f aca="false">+A20-A19</f>
        <v>31</v>
      </c>
      <c r="D19" s="37"/>
      <c r="E19" s="78" t="n">
        <f aca="false">+((H19-(L19/2))*(G19/(G19+O19)))+((P19-(T19/2))*(O19/(G19+O19)))</f>
        <v>3.68425970588235</v>
      </c>
      <c r="F19" s="37"/>
      <c r="G19" s="38" t="n">
        <f aca="false">+Purchasers!P19</f>
        <v>866450</v>
      </c>
      <c r="H19" s="79" t="n">
        <v>3.71599</v>
      </c>
      <c r="I19" s="39" t="n">
        <f aca="false">+H19*G19</f>
        <v>3219719.5355</v>
      </c>
      <c r="J19" s="80" t="n">
        <v>3.709</v>
      </c>
      <c r="K19" s="40" t="n">
        <f aca="false">+J19*G19</f>
        <v>3213663.05</v>
      </c>
      <c r="L19" s="81" t="n">
        <f aca="false">+H19-J19</f>
        <v>0.00699000000000005</v>
      </c>
      <c r="M19" s="76" t="n">
        <f aca="false">+L19*G19</f>
        <v>6056.48550000005</v>
      </c>
      <c r="N19" s="43"/>
      <c r="O19" s="38" t="n">
        <f aca="false">+Purchasers!AC19</f>
        <v>266600</v>
      </c>
      <c r="P19" s="79" t="n">
        <v>3.59599</v>
      </c>
      <c r="Q19" s="40" t="n">
        <f aca="false">+P19*O19</f>
        <v>958690.934</v>
      </c>
      <c r="R19" s="80" t="n">
        <v>3.589</v>
      </c>
      <c r="S19" s="40" t="n">
        <f aca="false">+R19*O19</f>
        <v>956827.4</v>
      </c>
      <c r="T19" s="81" t="n">
        <f aca="false">+P19-R19</f>
        <v>0.00699000000000005</v>
      </c>
      <c r="U19" s="76" t="n">
        <f aca="false">+T19*O19</f>
        <v>1863.53400000001</v>
      </c>
      <c r="V19" s="43"/>
      <c r="W19" s="38" t="n">
        <f aca="false">G19+O19</f>
        <v>1133050</v>
      </c>
      <c r="X19" s="71" t="n">
        <f aca="false">+Y19/W19</f>
        <v>3.68775470588235</v>
      </c>
      <c r="Y19" s="40" t="n">
        <f aca="false">I19+Q19</f>
        <v>4178410.4695</v>
      </c>
      <c r="Z19" s="71" t="n">
        <f aca="false">+AA19/W19</f>
        <v>3.68076470588235</v>
      </c>
      <c r="AA19" s="40" t="n">
        <f aca="false">K19+S19</f>
        <v>4170490.45</v>
      </c>
      <c r="AB19" s="75" t="n">
        <f aca="false">+X19-Z19</f>
        <v>0.00699000000000005</v>
      </c>
      <c r="AC19" s="76" t="n">
        <f aca="false">+AB19*W19</f>
        <v>7920.01950000006</v>
      </c>
      <c r="AD19" s="56"/>
      <c r="AE19" s="56"/>
      <c r="AF19" s="56"/>
      <c r="AG19" s="82"/>
      <c r="AH19" s="56"/>
      <c r="AI19" s="82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customFormat="false" ht="12.75" hidden="false" customHeight="false" outlineLevel="0" collapsed="false">
      <c r="A20" s="35" t="n">
        <v>37257</v>
      </c>
      <c r="B20" s="77" t="n">
        <v>37312</v>
      </c>
      <c r="C20" s="37" t="n">
        <f aca="false">+A21-A20</f>
        <v>31</v>
      </c>
      <c r="D20" s="37"/>
      <c r="E20" s="78" t="n">
        <f aca="false">+((H20-(L20/2))*(G20/(G20+O20)))+((P20-(T20/2))*(O20/(G20+O20)))</f>
        <v>3.71690676470588</v>
      </c>
      <c r="F20" s="37"/>
      <c r="G20" s="38" t="n">
        <f aca="false">+Purchasers!P20</f>
        <v>866450</v>
      </c>
      <c r="H20" s="79" t="n">
        <v>3.73099</v>
      </c>
      <c r="I20" s="39" t="n">
        <f aca="false">+H20*G20</f>
        <v>3232716.2855</v>
      </c>
      <c r="J20" s="80" t="n">
        <v>3.724</v>
      </c>
      <c r="K20" s="40" t="n">
        <f aca="false">+J20*G20</f>
        <v>3226659.8</v>
      </c>
      <c r="L20" s="81" t="n">
        <f aca="false">+H20-J20</f>
        <v>0.00699000000000005</v>
      </c>
      <c r="M20" s="76" t="n">
        <f aca="false">+L20*G20</f>
        <v>6056.48550000005</v>
      </c>
      <c r="N20" s="43"/>
      <c r="O20" s="38" t="n">
        <f aca="false">+Purchasers!AC20</f>
        <v>266600</v>
      </c>
      <c r="P20" s="79" t="n">
        <v>3.68599</v>
      </c>
      <c r="Q20" s="40" t="n">
        <f aca="false">+P20*O20</f>
        <v>982684.934</v>
      </c>
      <c r="R20" s="80" t="n">
        <v>3.679</v>
      </c>
      <c r="S20" s="40" t="n">
        <f aca="false">+R20*O20</f>
        <v>980821.4</v>
      </c>
      <c r="T20" s="81" t="n">
        <f aca="false">+P20-R20</f>
        <v>0.00699000000000005</v>
      </c>
      <c r="U20" s="76" t="n">
        <f aca="false">+T20*O20</f>
        <v>1863.53400000001</v>
      </c>
      <c r="V20" s="43"/>
      <c r="W20" s="38" t="n">
        <f aca="false">G20+O20</f>
        <v>1133050</v>
      </c>
      <c r="X20" s="71" t="n">
        <f aca="false">+Y20/W20</f>
        <v>3.72040176470588</v>
      </c>
      <c r="Y20" s="40" t="n">
        <f aca="false">I20+Q20</f>
        <v>4215401.2195</v>
      </c>
      <c r="Z20" s="71" t="n">
        <f aca="false">+AA20/W20</f>
        <v>3.71341176470588</v>
      </c>
      <c r="AA20" s="40" t="n">
        <f aca="false">K20+S20</f>
        <v>4207481.2</v>
      </c>
      <c r="AB20" s="75" t="n">
        <f aca="false">+X20-Z20</f>
        <v>0.0069900000000005</v>
      </c>
      <c r="AC20" s="76" t="n">
        <f aca="false">+AB20*W20</f>
        <v>7920.01950000056</v>
      </c>
      <c r="AD20" s="56"/>
      <c r="AE20" s="56"/>
      <c r="AF20" s="56"/>
      <c r="AG20" s="82"/>
      <c r="AH20" s="56"/>
      <c r="AI20" s="82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</row>
    <row r="21" customFormat="false" ht="12.75" hidden="false" customHeight="false" outlineLevel="0" collapsed="false">
      <c r="A21" s="35" t="n">
        <v>37288</v>
      </c>
      <c r="B21" s="36" t="n">
        <v>37340</v>
      </c>
      <c r="C21" s="37" t="n">
        <f aca="false">+A22-A21</f>
        <v>28</v>
      </c>
      <c r="D21" s="37"/>
      <c r="E21" s="78" t="n">
        <f aca="false">+((H21-(L21/2))*(G21/(G21+O21)))+((P21-(T21/2))*(O21/(G21+O21)))</f>
        <v>3.60878911764706</v>
      </c>
      <c r="F21" s="37"/>
      <c r="G21" s="38" t="n">
        <f aca="false">+Purchasers!P21</f>
        <v>782600</v>
      </c>
      <c r="H21" s="79" t="n">
        <v>3.58499</v>
      </c>
      <c r="I21" s="39" t="n">
        <f aca="false">+H21*G21</f>
        <v>2805613.174</v>
      </c>
      <c r="J21" s="80" t="n">
        <v>3.578</v>
      </c>
      <c r="K21" s="40" t="n">
        <f aca="false">+J21*G21</f>
        <v>2800142.8</v>
      </c>
      <c r="L21" s="81" t="n">
        <f aca="false">+H21-J21</f>
        <v>0.00699000000000005</v>
      </c>
      <c r="M21" s="76" t="n">
        <f aca="false">+L21*G21</f>
        <v>5470.37400000004</v>
      </c>
      <c r="N21" s="43"/>
      <c r="O21" s="38" t="n">
        <f aca="false">+Purchasers!AC21</f>
        <v>240800</v>
      </c>
      <c r="P21" s="79" t="n">
        <v>3.70099</v>
      </c>
      <c r="Q21" s="40" t="n">
        <f aca="false">+P21*O21</f>
        <v>891198.392</v>
      </c>
      <c r="R21" s="80" t="n">
        <v>3.694</v>
      </c>
      <c r="S21" s="40" t="n">
        <f aca="false">+R21*O21</f>
        <v>889515.2</v>
      </c>
      <c r="T21" s="81" t="n">
        <f aca="false">+P21-R21</f>
        <v>0.00699000000000005</v>
      </c>
      <c r="U21" s="76" t="n">
        <f aca="false">+T21*O21</f>
        <v>1683.19200000001</v>
      </c>
      <c r="V21" s="43"/>
      <c r="W21" s="38" t="n">
        <f aca="false">G21+O21</f>
        <v>1023400</v>
      </c>
      <c r="X21" s="71" t="n">
        <f aca="false">+Y21/W21</f>
        <v>3.61228411764706</v>
      </c>
      <c r="Y21" s="40" t="n">
        <f aca="false">I21+Q21</f>
        <v>3696811.566</v>
      </c>
      <c r="Z21" s="71" t="n">
        <f aca="false">+AA21/W21</f>
        <v>3.60529411764706</v>
      </c>
      <c r="AA21" s="40" t="n">
        <f aca="false">K21+S21</f>
        <v>3689658</v>
      </c>
      <c r="AB21" s="75" t="n">
        <f aca="false">+X21-Z21</f>
        <v>0.00699000000000005</v>
      </c>
      <c r="AC21" s="76" t="n">
        <f aca="false">+AB21*W21</f>
        <v>7153.56600000005</v>
      </c>
      <c r="AD21" s="56"/>
      <c r="AE21" s="56"/>
      <c r="AF21" s="56"/>
      <c r="AG21" s="82"/>
      <c r="AH21" s="56"/>
      <c r="AI21" s="82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customFormat="false" ht="12.75" hidden="false" customHeight="false" outlineLevel="0" collapsed="false">
      <c r="A22" s="35" t="n">
        <v>37316</v>
      </c>
      <c r="B22" s="77" t="n">
        <v>37371</v>
      </c>
      <c r="C22" s="37" t="n">
        <f aca="false">+A23-A22</f>
        <v>31</v>
      </c>
      <c r="D22" s="37"/>
      <c r="E22" s="78" t="n">
        <f aca="false">+((H22-(L22/2))*(G22/(G22+O22)))+((P22-(T22/2))*(O22/(G22+O22)))</f>
        <v>3.47884794117647</v>
      </c>
      <c r="F22" s="37"/>
      <c r="G22" s="38" t="n">
        <f aca="false">+Purchasers!P22</f>
        <v>866450</v>
      </c>
      <c r="H22" s="79" t="n">
        <v>3.45999</v>
      </c>
      <c r="I22" s="39" t="n">
        <f aca="false">+H22*G22</f>
        <v>2997908.3355</v>
      </c>
      <c r="J22" s="80" t="n">
        <v>3.453</v>
      </c>
      <c r="K22" s="40" t="n">
        <f aca="false">+J22*G22</f>
        <v>2991851.85</v>
      </c>
      <c r="L22" s="81" t="n">
        <f aca="false">+H22-J22</f>
        <v>0.00699000000000005</v>
      </c>
      <c r="M22" s="76" t="n">
        <f aca="false">+L22*G22</f>
        <v>6056.48550000005</v>
      </c>
      <c r="N22" s="43"/>
      <c r="O22" s="38" t="n">
        <f aca="false">+Purchasers!AC22</f>
        <v>266600</v>
      </c>
      <c r="P22" s="79" t="n">
        <v>3.55499</v>
      </c>
      <c r="Q22" s="40" t="n">
        <f aca="false">+P22*O22</f>
        <v>947760.334</v>
      </c>
      <c r="R22" s="80" t="n">
        <v>3.548</v>
      </c>
      <c r="S22" s="40" t="n">
        <f aca="false">+R22*O22</f>
        <v>945896.8</v>
      </c>
      <c r="T22" s="81" t="n">
        <f aca="false">+P22-R22</f>
        <v>0.00699000000000005</v>
      </c>
      <c r="U22" s="76" t="n">
        <f aca="false">+T22*O22</f>
        <v>1863.53400000001</v>
      </c>
      <c r="V22" s="43"/>
      <c r="W22" s="38" t="n">
        <f aca="false">G22+O22</f>
        <v>1133050</v>
      </c>
      <c r="X22" s="71" t="n">
        <f aca="false">+Y22/W22</f>
        <v>3.48234294117647</v>
      </c>
      <c r="Y22" s="40" t="n">
        <f aca="false">I22+Q22</f>
        <v>3945668.6695</v>
      </c>
      <c r="Z22" s="71" t="n">
        <f aca="false">+AA22/W22</f>
        <v>3.47535294117647</v>
      </c>
      <c r="AA22" s="40" t="n">
        <f aca="false">K22+S22</f>
        <v>3937748.65</v>
      </c>
      <c r="AB22" s="75" t="n">
        <f aca="false">+X22-Z22</f>
        <v>0.00698999999999961</v>
      </c>
      <c r="AC22" s="76" t="n">
        <f aca="false">+AB22*W22</f>
        <v>7920.01949999956</v>
      </c>
      <c r="AD22" s="56"/>
      <c r="AE22" s="56"/>
      <c r="AF22" s="56"/>
      <c r="AG22" s="82"/>
      <c r="AH22" s="56"/>
      <c r="AI22" s="82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</row>
    <row r="23" customFormat="false" ht="12.75" hidden="false" customHeight="false" outlineLevel="0" collapsed="false">
      <c r="A23" s="35" t="n">
        <v>37347</v>
      </c>
      <c r="B23" s="36" t="n">
        <v>37401</v>
      </c>
      <c r="C23" s="37" t="n">
        <f aca="false">+A24-A23</f>
        <v>30</v>
      </c>
      <c r="D23" s="37"/>
      <c r="E23" s="78" t="n">
        <f aca="false">+((H23-(L23/2))*(G23/(G23+O23)))+((P23-(T23/2))*(O23/(G23+O23)))</f>
        <v>3.35431917582418</v>
      </c>
      <c r="F23" s="37"/>
      <c r="G23" s="38" t="n">
        <f aca="false">+Purchasers!P23</f>
        <v>810000</v>
      </c>
      <c r="H23" s="79" t="n">
        <v>3.33199</v>
      </c>
      <c r="I23" s="39" t="n">
        <f aca="false">+H23*G23</f>
        <v>2698911.9</v>
      </c>
      <c r="J23" s="80" t="n">
        <v>3.325</v>
      </c>
      <c r="K23" s="40" t="n">
        <f aca="false">+J23*G23</f>
        <v>2693250</v>
      </c>
      <c r="L23" s="81" t="n">
        <f aca="false">+H23-J23</f>
        <v>0.00698999999999961</v>
      </c>
      <c r="M23" s="76" t="n">
        <f aca="false">+L23*G23</f>
        <v>5661.89999999968</v>
      </c>
      <c r="N23" s="43"/>
      <c r="O23" s="38" t="n">
        <f aca="false">+Purchasers!AC23</f>
        <v>282000</v>
      </c>
      <c r="P23" s="79" t="n">
        <v>3.43199</v>
      </c>
      <c r="Q23" s="40" t="n">
        <f aca="false">+P23*O23</f>
        <v>967821.18</v>
      </c>
      <c r="R23" s="80" t="n">
        <v>3.425</v>
      </c>
      <c r="S23" s="40" t="n">
        <f aca="false">+R23*O23</f>
        <v>965850</v>
      </c>
      <c r="T23" s="81" t="n">
        <f aca="false">+P23-R23</f>
        <v>0.00699000000000005</v>
      </c>
      <c r="U23" s="76" t="n">
        <f aca="false">+T23*O23</f>
        <v>1971.18000000001</v>
      </c>
      <c r="V23" s="43"/>
      <c r="W23" s="38" t="n">
        <f aca="false">G23+O23</f>
        <v>1092000</v>
      </c>
      <c r="X23" s="71" t="n">
        <f aca="false">+Y23/W23</f>
        <v>3.35781417582418</v>
      </c>
      <c r="Y23" s="40" t="n">
        <f aca="false">I23+Q23</f>
        <v>3666733.08</v>
      </c>
      <c r="Z23" s="71" t="n">
        <f aca="false">+AA23/W23</f>
        <v>3.35082417582418</v>
      </c>
      <c r="AA23" s="40" t="n">
        <f aca="false">K23+S23</f>
        <v>3659100</v>
      </c>
      <c r="AB23" s="75" t="n">
        <f aca="false">+X23-Z23</f>
        <v>0.00699000000000005</v>
      </c>
      <c r="AC23" s="76" t="n">
        <f aca="false">+AB23*W23</f>
        <v>7633.08000000006</v>
      </c>
      <c r="AD23" s="56"/>
      <c r="AE23" s="56"/>
      <c r="AF23" s="56"/>
      <c r="AG23" s="82"/>
      <c r="AH23" s="56"/>
      <c r="AI23" s="82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</row>
    <row r="24" customFormat="false" ht="12.75" hidden="false" customHeight="false" outlineLevel="0" collapsed="false">
      <c r="A24" s="35" t="n">
        <v>37377</v>
      </c>
      <c r="B24" s="77" t="n">
        <v>37432</v>
      </c>
      <c r="C24" s="37" t="n">
        <f aca="false">+A25-A24</f>
        <v>31</v>
      </c>
      <c r="D24" s="37"/>
      <c r="E24" s="78" t="n">
        <f aca="false">+((H24-(L24/2))*(G24/(G24+O24)))+((P24-(T24/2))*(O24/(G24+O24)))</f>
        <v>3.3081260265614</v>
      </c>
      <c r="F24" s="37"/>
      <c r="G24" s="38" t="n">
        <f aca="false">+Purchasers!P24</f>
        <v>837000</v>
      </c>
      <c r="H24" s="79" t="n">
        <v>3.31420344414382</v>
      </c>
      <c r="I24" s="39" t="n">
        <f aca="false">+H24*G24</f>
        <v>2773988.28274838</v>
      </c>
      <c r="J24" s="80" t="n">
        <v>3.30721344414382</v>
      </c>
      <c r="K24" s="40" t="n">
        <f aca="false">+J24*G24</f>
        <v>2768137.65274838</v>
      </c>
      <c r="L24" s="81" t="n">
        <f aca="false">+H24-J24</f>
        <v>0.00699000000000005</v>
      </c>
      <c r="M24" s="76" t="n">
        <f aca="false">+L24*G24</f>
        <v>5850.63000000004</v>
      </c>
      <c r="N24" s="43"/>
      <c r="O24" s="38" t="n">
        <f aca="false">+Purchasers!AC24</f>
        <v>291400</v>
      </c>
      <c r="P24" s="79" t="n">
        <v>3.30420344414382</v>
      </c>
      <c r="Q24" s="40" t="n">
        <f aca="false">+P24*O24</f>
        <v>962844.883623509</v>
      </c>
      <c r="R24" s="80" t="n">
        <v>3.29721344414382</v>
      </c>
      <c r="S24" s="40" t="n">
        <f aca="false">+R24*O24</f>
        <v>960807.997623509</v>
      </c>
      <c r="T24" s="81" t="n">
        <f aca="false">+P24-R24</f>
        <v>0.00699000000000005</v>
      </c>
      <c r="U24" s="76" t="n">
        <f aca="false">+T24*O24</f>
        <v>2036.88600000002</v>
      </c>
      <c r="V24" s="43"/>
      <c r="W24" s="38" t="n">
        <f aca="false">G24+O24</f>
        <v>1128400</v>
      </c>
      <c r="X24" s="71" t="n">
        <f aca="false">+Y24/W24</f>
        <v>3.3116210265614</v>
      </c>
      <c r="Y24" s="40" t="n">
        <f aca="false">I24+Q24</f>
        <v>3736833.16637189</v>
      </c>
      <c r="Z24" s="71" t="n">
        <f aca="false">+AA24/W24</f>
        <v>3.3046310265614</v>
      </c>
      <c r="AA24" s="40" t="n">
        <f aca="false">K24+S24</f>
        <v>3728945.65037189</v>
      </c>
      <c r="AB24" s="75" t="n">
        <f aca="false">+X24-Z24</f>
        <v>0.00699000000000005</v>
      </c>
      <c r="AC24" s="76" t="n">
        <f aca="false">+AB24*W24</f>
        <v>7887.51600000006</v>
      </c>
      <c r="AD24" s="56"/>
      <c r="AE24" s="56"/>
      <c r="AF24" s="56"/>
      <c r="AG24" s="82"/>
      <c r="AH24" s="56"/>
      <c r="AI24" s="82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</row>
    <row r="25" customFormat="false" ht="12.75" hidden="false" customHeight="false" outlineLevel="0" collapsed="false">
      <c r="A25" s="35" t="n">
        <v>37408</v>
      </c>
      <c r="B25" s="36" t="n">
        <v>37462</v>
      </c>
      <c r="C25" s="37" t="n">
        <f aca="false">+A26-A25</f>
        <v>30</v>
      </c>
      <c r="D25" s="37"/>
      <c r="E25" s="78" t="n">
        <f aca="false">+((H25-(L25/2))*(G25/(G25+O25)))+((P25-(T25/2))*(O25/(G25+O25)))</f>
        <v>3.30155426994618</v>
      </c>
      <c r="F25" s="37"/>
      <c r="G25" s="38" t="n">
        <f aca="false">+Purchasers!P25</f>
        <v>810000</v>
      </c>
      <c r="H25" s="79" t="n">
        <v>3.31150531390223</v>
      </c>
      <c r="I25" s="39" t="n">
        <f aca="false">+H25*G25</f>
        <v>2682319.3042608</v>
      </c>
      <c r="J25" s="80" t="n">
        <v>3.30451531390223</v>
      </c>
      <c r="K25" s="40" t="n">
        <f aca="false">+J25*G25</f>
        <v>2676657.4042608</v>
      </c>
      <c r="L25" s="81" t="n">
        <f aca="false">+H25-J25</f>
        <v>0.00699000000000005</v>
      </c>
      <c r="M25" s="76" t="n">
        <f aca="false">+L25*G25</f>
        <v>5661.90000000004</v>
      </c>
      <c r="N25" s="43"/>
      <c r="O25" s="38" t="n">
        <f aca="false">+Purchasers!AC25</f>
        <v>282000</v>
      </c>
      <c r="P25" s="79" t="n">
        <v>3.28650531390223</v>
      </c>
      <c r="Q25" s="40" t="n">
        <f aca="false">+P25*O25</f>
        <v>926794.498520428</v>
      </c>
      <c r="R25" s="80" t="n">
        <v>3.27951531390223</v>
      </c>
      <c r="S25" s="40" t="n">
        <f aca="false">+R25*O25</f>
        <v>924823.318520428</v>
      </c>
      <c r="T25" s="81" t="n">
        <f aca="false">+P25-R25</f>
        <v>0.00699000000000005</v>
      </c>
      <c r="U25" s="76" t="n">
        <f aca="false">+T25*O25</f>
        <v>1971.18000000001</v>
      </c>
      <c r="V25" s="43"/>
      <c r="W25" s="38" t="n">
        <f aca="false">G25+O25</f>
        <v>1092000</v>
      </c>
      <c r="X25" s="71" t="n">
        <f aca="false">+Y25/W25</f>
        <v>3.30504926994618</v>
      </c>
      <c r="Y25" s="40" t="n">
        <f aca="false">I25+Q25</f>
        <v>3609113.80278123</v>
      </c>
      <c r="Z25" s="71" t="n">
        <f aca="false">+AA25/W25</f>
        <v>3.29805926994618</v>
      </c>
      <c r="AA25" s="40" t="n">
        <f aca="false">K25+S25</f>
        <v>3601480.72278123</v>
      </c>
      <c r="AB25" s="75" t="n">
        <f aca="false">+X25-Z25</f>
        <v>0.00698999999999961</v>
      </c>
      <c r="AC25" s="76" t="n">
        <f aca="false">+AB25*W25</f>
        <v>7633.07999999957</v>
      </c>
      <c r="AD25" s="56"/>
      <c r="AE25" s="56"/>
      <c r="AF25" s="56"/>
      <c r="AG25" s="82"/>
      <c r="AH25" s="56"/>
      <c r="AI25" s="82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</row>
    <row r="26" customFormat="false" ht="12.75" hidden="false" customHeight="false" outlineLevel="0" collapsed="false">
      <c r="A26" s="35" t="n">
        <v>37438</v>
      </c>
      <c r="B26" s="77" t="n">
        <v>37493</v>
      </c>
      <c r="C26" s="37" t="n">
        <f aca="false">+A27-A26</f>
        <v>31</v>
      </c>
      <c r="D26" s="37"/>
      <c r="E26" s="78" t="n">
        <f aca="false">+((H26-(L26/2))*(G26/(G26+O26)))+((P26-(T26/2))*(O26/(G26+O26)))</f>
        <v>3.30262430302929</v>
      </c>
      <c r="F26" s="37"/>
      <c r="G26" s="38" t="n">
        <f aca="false">+Purchasers!P26</f>
        <v>837000</v>
      </c>
      <c r="H26" s="79" t="n">
        <v>3.31386655577654</v>
      </c>
      <c r="I26" s="39" t="n">
        <f aca="false">+H26*G26</f>
        <v>2773706.30718497</v>
      </c>
      <c r="J26" s="80" t="n">
        <v>3.30687655577654</v>
      </c>
      <c r="K26" s="40" t="n">
        <f aca="false">+J26*G26</f>
        <v>2767855.67718497</v>
      </c>
      <c r="L26" s="81" t="n">
        <f aca="false">+H26-J26</f>
        <v>0.00699000000000005</v>
      </c>
      <c r="M26" s="76" t="n">
        <f aca="false">+L26*G26</f>
        <v>5850.63000000004</v>
      </c>
      <c r="N26" s="43"/>
      <c r="O26" s="38" t="n">
        <f aca="false">+Purchasers!AC26</f>
        <v>291400</v>
      </c>
      <c r="P26" s="79" t="n">
        <v>3.28386655577654</v>
      </c>
      <c r="Q26" s="40" t="n">
        <f aca="false">+P26*O26</f>
        <v>956918.714353285</v>
      </c>
      <c r="R26" s="80" t="n">
        <v>3.27687655577654</v>
      </c>
      <c r="S26" s="40" t="n">
        <f aca="false">+R26*O26</f>
        <v>954881.828353285</v>
      </c>
      <c r="T26" s="81" t="n">
        <f aca="false">+P26-R26</f>
        <v>0.00699000000000005</v>
      </c>
      <c r="U26" s="76" t="n">
        <f aca="false">+T26*O26</f>
        <v>2036.88600000002</v>
      </c>
      <c r="V26" s="43"/>
      <c r="W26" s="38" t="n">
        <f aca="false">G26+O26</f>
        <v>1128400</v>
      </c>
      <c r="X26" s="71" t="n">
        <f aca="false">+Y26/W26</f>
        <v>3.30611930302929</v>
      </c>
      <c r="Y26" s="40" t="n">
        <f aca="false">I26+Q26</f>
        <v>3730625.02153825</v>
      </c>
      <c r="Z26" s="71" t="n">
        <f aca="false">+AA26/W26</f>
        <v>3.29912930302929</v>
      </c>
      <c r="AA26" s="40" t="n">
        <f aca="false">K26+S26</f>
        <v>3722737.50553825</v>
      </c>
      <c r="AB26" s="75" t="n">
        <f aca="false">+X26-Z26</f>
        <v>0.00699000000000005</v>
      </c>
      <c r="AC26" s="76" t="n">
        <f aca="false">+AB26*W26</f>
        <v>7887.51600000006</v>
      </c>
      <c r="AD26" s="56"/>
      <c r="AE26" s="56"/>
      <c r="AF26" s="56"/>
      <c r="AG26" s="82"/>
      <c r="AH26" s="56"/>
      <c r="AI26" s="82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</row>
    <row r="27" customFormat="false" ht="12.75" hidden="false" customHeight="false" outlineLevel="0" collapsed="false">
      <c r="A27" s="35" t="n">
        <v>37469</v>
      </c>
      <c r="B27" s="36" t="n">
        <v>37524</v>
      </c>
      <c r="C27" s="37" t="n">
        <f aca="false">+A28-A27</f>
        <v>31</v>
      </c>
      <c r="D27" s="37"/>
      <c r="E27" s="78" t="n">
        <f aca="false">+((H27-(L27/2))*(G27/(G27+O27)))+((P27-(T27/2))*(O27/(G27+O27)))</f>
        <v>3.30503069950624</v>
      </c>
      <c r="F27" s="37"/>
      <c r="G27" s="38" t="n">
        <f aca="false">+Purchasers!P27</f>
        <v>837000</v>
      </c>
      <c r="H27" s="79" t="n">
        <v>3.3162729522535</v>
      </c>
      <c r="I27" s="39" t="n">
        <f aca="false">+H27*G27</f>
        <v>2775720.46103618</v>
      </c>
      <c r="J27" s="80" t="n">
        <v>3.3092829522535</v>
      </c>
      <c r="K27" s="40" t="n">
        <f aca="false">+J27*G27</f>
        <v>2769869.83103618</v>
      </c>
      <c r="L27" s="81" t="n">
        <f aca="false">+H27-J27</f>
        <v>0.00699000000000005</v>
      </c>
      <c r="M27" s="76" t="n">
        <f aca="false">+L27*G27</f>
        <v>5850.63000000004</v>
      </c>
      <c r="N27" s="43"/>
      <c r="O27" s="38" t="n">
        <f aca="false">+Purchasers!AC27</f>
        <v>291400</v>
      </c>
      <c r="P27" s="79" t="n">
        <v>3.2862729522535</v>
      </c>
      <c r="Q27" s="40" t="n">
        <f aca="false">+P27*O27</f>
        <v>957619.938286669</v>
      </c>
      <c r="R27" s="80" t="n">
        <v>3.2792829522535</v>
      </c>
      <c r="S27" s="40" t="n">
        <f aca="false">+R27*O27</f>
        <v>955583.052286668</v>
      </c>
      <c r="T27" s="81" t="n">
        <f aca="false">+P27-R27</f>
        <v>0.00699000000000005</v>
      </c>
      <c r="U27" s="76" t="n">
        <f aca="false">+T27*O27</f>
        <v>2036.88600000002</v>
      </c>
      <c r="V27" s="43"/>
      <c r="W27" s="38" t="n">
        <f aca="false">G27+O27</f>
        <v>1128400</v>
      </c>
      <c r="X27" s="71" t="n">
        <f aca="false">+Y27/W27</f>
        <v>3.30852569950624</v>
      </c>
      <c r="Y27" s="40" t="n">
        <f aca="false">I27+Q27</f>
        <v>3733340.39932284</v>
      </c>
      <c r="Z27" s="71" t="n">
        <f aca="false">+AA27/W27</f>
        <v>3.30153569950624</v>
      </c>
      <c r="AA27" s="40" t="n">
        <f aca="false">K27+S27</f>
        <v>3725452.88332284</v>
      </c>
      <c r="AB27" s="75" t="n">
        <f aca="false">+X27-Z27</f>
        <v>0.0069900000000005</v>
      </c>
      <c r="AC27" s="76" t="n">
        <f aca="false">+AB27*W27</f>
        <v>7887.51600000056</v>
      </c>
      <c r="AD27" s="56"/>
      <c r="AE27" s="56"/>
      <c r="AF27" s="56"/>
      <c r="AG27" s="82"/>
      <c r="AH27" s="56"/>
      <c r="AI27" s="82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customFormat="false" ht="12.75" hidden="false" customHeight="false" outlineLevel="0" collapsed="false">
      <c r="A28" s="35" t="n">
        <v>37500</v>
      </c>
      <c r="B28" s="77" t="n">
        <v>37554</v>
      </c>
      <c r="C28" s="37" t="n">
        <f aca="false">+A29-A28</f>
        <v>30</v>
      </c>
      <c r="D28" s="37"/>
      <c r="E28" s="78" t="n">
        <f aca="false">+((H28-(L28/2))*(G28/(G28+O28)))+((P28-(T28/2))*(O28/(G28+O28)))</f>
        <v>3.3000561204384</v>
      </c>
      <c r="F28" s="37"/>
      <c r="G28" s="38" t="n">
        <f aca="false">+Purchasers!P28</f>
        <v>810000</v>
      </c>
      <c r="H28" s="79" t="n">
        <v>3.30871595560324</v>
      </c>
      <c r="I28" s="39" t="n">
        <f aca="false">+H28*G28</f>
        <v>2680059.92403862</v>
      </c>
      <c r="J28" s="80" t="n">
        <v>3.30172595560324</v>
      </c>
      <c r="K28" s="40" t="n">
        <f aca="false">+J28*G28</f>
        <v>2674398.02403862</v>
      </c>
      <c r="L28" s="81" t="n">
        <f aca="false">+H28-J28</f>
        <v>0.00699000000000005</v>
      </c>
      <c r="M28" s="76" t="n">
        <f aca="false">+L28*G28</f>
        <v>5661.90000000004</v>
      </c>
      <c r="N28" s="43"/>
      <c r="O28" s="38" t="n">
        <f aca="false">+Purchasers!AC28</f>
        <v>282000</v>
      </c>
      <c r="P28" s="79" t="n">
        <v>3.28871595560324</v>
      </c>
      <c r="Q28" s="40" t="n">
        <f aca="false">+P28*O28</f>
        <v>927417.899480113</v>
      </c>
      <c r="R28" s="80" t="n">
        <v>3.28172595560324</v>
      </c>
      <c r="S28" s="40" t="n">
        <f aca="false">+R28*O28</f>
        <v>925446.719480113</v>
      </c>
      <c r="T28" s="81" t="n">
        <f aca="false">+P28-R28</f>
        <v>0.00699000000000005</v>
      </c>
      <c r="U28" s="76" t="n">
        <f aca="false">+T28*O28</f>
        <v>1971.18000000001</v>
      </c>
      <c r="V28" s="43"/>
      <c r="W28" s="38" t="n">
        <f aca="false">G28+O28</f>
        <v>1092000</v>
      </c>
      <c r="X28" s="71" t="n">
        <f aca="false">+Y28/W28</f>
        <v>3.3035511204384</v>
      </c>
      <c r="Y28" s="40" t="n">
        <f aca="false">I28+Q28</f>
        <v>3607477.82351874</v>
      </c>
      <c r="Z28" s="71" t="n">
        <f aca="false">+AA28/W28</f>
        <v>3.2965611204384</v>
      </c>
      <c r="AA28" s="40" t="n">
        <f aca="false">K28+S28</f>
        <v>3599844.74351874</v>
      </c>
      <c r="AB28" s="75" t="n">
        <f aca="false">+X28-Z28</f>
        <v>0.00699000000000005</v>
      </c>
      <c r="AC28" s="76" t="n">
        <f aca="false">+AB28*W28</f>
        <v>7633.08000000006</v>
      </c>
      <c r="AD28" s="56"/>
      <c r="AE28" s="56"/>
      <c r="AF28" s="56"/>
      <c r="AG28" s="82"/>
      <c r="AH28" s="56"/>
      <c r="AI28" s="82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customFormat="false" ht="12.75" hidden="false" customHeight="false" outlineLevel="0" collapsed="false">
      <c r="A29" s="35" t="n">
        <v>37530</v>
      </c>
      <c r="B29" s="36" t="n">
        <v>37585</v>
      </c>
      <c r="C29" s="37" t="n">
        <f aca="false">+A30-A29</f>
        <v>31</v>
      </c>
      <c r="D29" s="37"/>
      <c r="E29" s="78" t="n">
        <f aca="false">+((H29-(L29/2))*(G29/(G29+O29)))+((P29-(T29/2))*(O29/(G29+O29)))</f>
        <v>3.31478273953544</v>
      </c>
      <c r="F29" s="37"/>
      <c r="G29" s="38" t="n">
        <f aca="false">+Purchasers!P29</f>
        <v>837000</v>
      </c>
      <c r="H29" s="79" t="n">
        <v>3.33118982744753</v>
      </c>
      <c r="I29" s="39" t="n">
        <f aca="false">+H29*G29</f>
        <v>2788205.88557358</v>
      </c>
      <c r="J29" s="80" t="n">
        <v>3.32419982744753</v>
      </c>
      <c r="K29" s="40" t="n">
        <f aca="false">+J29*G29</f>
        <v>2782355.25557358</v>
      </c>
      <c r="L29" s="81" t="n">
        <f aca="false">+H29-J29</f>
        <v>0.00699000000000005</v>
      </c>
      <c r="M29" s="76" t="n">
        <f aca="false">+L29*G29</f>
        <v>5850.63000000004</v>
      </c>
      <c r="N29" s="43"/>
      <c r="O29" s="38" t="n">
        <f aca="false">+Purchasers!AC29</f>
        <v>291400</v>
      </c>
      <c r="P29" s="79" t="n">
        <v>3.28118982744753</v>
      </c>
      <c r="Q29" s="40" t="n">
        <f aca="false">+P29*O29</f>
        <v>956138.71571821</v>
      </c>
      <c r="R29" s="80" t="n">
        <v>3.27419982744753</v>
      </c>
      <c r="S29" s="40" t="n">
        <f aca="false">+R29*O29</f>
        <v>954101.82971821</v>
      </c>
      <c r="T29" s="81" t="n">
        <f aca="false">+P29-R29</f>
        <v>0.00699000000000005</v>
      </c>
      <c r="U29" s="76" t="n">
        <f aca="false">+T29*O29</f>
        <v>2036.88600000002</v>
      </c>
      <c r="V29" s="43"/>
      <c r="W29" s="38" t="n">
        <f aca="false">G29+O29</f>
        <v>1128400</v>
      </c>
      <c r="X29" s="71" t="n">
        <f aca="false">+Y29/W29</f>
        <v>3.31827773953544</v>
      </c>
      <c r="Y29" s="40" t="n">
        <f aca="false">I29+Q29</f>
        <v>3744344.60129179</v>
      </c>
      <c r="Z29" s="71" t="n">
        <f aca="false">+AA29/W29</f>
        <v>3.31128773953544</v>
      </c>
      <c r="AA29" s="40" t="n">
        <f aca="false">K29+S29</f>
        <v>3736457.08529179</v>
      </c>
      <c r="AB29" s="75" t="n">
        <f aca="false">+X29-Z29</f>
        <v>0.00699000000000005</v>
      </c>
      <c r="AC29" s="76" t="n">
        <f aca="false">+AB29*W29</f>
        <v>7887.51600000006</v>
      </c>
      <c r="AD29" s="56"/>
      <c r="AE29" s="56"/>
      <c r="AF29" s="56"/>
      <c r="AG29" s="82"/>
      <c r="AH29" s="56"/>
      <c r="AI29" s="82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</row>
    <row r="30" customFormat="false" ht="12.75" hidden="false" customHeight="false" outlineLevel="0" collapsed="false">
      <c r="A30" s="35" t="n">
        <v>37561</v>
      </c>
      <c r="B30" s="77" t="n">
        <v>37615</v>
      </c>
      <c r="C30" s="37" t="n">
        <f aca="false">+A31-A30</f>
        <v>30</v>
      </c>
      <c r="D30" s="37"/>
      <c r="E30" s="78" t="n">
        <f aca="false">+((H30-(L30/2))*(G30/(G30+O30)))+((P30-(T30/2))*(O30/(G30+O30)))</f>
        <v>3.39130467967446</v>
      </c>
      <c r="F30" s="37"/>
      <c r="G30" s="38" t="n">
        <f aca="false">+Purchasers!P30</f>
        <v>936000</v>
      </c>
      <c r="H30" s="79" t="n">
        <v>3.44269043597698</v>
      </c>
      <c r="I30" s="39" t="n">
        <f aca="false">+H30*G30</f>
        <v>3222358.24807445</v>
      </c>
      <c r="J30" s="80" t="n">
        <v>3.43570043597698</v>
      </c>
      <c r="K30" s="40" t="n">
        <f aca="false">+J30*G30</f>
        <v>3215815.60807445</v>
      </c>
      <c r="L30" s="81" t="n">
        <f aca="false">+H30-J30</f>
        <v>0.00699000000000005</v>
      </c>
      <c r="M30" s="76" t="n">
        <f aca="false">+L30*G30</f>
        <v>6542.64000000005</v>
      </c>
      <c r="N30" s="43"/>
      <c r="O30" s="38" t="n">
        <f aca="false">+Purchasers!AC30</f>
        <v>492000</v>
      </c>
      <c r="P30" s="79" t="n">
        <v>3.30369043597698</v>
      </c>
      <c r="Q30" s="40" t="n">
        <f aca="false">+P30*O30</f>
        <v>1625415.69450067</v>
      </c>
      <c r="R30" s="80" t="n">
        <v>3.29670043597698</v>
      </c>
      <c r="S30" s="40" t="n">
        <f aca="false">+R30*O30</f>
        <v>1621976.61450067</v>
      </c>
      <c r="T30" s="81" t="n">
        <f aca="false">+P30-R30</f>
        <v>0.00699000000000005</v>
      </c>
      <c r="U30" s="76" t="n">
        <f aca="false">+T30*O30</f>
        <v>3439.08000000003</v>
      </c>
      <c r="V30" s="43"/>
      <c r="W30" s="38" t="n">
        <f aca="false">G30+O30</f>
        <v>1428000</v>
      </c>
      <c r="X30" s="71" t="n">
        <f aca="false">+Y30/W30</f>
        <v>3.39479967967446</v>
      </c>
      <c r="Y30" s="40" t="n">
        <f aca="false">I30+Q30</f>
        <v>4847773.94257513</v>
      </c>
      <c r="Z30" s="71" t="n">
        <f aca="false">+AA30/W30</f>
        <v>3.38780967967446</v>
      </c>
      <c r="AA30" s="40" t="n">
        <f aca="false">K30+S30</f>
        <v>4837792.22257513</v>
      </c>
      <c r="AB30" s="75" t="n">
        <f aca="false">+X30-Z30</f>
        <v>0.00699000000000005</v>
      </c>
      <c r="AC30" s="76" t="n">
        <f aca="false">+AB30*W30</f>
        <v>9981.72000000007</v>
      </c>
      <c r="AD30" s="56"/>
      <c r="AE30" s="56"/>
      <c r="AF30" s="56"/>
      <c r="AG30" s="82"/>
      <c r="AH30" s="56"/>
      <c r="AI30" s="82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</row>
    <row r="31" customFormat="false" ht="12.75" hidden="false" customHeight="false" outlineLevel="0" collapsed="false">
      <c r="A31" s="35" t="n">
        <v>37591</v>
      </c>
      <c r="B31" s="36" t="n">
        <v>37646</v>
      </c>
      <c r="C31" s="37" t="n">
        <f aca="false">+A32-A31</f>
        <v>31</v>
      </c>
      <c r="D31" s="37"/>
      <c r="E31" s="78" t="n">
        <f aca="false">+((H31-(L31/2))*(G31/(G31+O31)))+((P31-(T31/2))*(O31/(G31+O31)))</f>
        <v>3.50020705258025</v>
      </c>
      <c r="F31" s="37"/>
      <c r="G31" s="38" t="n">
        <f aca="false">+Purchasers!P31</f>
        <v>967200</v>
      </c>
      <c r="H31" s="79" t="n">
        <v>3.55021465762226</v>
      </c>
      <c r="I31" s="39" t="n">
        <f aca="false">+H31*G31</f>
        <v>3433767.61685225</v>
      </c>
      <c r="J31" s="80" t="n">
        <v>3.54322465762226</v>
      </c>
      <c r="K31" s="40" t="n">
        <f aca="false">+J31*G31</f>
        <v>3427006.88885225</v>
      </c>
      <c r="L31" s="81" t="n">
        <f aca="false">+H31-J31</f>
        <v>0.00699000000000005</v>
      </c>
      <c r="M31" s="76" t="n">
        <f aca="false">+L31*G31</f>
        <v>6760.72800000005</v>
      </c>
      <c r="N31" s="43"/>
      <c r="O31" s="38" t="n">
        <f aca="false">+Purchasers!AC31</f>
        <v>508400</v>
      </c>
      <c r="P31" s="79" t="n">
        <v>3.41521465762227</v>
      </c>
      <c r="Q31" s="40" t="n">
        <f aca="false">+P31*O31</f>
        <v>1736295.13193516</v>
      </c>
      <c r="R31" s="80" t="n">
        <v>3.40822465762227</v>
      </c>
      <c r="S31" s="40" t="n">
        <f aca="false">+R31*O31</f>
        <v>1732741.41593516</v>
      </c>
      <c r="T31" s="81" t="n">
        <f aca="false">+P31-R31</f>
        <v>0.00699000000000005</v>
      </c>
      <c r="U31" s="76" t="n">
        <f aca="false">+T31*O31</f>
        <v>3553.71600000003</v>
      </c>
      <c r="V31" s="43"/>
      <c r="W31" s="38" t="n">
        <f aca="false">G31+O31</f>
        <v>1475600</v>
      </c>
      <c r="X31" s="71" t="n">
        <f aca="false">+Y31/W31</f>
        <v>3.50370205258025</v>
      </c>
      <c r="Y31" s="40" t="n">
        <f aca="false">I31+Q31</f>
        <v>5170062.74878741</v>
      </c>
      <c r="Z31" s="71" t="n">
        <f aca="false">+AA31/W31</f>
        <v>3.49671205258025</v>
      </c>
      <c r="AA31" s="40" t="n">
        <f aca="false">K31+S31</f>
        <v>5159748.30478741</v>
      </c>
      <c r="AB31" s="75" t="n">
        <f aca="false">+X31-Z31</f>
        <v>0.00698999999999961</v>
      </c>
      <c r="AC31" s="76" t="n">
        <f aca="false">+AB31*W31</f>
        <v>10314.4439999994</v>
      </c>
      <c r="AD31" s="56"/>
      <c r="AE31" s="56"/>
      <c r="AF31" s="56"/>
      <c r="AG31" s="82"/>
      <c r="AH31" s="56"/>
      <c r="AI31" s="82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</row>
    <row r="32" customFormat="false" ht="12.75" hidden="false" customHeight="false" outlineLevel="0" collapsed="false">
      <c r="A32" s="35" t="n">
        <v>37622</v>
      </c>
      <c r="B32" s="77" t="n">
        <v>37677</v>
      </c>
      <c r="C32" s="37" t="n">
        <f aca="false">+A33-A32</f>
        <v>31</v>
      </c>
      <c r="D32" s="37"/>
      <c r="E32" s="78" t="n">
        <f aca="false">+((H32-(L32/2))*(G32/(G32+O32)))+((P32-(T32/2))*(O32/(G32+O32)))</f>
        <v>3.55269361597731</v>
      </c>
      <c r="F32" s="37"/>
      <c r="G32" s="38" t="n">
        <f aca="false">+Purchasers!P32</f>
        <v>967200</v>
      </c>
      <c r="H32" s="79" t="n">
        <v>3.57376004454874</v>
      </c>
      <c r="I32" s="39" t="n">
        <f aca="false">+H32*G32</f>
        <v>3456540.71508754</v>
      </c>
      <c r="J32" s="80" t="n">
        <v>3.56677004454874</v>
      </c>
      <c r="K32" s="40" t="n">
        <f aca="false">+J32*G32</f>
        <v>3449779.98708754</v>
      </c>
      <c r="L32" s="81" t="n">
        <f aca="false">+H32-J32</f>
        <v>0.00699000000000005</v>
      </c>
      <c r="M32" s="76" t="n">
        <f aca="false">+L32*G32</f>
        <v>6760.72800000005</v>
      </c>
      <c r="N32" s="43"/>
      <c r="O32" s="38" t="n">
        <f aca="false">+Purchasers!AC32</f>
        <v>508400</v>
      </c>
      <c r="P32" s="79" t="n">
        <v>3.52276004454874</v>
      </c>
      <c r="Q32" s="40" t="n">
        <f aca="false">+P32*O32</f>
        <v>1790971.20664858</v>
      </c>
      <c r="R32" s="80" t="n">
        <v>3.51577004454874</v>
      </c>
      <c r="S32" s="40" t="n">
        <f aca="false">+R32*O32</f>
        <v>1787417.49064858</v>
      </c>
      <c r="T32" s="81" t="n">
        <f aca="false">+P32-R32</f>
        <v>0.00699000000000005</v>
      </c>
      <c r="U32" s="76" t="n">
        <f aca="false">+T32*O32</f>
        <v>3553.71600000003</v>
      </c>
      <c r="V32" s="43"/>
      <c r="W32" s="38" t="n">
        <f aca="false">G32+O32</f>
        <v>1475600</v>
      </c>
      <c r="X32" s="71" t="n">
        <f aca="false">+Y32/W32</f>
        <v>3.55618861597731</v>
      </c>
      <c r="Y32" s="40" t="n">
        <f aca="false">I32+Q32</f>
        <v>5247511.92173612</v>
      </c>
      <c r="Z32" s="71" t="n">
        <f aca="false">+AA32/W32</f>
        <v>3.54919861597731</v>
      </c>
      <c r="AA32" s="40" t="n">
        <f aca="false">K32+S32</f>
        <v>5237197.47773612</v>
      </c>
      <c r="AB32" s="75" t="n">
        <f aca="false">+X32-Z32</f>
        <v>0.00698999999999916</v>
      </c>
      <c r="AC32" s="76" t="n">
        <f aca="false">+AB32*W32</f>
        <v>10314.4439999988</v>
      </c>
      <c r="AD32" s="56"/>
      <c r="AE32" s="56"/>
      <c r="AF32" s="56"/>
      <c r="AG32" s="82"/>
      <c r="AH32" s="56"/>
      <c r="AI32" s="82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</row>
    <row r="33" customFormat="false" ht="12.75" hidden="false" customHeight="false" outlineLevel="0" collapsed="false">
      <c r="A33" s="35" t="n">
        <v>37653</v>
      </c>
      <c r="B33" s="36" t="n">
        <v>37705</v>
      </c>
      <c r="C33" s="37" t="n">
        <f aca="false">+A34-A33</f>
        <v>28</v>
      </c>
      <c r="D33" s="37"/>
      <c r="E33" s="78" t="n">
        <f aca="false">+((H33-(L33/2))*(G33/(G33+O33)))+((P33-(T33/2))*(O33/(G33+O33)))</f>
        <v>3.47728340613311</v>
      </c>
      <c r="F33" s="37"/>
      <c r="G33" s="38" t="n">
        <f aca="false">+Purchasers!P33</f>
        <v>873600</v>
      </c>
      <c r="H33" s="79" t="n">
        <v>3.4463246246205</v>
      </c>
      <c r="I33" s="39" t="n">
        <f aca="false">+H33*G33</f>
        <v>3010709.19206847</v>
      </c>
      <c r="J33" s="80" t="n">
        <v>3.4393346246205</v>
      </c>
      <c r="K33" s="40" t="n">
        <f aca="false">+J33*G33</f>
        <v>3004602.72806847</v>
      </c>
      <c r="L33" s="81" t="n">
        <f aca="false">+H33-J33</f>
        <v>0.00699000000000005</v>
      </c>
      <c r="M33" s="76" t="n">
        <f aca="false">+L33*G33</f>
        <v>6106.46400000005</v>
      </c>
      <c r="N33" s="43"/>
      <c r="O33" s="38" t="n">
        <f aca="false">+Purchasers!AC33</f>
        <v>459200</v>
      </c>
      <c r="P33" s="79" t="n">
        <v>3.5463246246205</v>
      </c>
      <c r="Q33" s="40" t="n">
        <f aca="false">+P33*O33</f>
        <v>1628472.26762573</v>
      </c>
      <c r="R33" s="80" t="n">
        <v>3.5393346246205</v>
      </c>
      <c r="S33" s="40" t="n">
        <f aca="false">+R33*O33</f>
        <v>1625262.45962573</v>
      </c>
      <c r="T33" s="81" t="n">
        <f aca="false">+P33-R33</f>
        <v>0.00699000000000005</v>
      </c>
      <c r="U33" s="76" t="n">
        <f aca="false">+T33*O33</f>
        <v>3209.80800000002</v>
      </c>
      <c r="V33" s="43"/>
      <c r="W33" s="38" t="n">
        <f aca="false">G33+O33</f>
        <v>1332800</v>
      </c>
      <c r="X33" s="71" t="n">
        <f aca="false">+Y33/W33</f>
        <v>3.48077840613311</v>
      </c>
      <c r="Y33" s="40" t="n">
        <f aca="false">I33+Q33</f>
        <v>4639181.4596942</v>
      </c>
      <c r="Z33" s="71" t="n">
        <f aca="false">+AA33/W33</f>
        <v>3.47378840613311</v>
      </c>
      <c r="AA33" s="40" t="n">
        <f aca="false">K33+S33</f>
        <v>4629865.1876942</v>
      </c>
      <c r="AB33" s="75" t="n">
        <f aca="false">+X33-Z33</f>
        <v>0.0069900000000005</v>
      </c>
      <c r="AC33" s="76" t="n">
        <f aca="false">+AB33*W33</f>
        <v>9316.27200000066</v>
      </c>
      <c r="AD33" s="56"/>
      <c r="AE33" s="56"/>
      <c r="AF33" s="56"/>
      <c r="AG33" s="82"/>
      <c r="AH33" s="56"/>
      <c r="AI33" s="82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</row>
    <row r="34" customFormat="false" ht="12.75" hidden="false" customHeight="false" outlineLevel="0" collapsed="false">
      <c r="A34" s="35" t="n">
        <v>37681</v>
      </c>
      <c r="B34" s="77" t="n">
        <v>37736</v>
      </c>
      <c r="C34" s="37" t="n">
        <f aca="false">+A35-A34</f>
        <v>31</v>
      </c>
      <c r="D34" s="37"/>
      <c r="E34" s="78" t="n">
        <f aca="false">+((H34-(L34/2))*(G34/(G34+O34)))+((P34-(T34/2))*(O34/(G34+O34)))</f>
        <v>3.34331093329126</v>
      </c>
      <c r="F34" s="37"/>
      <c r="G34" s="38" t="n">
        <f aca="false">+Purchasers!P34</f>
        <v>967200</v>
      </c>
      <c r="H34" s="79" t="n">
        <v>3.30890677362739</v>
      </c>
      <c r="I34" s="39" t="n">
        <f aca="false">+H34*G34</f>
        <v>3200374.63145242</v>
      </c>
      <c r="J34" s="80" t="n">
        <v>3.30191677362739</v>
      </c>
      <c r="K34" s="40" t="n">
        <f aca="false">+J34*G34</f>
        <v>3193613.90345242</v>
      </c>
      <c r="L34" s="81" t="n">
        <f aca="false">+H34-J34</f>
        <v>0.00699000000000005</v>
      </c>
      <c r="M34" s="76" t="n">
        <f aca="false">+L34*G34</f>
        <v>6760.72800000005</v>
      </c>
      <c r="N34" s="43"/>
      <c r="O34" s="38" t="n">
        <f aca="false">+Purchasers!AC34</f>
        <v>508400</v>
      </c>
      <c r="P34" s="79" t="n">
        <v>3.41890677362739</v>
      </c>
      <c r="Q34" s="40" t="n">
        <f aca="false">+P34*O34</f>
        <v>1738172.20371217</v>
      </c>
      <c r="R34" s="80" t="n">
        <v>3.41191677362739</v>
      </c>
      <c r="S34" s="40" t="n">
        <f aca="false">+R34*O34</f>
        <v>1734618.48771217</v>
      </c>
      <c r="T34" s="81" t="n">
        <f aca="false">+P34-R34</f>
        <v>0.00699000000000005</v>
      </c>
      <c r="U34" s="76" t="n">
        <f aca="false">+T34*O34</f>
        <v>3553.71600000003</v>
      </c>
      <c r="V34" s="43"/>
      <c r="W34" s="38" t="n">
        <f aca="false">G34+O34</f>
        <v>1475600</v>
      </c>
      <c r="X34" s="71" t="n">
        <f aca="false">+Y34/W34</f>
        <v>3.34680593329126</v>
      </c>
      <c r="Y34" s="40" t="n">
        <f aca="false">I34+Q34</f>
        <v>4938546.83516458</v>
      </c>
      <c r="Z34" s="71" t="n">
        <f aca="false">+AA34/W34</f>
        <v>3.33981593329126</v>
      </c>
      <c r="AA34" s="40" t="n">
        <f aca="false">K34+S34</f>
        <v>4928232.39116458</v>
      </c>
      <c r="AB34" s="75" t="n">
        <f aca="false">+X34-Z34</f>
        <v>0.00699000000000005</v>
      </c>
      <c r="AC34" s="76" t="n">
        <f aca="false">+AB34*W34</f>
        <v>10314.4440000001</v>
      </c>
      <c r="AD34" s="56"/>
      <c r="AE34" s="56"/>
      <c r="AF34" s="56"/>
      <c r="AG34" s="82"/>
      <c r="AH34" s="56"/>
      <c r="AI34" s="82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customFormat="false" ht="12.75" hidden="false" customHeight="false" outlineLevel="0" collapsed="false">
      <c r="A35" s="35" t="n">
        <v>37712</v>
      </c>
      <c r="B35" s="36" t="n">
        <v>37766</v>
      </c>
      <c r="C35" s="37" t="n">
        <f aca="false">+A36-A35</f>
        <v>30</v>
      </c>
      <c r="D35" s="37"/>
      <c r="E35" s="78" t="n">
        <f aca="false">+((H35-(L35/2))*(G35/(G35+O35)))+((P35-(T35/2))*(O35/(G35+O35)))</f>
        <v>3.2006663797433</v>
      </c>
      <c r="F35" s="37"/>
      <c r="G35" s="38" t="n">
        <f aca="false">+Purchasers!P35</f>
        <v>810000</v>
      </c>
      <c r="H35" s="79" t="n">
        <v>3.1715051297433</v>
      </c>
      <c r="I35" s="39" t="n">
        <f aca="false">+H35*G35</f>
        <v>2568919.15509207</v>
      </c>
      <c r="J35" s="80" t="n">
        <v>3.1645151297433</v>
      </c>
      <c r="K35" s="40" t="n">
        <f aca="false">+J35*G35</f>
        <v>2563257.25509207</v>
      </c>
      <c r="L35" s="81" t="n">
        <f aca="false">+H35-J35</f>
        <v>0.00699000000000005</v>
      </c>
      <c r="M35" s="76" t="n">
        <f aca="false">+L35*G35</f>
        <v>5661.90000000004</v>
      </c>
      <c r="N35" s="43"/>
      <c r="O35" s="38" t="n">
        <f aca="false">+Purchasers!AC35</f>
        <v>342000</v>
      </c>
      <c r="P35" s="79" t="n">
        <v>3.2815051297433</v>
      </c>
      <c r="Q35" s="40" t="n">
        <f aca="false">+P35*O35</f>
        <v>1122274.75437221</v>
      </c>
      <c r="R35" s="80" t="n">
        <v>3.2745151297433</v>
      </c>
      <c r="S35" s="40" t="n">
        <f aca="false">+R35*O35</f>
        <v>1119884.17437221</v>
      </c>
      <c r="T35" s="81" t="n">
        <f aca="false">+P35-R35</f>
        <v>0.00699000000000005</v>
      </c>
      <c r="U35" s="76" t="n">
        <f aca="false">+T35*O35</f>
        <v>2390.58000000002</v>
      </c>
      <c r="V35" s="43"/>
      <c r="W35" s="38" t="n">
        <f aca="false">G35+O35</f>
        <v>1152000</v>
      </c>
      <c r="X35" s="71" t="n">
        <f aca="false">+Y35/W35</f>
        <v>3.2041613797433</v>
      </c>
      <c r="Y35" s="40" t="n">
        <f aca="false">I35+Q35</f>
        <v>3691193.90946428</v>
      </c>
      <c r="Z35" s="71" t="n">
        <f aca="false">+AA35/W35</f>
        <v>3.1971713797433</v>
      </c>
      <c r="AA35" s="40" t="n">
        <f aca="false">K35+S35</f>
        <v>3683141.42946428</v>
      </c>
      <c r="AB35" s="75" t="n">
        <f aca="false">+X35-Z35</f>
        <v>0.0069900000000005</v>
      </c>
      <c r="AC35" s="76" t="n">
        <f aca="false">+AB35*W35</f>
        <v>8052.48000000057</v>
      </c>
      <c r="AD35" s="56"/>
      <c r="AE35" s="56"/>
      <c r="AF35" s="56"/>
      <c r="AG35" s="82"/>
      <c r="AH35" s="56"/>
      <c r="AI35" s="82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</row>
    <row r="36" customFormat="false" ht="12.75" hidden="false" customHeight="false" outlineLevel="0" collapsed="false">
      <c r="A36" s="35" t="n">
        <v>37742</v>
      </c>
      <c r="B36" s="77" t="n">
        <v>37797</v>
      </c>
      <c r="C36" s="37" t="n">
        <f aca="false">+A37-A36</f>
        <v>31</v>
      </c>
      <c r="D36" s="37"/>
      <c r="E36" s="78" t="n">
        <f aca="false">+((H36-(L36/2))*(G36/(G36+O36)))+((P36-(T36/2))*(O36/(G36+O36)))</f>
        <v>3.15117040904483</v>
      </c>
      <c r="F36" s="37"/>
      <c r="G36" s="38" t="n">
        <f aca="false">+Purchasers!P36</f>
        <v>837000</v>
      </c>
      <c r="H36" s="79" t="n">
        <v>3.15911853404483</v>
      </c>
      <c r="I36" s="39" t="n">
        <f aca="false">+H36*G36</f>
        <v>2644182.21299553</v>
      </c>
      <c r="J36" s="80" t="n">
        <v>3.15212853404483</v>
      </c>
      <c r="K36" s="40" t="n">
        <f aca="false">+J36*G36</f>
        <v>2638331.58299553</v>
      </c>
      <c r="L36" s="81" t="n">
        <f aca="false">+H36-J36</f>
        <v>0.00699000000000005</v>
      </c>
      <c r="M36" s="76" t="n">
        <f aca="false">+L36*G36</f>
        <v>5850.63000000004</v>
      </c>
      <c r="N36" s="43"/>
      <c r="O36" s="38" t="n">
        <f aca="false">+Purchasers!AC36</f>
        <v>353400</v>
      </c>
      <c r="P36" s="79" t="n">
        <v>3.14411853404483</v>
      </c>
      <c r="Q36" s="40" t="n">
        <f aca="false">+P36*O36</f>
        <v>1111131.48993144</v>
      </c>
      <c r="R36" s="80" t="n">
        <v>3.13712853404483</v>
      </c>
      <c r="S36" s="40" t="n">
        <f aca="false">+R36*O36</f>
        <v>1108661.22393144</v>
      </c>
      <c r="T36" s="81" t="n">
        <f aca="false">+P36-R36</f>
        <v>0.00699000000000005</v>
      </c>
      <c r="U36" s="76" t="n">
        <f aca="false">+T36*O36</f>
        <v>2470.26600000002</v>
      </c>
      <c r="V36" s="43"/>
      <c r="W36" s="38" t="n">
        <f aca="false">G36+O36</f>
        <v>1190400</v>
      </c>
      <c r="X36" s="71" t="n">
        <f aca="false">+Y36/W36</f>
        <v>3.15466540904483</v>
      </c>
      <c r="Y36" s="40" t="n">
        <f aca="false">I36+Q36</f>
        <v>3755313.70292697</v>
      </c>
      <c r="Z36" s="71" t="n">
        <f aca="false">+AA36/W36</f>
        <v>3.14767540904483</v>
      </c>
      <c r="AA36" s="40" t="n">
        <f aca="false">K36+S36</f>
        <v>3746992.80692697</v>
      </c>
      <c r="AB36" s="75" t="n">
        <f aca="false">+X36-Z36</f>
        <v>0.00699000000000005</v>
      </c>
      <c r="AC36" s="76" t="n">
        <f aca="false">+AB36*W36</f>
        <v>8320.89600000006</v>
      </c>
      <c r="AD36" s="56"/>
      <c r="AE36" s="56"/>
      <c r="AF36" s="56"/>
      <c r="AG36" s="82"/>
      <c r="AH36" s="56"/>
      <c r="AI36" s="82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</row>
    <row r="37" customFormat="false" ht="12.75" hidden="false" customHeight="false" outlineLevel="0" collapsed="false">
      <c r="A37" s="35" t="n">
        <v>37773</v>
      </c>
      <c r="B37" s="36" t="n">
        <v>37827</v>
      </c>
      <c r="C37" s="37" t="n">
        <f aca="false">+A38-A37</f>
        <v>30</v>
      </c>
      <c r="D37" s="37"/>
      <c r="E37" s="78" t="n">
        <f aca="false">+((H37-(L37/2))*(G37/(G37+O37)))+((P37-(T37/2))*(O37/(G37+O37)))</f>
        <v>3.17184473783767</v>
      </c>
      <c r="F37" s="37"/>
      <c r="G37" s="38" t="n">
        <f aca="false">+Purchasers!P37</f>
        <v>810000</v>
      </c>
      <c r="H37" s="79" t="n">
        <v>3.19374598783767</v>
      </c>
      <c r="I37" s="39" t="n">
        <f aca="false">+H37*G37</f>
        <v>2586934.25014851</v>
      </c>
      <c r="J37" s="80" t="n">
        <v>3.18675598783767</v>
      </c>
      <c r="K37" s="40" t="n">
        <f aca="false">+J37*G37</f>
        <v>2581272.35014851</v>
      </c>
      <c r="L37" s="81" t="n">
        <f aca="false">+H37-J37</f>
        <v>0.00699000000000005</v>
      </c>
      <c r="M37" s="76" t="n">
        <f aca="false">+L37*G37</f>
        <v>5661.90000000004</v>
      </c>
      <c r="N37" s="43"/>
      <c r="O37" s="38" t="n">
        <f aca="false">+Purchasers!AC37</f>
        <v>342000</v>
      </c>
      <c r="P37" s="79" t="n">
        <v>3.13174598783767</v>
      </c>
      <c r="Q37" s="40" t="n">
        <f aca="false">+P37*O37</f>
        <v>1071057.12784048</v>
      </c>
      <c r="R37" s="80" t="n">
        <v>3.12475598783767</v>
      </c>
      <c r="S37" s="40" t="n">
        <f aca="false">+R37*O37</f>
        <v>1068666.54784048</v>
      </c>
      <c r="T37" s="81" t="n">
        <f aca="false">+P37-R37</f>
        <v>0.00699000000000005</v>
      </c>
      <c r="U37" s="76" t="n">
        <f aca="false">+T37*O37</f>
        <v>2390.58000000002</v>
      </c>
      <c r="V37" s="43"/>
      <c r="W37" s="38" t="n">
        <f aca="false">G37+O37</f>
        <v>1152000</v>
      </c>
      <c r="X37" s="71" t="n">
        <f aca="false">+Y37/W37</f>
        <v>3.17533973783767</v>
      </c>
      <c r="Y37" s="40" t="n">
        <f aca="false">I37+Q37</f>
        <v>3657991.377989</v>
      </c>
      <c r="Z37" s="71" t="n">
        <f aca="false">+AA37/W37</f>
        <v>3.16834973783767</v>
      </c>
      <c r="AA37" s="40" t="n">
        <f aca="false">K37+S37</f>
        <v>3649938.89798899</v>
      </c>
      <c r="AB37" s="75" t="n">
        <f aca="false">+X37-Z37</f>
        <v>0.0069900000000005</v>
      </c>
      <c r="AC37" s="76" t="n">
        <f aca="false">+AB37*W37</f>
        <v>8052.48000000057</v>
      </c>
      <c r="AD37" s="56"/>
      <c r="AE37" s="56"/>
      <c r="AF37" s="56"/>
      <c r="AG37" s="82"/>
      <c r="AH37" s="56"/>
      <c r="AI37" s="82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</row>
    <row r="38" customFormat="false" ht="12.75" hidden="false" customHeight="false" outlineLevel="0" collapsed="false">
      <c r="A38" s="35" t="n">
        <v>37803</v>
      </c>
      <c r="B38" s="77" t="n">
        <v>37858</v>
      </c>
      <c r="C38" s="37" t="n">
        <f aca="false">+A39-A38</f>
        <v>31</v>
      </c>
      <c r="D38" s="37"/>
      <c r="E38" s="78" t="n">
        <f aca="false">+((H38-(L38/2))*(G38/(G38+O38)))+((P38-(T38/2))*(O38/(G38+O38)))</f>
        <v>3.19242287122704</v>
      </c>
      <c r="F38" s="37"/>
      <c r="G38" s="38" t="n">
        <f aca="false">+Purchasers!P38</f>
        <v>837000</v>
      </c>
      <c r="H38" s="79" t="n">
        <v>3.20838662122704</v>
      </c>
      <c r="I38" s="39" t="n">
        <f aca="false">+H38*G38</f>
        <v>2685419.60196703</v>
      </c>
      <c r="J38" s="80" t="n">
        <v>3.20139662122704</v>
      </c>
      <c r="K38" s="40" t="n">
        <f aca="false">+J38*G38</f>
        <v>2679568.97196703</v>
      </c>
      <c r="L38" s="81" t="n">
        <f aca="false">+H38-J38</f>
        <v>0.00699000000000005</v>
      </c>
      <c r="M38" s="76" t="n">
        <f aca="false">+L38*G38</f>
        <v>5850.63000000004</v>
      </c>
      <c r="N38" s="43"/>
      <c r="O38" s="38" t="n">
        <f aca="false">+Purchasers!AC38</f>
        <v>353400</v>
      </c>
      <c r="P38" s="79" t="n">
        <v>3.16638662122704</v>
      </c>
      <c r="Q38" s="40" t="n">
        <f aca="false">+P38*O38</f>
        <v>1119001.03194164</v>
      </c>
      <c r="R38" s="80" t="n">
        <v>3.15939662122704</v>
      </c>
      <c r="S38" s="40" t="n">
        <f aca="false">+R38*O38</f>
        <v>1116530.76594164</v>
      </c>
      <c r="T38" s="81" t="n">
        <f aca="false">+P38-R38</f>
        <v>0.00699000000000005</v>
      </c>
      <c r="U38" s="76" t="n">
        <f aca="false">+T38*O38</f>
        <v>2470.26600000002</v>
      </c>
      <c r="V38" s="43"/>
      <c r="W38" s="38" t="n">
        <f aca="false">G38+O38</f>
        <v>1190400</v>
      </c>
      <c r="X38" s="71" t="n">
        <f aca="false">+Y38/W38</f>
        <v>3.19591787122704</v>
      </c>
      <c r="Y38" s="40" t="n">
        <f aca="false">I38+Q38</f>
        <v>3804420.63390867</v>
      </c>
      <c r="Z38" s="71" t="n">
        <f aca="false">+AA38/W38</f>
        <v>3.18892787122704</v>
      </c>
      <c r="AA38" s="40" t="n">
        <f aca="false">K38+S38</f>
        <v>3796099.73790867</v>
      </c>
      <c r="AB38" s="75" t="n">
        <f aca="false">+X38-Z38</f>
        <v>0.00699000000000005</v>
      </c>
      <c r="AC38" s="76" t="n">
        <f aca="false">+AB38*W38</f>
        <v>8320.89600000006</v>
      </c>
      <c r="AD38" s="56"/>
      <c r="AE38" s="56"/>
      <c r="AF38" s="56"/>
      <c r="AG38" s="82"/>
      <c r="AH38" s="56"/>
      <c r="AI38" s="82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</row>
    <row r="39" customFormat="false" ht="12.75" hidden="false" customHeight="false" outlineLevel="0" collapsed="false">
      <c r="A39" s="35" t="n">
        <v>37834</v>
      </c>
      <c r="B39" s="36" t="n">
        <v>37889</v>
      </c>
      <c r="C39" s="37" t="n">
        <f aca="false">+A40-A39</f>
        <v>31</v>
      </c>
      <c r="D39" s="37"/>
      <c r="E39" s="78" t="n">
        <f aca="false">+((H39-(L39/2))*(G39/(G39+O39)))+((P39-(T39/2))*(O39/(G39+O39)))</f>
        <v>3.21340404444631</v>
      </c>
      <c r="F39" s="37"/>
      <c r="G39" s="38" t="n">
        <f aca="false">+Purchasers!P39</f>
        <v>837000</v>
      </c>
      <c r="H39" s="79" t="n">
        <v>3.23203966944631</v>
      </c>
      <c r="I39" s="39" t="n">
        <f aca="false">+H39*G39</f>
        <v>2705217.20332656</v>
      </c>
      <c r="J39" s="80" t="n">
        <v>3.22504966944631</v>
      </c>
      <c r="K39" s="40" t="n">
        <f aca="false">+J39*G39</f>
        <v>2699366.57332656</v>
      </c>
      <c r="L39" s="81" t="n">
        <f aca="false">+H39-J39</f>
        <v>0.00699000000000005</v>
      </c>
      <c r="M39" s="76" t="n">
        <f aca="false">+L39*G39</f>
        <v>5850.63000000004</v>
      </c>
      <c r="N39" s="43"/>
      <c r="O39" s="38" t="n">
        <f aca="false">+Purchasers!AC39</f>
        <v>353400</v>
      </c>
      <c r="P39" s="79" t="n">
        <v>3.18103966944631</v>
      </c>
      <c r="Q39" s="40" t="n">
        <f aca="false">+P39*O39</f>
        <v>1124179.41918233</v>
      </c>
      <c r="R39" s="80" t="n">
        <v>3.17404966944631</v>
      </c>
      <c r="S39" s="40" t="n">
        <f aca="false">+R39*O39</f>
        <v>1121709.15318233</v>
      </c>
      <c r="T39" s="81" t="n">
        <f aca="false">+P39-R39</f>
        <v>0.00699000000000005</v>
      </c>
      <c r="U39" s="76" t="n">
        <f aca="false">+T39*O39</f>
        <v>2470.26600000002</v>
      </c>
      <c r="V39" s="43"/>
      <c r="W39" s="38" t="n">
        <f aca="false">G39+O39</f>
        <v>1190400</v>
      </c>
      <c r="X39" s="71" t="n">
        <f aca="false">+Y39/W39</f>
        <v>3.21689904444631</v>
      </c>
      <c r="Y39" s="40" t="n">
        <f aca="false">I39+Q39</f>
        <v>3829396.62250889</v>
      </c>
      <c r="Z39" s="71" t="n">
        <f aca="false">+AA39/W39</f>
        <v>3.20990904444631</v>
      </c>
      <c r="AA39" s="40" t="n">
        <f aca="false">K39+S39</f>
        <v>3821075.72650889</v>
      </c>
      <c r="AB39" s="75" t="n">
        <f aca="false">+X39-Z39</f>
        <v>0.00698999999999961</v>
      </c>
      <c r="AC39" s="76" t="n">
        <f aca="false">+AB39*W39</f>
        <v>8320.89599999953</v>
      </c>
      <c r="AD39" s="56"/>
      <c r="AE39" s="56"/>
      <c r="AF39" s="56"/>
      <c r="AG39" s="82"/>
      <c r="AH39" s="56"/>
      <c r="AI39" s="82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</row>
    <row r="40" customFormat="false" ht="12.75" hidden="false" customHeight="false" outlineLevel="0" collapsed="false">
      <c r="A40" s="35" t="n">
        <v>37865</v>
      </c>
      <c r="B40" s="77" t="n">
        <v>37919</v>
      </c>
      <c r="C40" s="37" t="n">
        <f aca="false">+A41-A40</f>
        <v>30</v>
      </c>
      <c r="D40" s="37"/>
      <c r="E40" s="78" t="n">
        <f aca="false">+((H40-(L40/2))*(G40/(G40+O40)))+((P40-(T40/2))*(O40/(G40+O40)))</f>
        <v>3.26273289218155</v>
      </c>
      <c r="F40" s="37"/>
      <c r="G40" s="38" t="n">
        <f aca="false">+Purchasers!P40</f>
        <v>810000</v>
      </c>
      <c r="H40" s="79" t="n">
        <v>3.29220445468155</v>
      </c>
      <c r="I40" s="39" t="n">
        <f aca="false">+H40*G40</f>
        <v>2666685.60829206</v>
      </c>
      <c r="J40" s="80" t="n">
        <v>3.28521445468155</v>
      </c>
      <c r="K40" s="40" t="n">
        <f aca="false">+J40*G40</f>
        <v>2661023.70829206</v>
      </c>
      <c r="L40" s="81" t="n">
        <f aca="false">+H40-J40</f>
        <v>0.00699000000000005</v>
      </c>
      <c r="M40" s="76" t="n">
        <f aca="false">+L40*G40</f>
        <v>5661.90000000004</v>
      </c>
      <c r="N40" s="43"/>
      <c r="O40" s="38" t="n">
        <f aca="false">+Purchasers!AC40</f>
        <v>342000</v>
      </c>
      <c r="P40" s="79" t="n">
        <v>3.20470445468155</v>
      </c>
      <c r="Q40" s="40" t="n">
        <f aca="false">+P40*O40</f>
        <v>1096008.92350109</v>
      </c>
      <c r="R40" s="80" t="n">
        <v>3.19771445468155</v>
      </c>
      <c r="S40" s="40" t="n">
        <f aca="false">+R40*O40</f>
        <v>1093618.34350109</v>
      </c>
      <c r="T40" s="81" t="n">
        <f aca="false">+P40-R40</f>
        <v>0.00699000000000005</v>
      </c>
      <c r="U40" s="76" t="n">
        <f aca="false">+T40*O40</f>
        <v>2390.58000000002</v>
      </c>
      <c r="V40" s="43"/>
      <c r="W40" s="38" t="n">
        <f aca="false">G40+O40</f>
        <v>1152000</v>
      </c>
      <c r="X40" s="71" t="n">
        <f aca="false">+Y40/W40</f>
        <v>3.26622789218155</v>
      </c>
      <c r="Y40" s="40" t="n">
        <f aca="false">I40+Q40</f>
        <v>3762694.53179315</v>
      </c>
      <c r="Z40" s="71" t="n">
        <f aca="false">+AA40/W40</f>
        <v>3.25923789218155</v>
      </c>
      <c r="AA40" s="40" t="n">
        <f aca="false">K40+S40</f>
        <v>3754642.05179315</v>
      </c>
      <c r="AB40" s="75" t="n">
        <f aca="false">+X40-Z40</f>
        <v>0.0069900000000005</v>
      </c>
      <c r="AC40" s="76" t="n">
        <f aca="false">+AB40*W40</f>
        <v>8052.48000000057</v>
      </c>
      <c r="AD40" s="56"/>
      <c r="AE40" s="56"/>
      <c r="AF40" s="56"/>
      <c r="AG40" s="82"/>
      <c r="AH40" s="56"/>
      <c r="AI40" s="82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</row>
    <row r="41" customFormat="false" ht="12.75" hidden="false" customHeight="false" outlineLevel="0" collapsed="false">
      <c r="A41" s="35" t="n">
        <v>37895</v>
      </c>
      <c r="B41" s="36" t="n">
        <v>37950</v>
      </c>
      <c r="C41" s="37" t="n">
        <f aca="false">+A42-A41</f>
        <v>31</v>
      </c>
      <c r="D41" s="37"/>
      <c r="E41" s="78" t="n">
        <f aca="false">+((H41-(L41/2))*(G41/(G41+O41)))+((P41-(T41/2))*(O41/(G41+O41)))</f>
        <v>3.29654162187953</v>
      </c>
      <c r="F41" s="37"/>
      <c r="G41" s="38" t="n">
        <f aca="false">+Purchasers!P41</f>
        <v>837000</v>
      </c>
      <c r="H41" s="79" t="n">
        <v>3.31488037187953</v>
      </c>
      <c r="I41" s="39" t="n">
        <f aca="false">+H41*G41</f>
        <v>2774554.87126316</v>
      </c>
      <c r="J41" s="80" t="n">
        <v>3.30789037187953</v>
      </c>
      <c r="K41" s="40" t="n">
        <f aca="false">+J41*G41</f>
        <v>2768704.24126316</v>
      </c>
      <c r="L41" s="81" t="n">
        <f aca="false">+H41-J41</f>
        <v>0.00699000000000005</v>
      </c>
      <c r="M41" s="76" t="n">
        <f aca="false">+L41*G41</f>
        <v>5850.63000000004</v>
      </c>
      <c r="N41" s="43"/>
      <c r="O41" s="38" t="n">
        <f aca="false">+Purchasers!AC41</f>
        <v>353400</v>
      </c>
      <c r="P41" s="79" t="n">
        <v>3.26488037187953</v>
      </c>
      <c r="Q41" s="40" t="n">
        <f aca="false">+P41*O41</f>
        <v>1153808.72342222</v>
      </c>
      <c r="R41" s="80" t="n">
        <v>3.25789037187953</v>
      </c>
      <c r="S41" s="40" t="n">
        <f aca="false">+R41*O41</f>
        <v>1151338.45742222</v>
      </c>
      <c r="T41" s="81" t="n">
        <f aca="false">+P41-R41</f>
        <v>0.00699000000000005</v>
      </c>
      <c r="U41" s="76" t="n">
        <f aca="false">+T41*O41</f>
        <v>2470.26600000002</v>
      </c>
      <c r="V41" s="43"/>
      <c r="W41" s="38" t="n">
        <f aca="false">G41+O41</f>
        <v>1190400</v>
      </c>
      <c r="X41" s="71" t="n">
        <f aca="false">+Y41/W41</f>
        <v>3.30003662187953</v>
      </c>
      <c r="Y41" s="40" t="n">
        <f aca="false">I41+Q41</f>
        <v>3928363.59468539</v>
      </c>
      <c r="Z41" s="71" t="n">
        <f aca="false">+AA41/W41</f>
        <v>3.29304662187953</v>
      </c>
      <c r="AA41" s="40" t="n">
        <f aca="false">K41+S41</f>
        <v>3920042.69868539</v>
      </c>
      <c r="AB41" s="75" t="n">
        <f aca="false">+X41-Z41</f>
        <v>0.00699000000000005</v>
      </c>
      <c r="AC41" s="76" t="n">
        <f aca="false">+AB41*W41</f>
        <v>8320.89600000006</v>
      </c>
      <c r="AD41" s="56"/>
      <c r="AE41" s="56"/>
      <c r="AF41" s="56"/>
      <c r="AG41" s="82"/>
      <c r="AH41" s="56"/>
      <c r="AI41" s="82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</row>
    <row r="42" customFormat="false" ht="12.75" hidden="false" customHeight="false" outlineLevel="0" collapsed="false">
      <c r="A42" s="35" t="n">
        <v>37926</v>
      </c>
      <c r="B42" s="77" t="n">
        <v>37980</v>
      </c>
      <c r="C42" s="37" t="n">
        <f aca="false">+A43-A42</f>
        <v>30</v>
      </c>
      <c r="D42" s="37"/>
      <c r="E42" s="78" t="n">
        <f aca="false">+((H42-(L42/2))*(G42/(G42+O42)))+((P42-(T42/2))*(O42/(G42+O42)))</f>
        <v>3.37518112119859</v>
      </c>
      <c r="F42" s="37"/>
      <c r="G42" s="38" t="n">
        <f aca="false">+Purchasers!P42</f>
        <v>936000</v>
      </c>
      <c r="H42" s="79" t="n">
        <v>3.42656687750111</v>
      </c>
      <c r="I42" s="39" t="n">
        <f aca="false">+H42*G42</f>
        <v>3207266.59734104</v>
      </c>
      <c r="J42" s="80" t="n">
        <v>3.41957687750111</v>
      </c>
      <c r="K42" s="40" t="n">
        <f aca="false">+J42*G42</f>
        <v>3200723.95734104</v>
      </c>
      <c r="L42" s="81" t="n">
        <f aca="false">+H42-J42</f>
        <v>0.00699000000000005</v>
      </c>
      <c r="M42" s="76" t="n">
        <f aca="false">+L42*G42</f>
        <v>6542.64000000005</v>
      </c>
      <c r="N42" s="43"/>
      <c r="O42" s="38" t="n">
        <f aca="false">+Purchasers!AC42</f>
        <v>492000</v>
      </c>
      <c r="P42" s="79" t="n">
        <v>3.28756687750111</v>
      </c>
      <c r="Q42" s="40" t="n">
        <f aca="false">+P42*O42</f>
        <v>1617482.90373055</v>
      </c>
      <c r="R42" s="80" t="n">
        <v>3.28057687750111</v>
      </c>
      <c r="S42" s="40" t="n">
        <f aca="false">+R42*O42</f>
        <v>1614043.82373055</v>
      </c>
      <c r="T42" s="81" t="n">
        <f aca="false">+P42-R42</f>
        <v>0.00699000000000005</v>
      </c>
      <c r="U42" s="76" t="n">
        <f aca="false">+T42*O42</f>
        <v>3439.08000000003</v>
      </c>
      <c r="V42" s="43"/>
      <c r="W42" s="38" t="n">
        <f aca="false">G42+O42</f>
        <v>1428000</v>
      </c>
      <c r="X42" s="71" t="n">
        <f aca="false">+Y42/W42</f>
        <v>3.37867612119859</v>
      </c>
      <c r="Y42" s="40" t="n">
        <f aca="false">I42+Q42</f>
        <v>4824749.50107158</v>
      </c>
      <c r="Z42" s="71" t="n">
        <f aca="false">+AA42/W42</f>
        <v>3.37168612119859</v>
      </c>
      <c r="AA42" s="40" t="n">
        <f aca="false">K42+S42</f>
        <v>4814767.78107158</v>
      </c>
      <c r="AB42" s="75" t="n">
        <f aca="false">+X42-Z42</f>
        <v>0.00699000000000005</v>
      </c>
      <c r="AC42" s="76" t="n">
        <f aca="false">+AB42*W42</f>
        <v>9981.72000000007</v>
      </c>
      <c r="AD42" s="56"/>
      <c r="AE42" s="56"/>
      <c r="AF42" s="56"/>
      <c r="AG42" s="82"/>
      <c r="AH42" s="56"/>
      <c r="AI42" s="82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</row>
    <row r="43" customFormat="false" ht="12.75" hidden="false" customHeight="false" outlineLevel="0" collapsed="false">
      <c r="A43" s="35" t="n">
        <v>37956</v>
      </c>
      <c r="B43" s="36" t="n">
        <v>38011</v>
      </c>
      <c r="C43" s="37" t="n">
        <f aca="false">+A44-A43</f>
        <v>31</v>
      </c>
      <c r="D43" s="37"/>
      <c r="E43" s="78" t="n">
        <f aca="false">+((H43-(L43/2))*(G43/(G43+O43)))+((P43-(T43/2))*(O43/(G43+O43)))</f>
        <v>3.48425587544925</v>
      </c>
      <c r="F43" s="37"/>
      <c r="G43" s="38" t="n">
        <f aca="false">+Purchasers!P43</f>
        <v>967200</v>
      </c>
      <c r="H43" s="79" t="n">
        <v>3.53426348049126</v>
      </c>
      <c r="I43" s="39" t="n">
        <f aca="false">+H43*G43</f>
        <v>3418339.63833115</v>
      </c>
      <c r="J43" s="80" t="n">
        <v>3.52727348049126</v>
      </c>
      <c r="K43" s="40" t="n">
        <f aca="false">+J43*G43</f>
        <v>3411578.91033115</v>
      </c>
      <c r="L43" s="81" t="n">
        <f aca="false">+H43-J43</f>
        <v>0.00699000000000005</v>
      </c>
      <c r="M43" s="76" t="n">
        <f aca="false">+L43*G43</f>
        <v>6760.72800000005</v>
      </c>
      <c r="N43" s="43"/>
      <c r="O43" s="38" t="n">
        <f aca="false">+Purchasers!AC43</f>
        <v>508400</v>
      </c>
      <c r="P43" s="79" t="n">
        <v>3.39926348049126</v>
      </c>
      <c r="Q43" s="40" t="n">
        <f aca="false">+P43*O43</f>
        <v>1728185.55348176</v>
      </c>
      <c r="R43" s="80" t="n">
        <v>3.39227348049126</v>
      </c>
      <c r="S43" s="40" t="n">
        <f aca="false">+R43*O43</f>
        <v>1724631.83748176</v>
      </c>
      <c r="T43" s="81" t="n">
        <f aca="false">+P43-R43</f>
        <v>0.00699000000000005</v>
      </c>
      <c r="U43" s="76" t="n">
        <f aca="false">+T43*O43</f>
        <v>3553.71600000003</v>
      </c>
      <c r="V43" s="43"/>
      <c r="W43" s="38" t="n">
        <f aca="false">G43+O43</f>
        <v>1475600</v>
      </c>
      <c r="X43" s="71" t="n">
        <f aca="false">+Y43/W43</f>
        <v>3.48775087544925</v>
      </c>
      <c r="Y43" s="40" t="n">
        <f aca="false">I43+Q43</f>
        <v>5146525.19181291</v>
      </c>
      <c r="Z43" s="71" t="n">
        <f aca="false">+AA43/W43</f>
        <v>3.48076087544925</v>
      </c>
      <c r="AA43" s="40" t="n">
        <f aca="false">K43+S43</f>
        <v>5136210.74781291</v>
      </c>
      <c r="AB43" s="75" t="n">
        <f aca="false">+X43-Z43</f>
        <v>0.00699000000000005</v>
      </c>
      <c r="AC43" s="76" t="n">
        <f aca="false">+AB43*W43</f>
        <v>10314.4440000001</v>
      </c>
      <c r="AD43" s="56"/>
      <c r="AE43" s="56"/>
      <c r="AF43" s="56"/>
      <c r="AG43" s="82"/>
      <c r="AH43" s="56"/>
      <c r="AI43" s="82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</row>
    <row r="44" customFormat="false" ht="12.75" hidden="false" customHeight="false" outlineLevel="0" collapsed="false">
      <c r="A44" s="35" t="n">
        <v>37987</v>
      </c>
      <c r="B44" s="77" t="n">
        <v>38042</v>
      </c>
      <c r="C44" s="37" t="n">
        <f aca="false">+A45-A44</f>
        <v>31</v>
      </c>
      <c r="D44" s="37"/>
      <c r="E44" s="78" t="n">
        <f aca="false">+((H44-(L44/2))*(G44/(G44+O44)))+((P44-(T44/2))*(O44/(G44+O44)))</f>
        <v>3.55492851645607</v>
      </c>
      <c r="F44" s="37"/>
      <c r="G44" s="38" t="n">
        <f aca="false">+Purchasers!P44</f>
        <v>967200</v>
      </c>
      <c r="H44" s="79" t="n">
        <v>3.58546973494346</v>
      </c>
      <c r="I44" s="39" t="n">
        <f aca="false">+H44*G44</f>
        <v>3467866.32763732</v>
      </c>
      <c r="J44" s="80" t="n">
        <v>3.57847973494346</v>
      </c>
      <c r="K44" s="40" t="n">
        <f aca="false">+J44*G44</f>
        <v>3461105.59963732</v>
      </c>
      <c r="L44" s="81" t="n">
        <f aca="false">+H44-J44</f>
        <v>0.00699000000000005</v>
      </c>
      <c r="M44" s="76" t="n">
        <f aca="false">+L44*G44</f>
        <v>6760.72800000005</v>
      </c>
      <c r="N44" s="43"/>
      <c r="O44" s="38" t="n">
        <f aca="false">+Purchasers!AC44</f>
        <v>508400</v>
      </c>
      <c r="P44" s="79" t="n">
        <v>3.50696973494346</v>
      </c>
      <c r="Q44" s="40" t="n">
        <f aca="false">+P44*O44</f>
        <v>1782943.41324526</v>
      </c>
      <c r="R44" s="80" t="n">
        <v>3.49997973494346</v>
      </c>
      <c r="S44" s="40" t="n">
        <f aca="false">+R44*O44</f>
        <v>1779389.69724526</v>
      </c>
      <c r="T44" s="81" t="n">
        <f aca="false">+P44-R44</f>
        <v>0.00699000000000005</v>
      </c>
      <c r="U44" s="76" t="n">
        <f aca="false">+T44*O44</f>
        <v>3553.71600000003</v>
      </c>
      <c r="V44" s="43"/>
      <c r="W44" s="38" t="n">
        <f aca="false">G44+O44</f>
        <v>1475600</v>
      </c>
      <c r="X44" s="71" t="n">
        <f aca="false">+Y44/W44</f>
        <v>3.55842351645607</v>
      </c>
      <c r="Y44" s="40" t="n">
        <f aca="false">I44+Q44</f>
        <v>5250809.74088258</v>
      </c>
      <c r="Z44" s="71" t="n">
        <f aca="false">+AA44/W44</f>
        <v>3.55143351645607</v>
      </c>
      <c r="AA44" s="40" t="n">
        <f aca="false">K44+S44</f>
        <v>5240495.29688257</v>
      </c>
      <c r="AB44" s="75" t="n">
        <f aca="false">+X44-Z44</f>
        <v>0.00699000000000005</v>
      </c>
      <c r="AC44" s="76" t="n">
        <f aca="false">+AB44*W44</f>
        <v>10314.4440000001</v>
      </c>
      <c r="AD44" s="56"/>
      <c r="AE44" s="56"/>
      <c r="AF44" s="56"/>
      <c r="AG44" s="82"/>
      <c r="AH44" s="56"/>
      <c r="AI44" s="82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</row>
    <row r="45" customFormat="false" ht="12.75" hidden="false" customHeight="false" outlineLevel="0" collapsed="false">
      <c r="A45" s="35" t="n">
        <v>38018</v>
      </c>
      <c r="B45" s="36" t="n">
        <v>38071</v>
      </c>
      <c r="C45" s="37" t="n">
        <f aca="false">+A46-A45</f>
        <v>29</v>
      </c>
      <c r="D45" s="37"/>
      <c r="E45" s="78" t="n">
        <f aca="false">+((H45-(L45/2))*(G45/(G45+O45)))+((P45-(T45/2))*(O45/(G45+O45)))</f>
        <v>3.48914401559023</v>
      </c>
      <c r="F45" s="37"/>
      <c r="G45" s="38" t="n">
        <f aca="false">+Purchasers!P45</f>
        <v>904800</v>
      </c>
      <c r="H45" s="79" t="n">
        <v>3.45818523407763</v>
      </c>
      <c r="I45" s="39" t="n">
        <f aca="false">+H45*G45</f>
        <v>3128965.99979344</v>
      </c>
      <c r="J45" s="80" t="n">
        <v>3.45119523407763</v>
      </c>
      <c r="K45" s="40" t="n">
        <f aca="false">+J45*G45</f>
        <v>3122641.44779344</v>
      </c>
      <c r="L45" s="81" t="n">
        <f aca="false">+H45-J45</f>
        <v>0.00699000000000005</v>
      </c>
      <c r="M45" s="76" t="n">
        <f aca="false">+L45*G45</f>
        <v>6324.55200000005</v>
      </c>
      <c r="N45" s="43"/>
      <c r="O45" s="38" t="n">
        <f aca="false">+Purchasers!AC45</f>
        <v>475600</v>
      </c>
      <c r="P45" s="79" t="n">
        <v>3.55818523407763</v>
      </c>
      <c r="Q45" s="40" t="n">
        <f aca="false">+P45*O45</f>
        <v>1692272.89732732</v>
      </c>
      <c r="R45" s="80" t="n">
        <v>3.55119523407763</v>
      </c>
      <c r="S45" s="40" t="n">
        <f aca="false">+R45*O45</f>
        <v>1688948.45332732</v>
      </c>
      <c r="T45" s="81" t="n">
        <f aca="false">+P45-R45</f>
        <v>0.00699000000000005</v>
      </c>
      <c r="U45" s="76" t="n">
        <f aca="false">+T45*O45</f>
        <v>3324.44400000002</v>
      </c>
      <c r="V45" s="43"/>
      <c r="W45" s="38" t="n">
        <f aca="false">G45+O45</f>
        <v>1380400</v>
      </c>
      <c r="X45" s="71" t="n">
        <f aca="false">+Y45/W45</f>
        <v>3.49263901559023</v>
      </c>
      <c r="Y45" s="40" t="n">
        <f aca="false">I45+Q45</f>
        <v>4821238.89712076</v>
      </c>
      <c r="Z45" s="71" t="n">
        <f aca="false">+AA45/W45</f>
        <v>3.48564901559023</v>
      </c>
      <c r="AA45" s="40" t="n">
        <f aca="false">K45+S45</f>
        <v>4811589.90112076</v>
      </c>
      <c r="AB45" s="75" t="n">
        <f aca="false">+X45-Z45</f>
        <v>0.00699000000000005</v>
      </c>
      <c r="AC45" s="76" t="n">
        <f aca="false">+AB45*W45</f>
        <v>9648.99600000007</v>
      </c>
      <c r="AD45" s="56"/>
      <c r="AE45" s="56"/>
      <c r="AF45" s="56"/>
      <c r="AG45" s="82"/>
      <c r="AH45" s="56"/>
      <c r="AI45" s="82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</row>
    <row r="46" customFormat="false" ht="12.75" hidden="false" customHeight="false" outlineLevel="0" collapsed="false">
      <c r="A46" s="35" t="n">
        <v>38047</v>
      </c>
      <c r="B46" s="77" t="n">
        <v>38102</v>
      </c>
      <c r="C46" s="37" t="n">
        <f aca="false">+A47-A46</f>
        <v>31</v>
      </c>
      <c r="D46" s="37"/>
      <c r="E46" s="78" t="n">
        <f aca="false">+((H46-(L46/2))*(G46/(G46+O46)))+((P46-(T46/2))*(O46/(G46+O46)))</f>
        <v>3.35531376491311</v>
      </c>
      <c r="F46" s="37"/>
      <c r="G46" s="38" t="n">
        <f aca="false">+Purchasers!P46</f>
        <v>967200</v>
      </c>
      <c r="H46" s="79" t="n">
        <v>3.32090960524925</v>
      </c>
      <c r="I46" s="39" t="n">
        <f aca="false">+H46*G46</f>
        <v>3211983.77019707</v>
      </c>
      <c r="J46" s="80" t="n">
        <v>3.31391960524925</v>
      </c>
      <c r="K46" s="40" t="n">
        <f aca="false">+J46*G46</f>
        <v>3205223.04219707</v>
      </c>
      <c r="L46" s="81" t="n">
        <f aca="false">+H46-J46</f>
        <v>0.00699000000000005</v>
      </c>
      <c r="M46" s="76" t="n">
        <f aca="false">+L46*G46</f>
        <v>6760.72800000005</v>
      </c>
      <c r="N46" s="43"/>
      <c r="O46" s="38" t="n">
        <f aca="false">+Purchasers!AC46</f>
        <v>508400</v>
      </c>
      <c r="P46" s="79" t="n">
        <v>3.43090960524925</v>
      </c>
      <c r="Q46" s="40" t="n">
        <f aca="false">+P46*O46</f>
        <v>1744274.44330872</v>
      </c>
      <c r="R46" s="80" t="n">
        <v>3.42391960524925</v>
      </c>
      <c r="S46" s="40" t="n">
        <f aca="false">+R46*O46</f>
        <v>1740720.72730872</v>
      </c>
      <c r="T46" s="81" t="n">
        <f aca="false">+P46-R46</f>
        <v>0.00699000000000005</v>
      </c>
      <c r="U46" s="76" t="n">
        <f aca="false">+T46*O46</f>
        <v>3553.71600000003</v>
      </c>
      <c r="V46" s="43"/>
      <c r="W46" s="38" t="n">
        <f aca="false">G46+O46</f>
        <v>1475600</v>
      </c>
      <c r="X46" s="71" t="n">
        <f aca="false">+Y46/W46</f>
        <v>3.35880876491311</v>
      </c>
      <c r="Y46" s="40" t="n">
        <f aca="false">I46+Q46</f>
        <v>4956258.21350579</v>
      </c>
      <c r="Z46" s="71" t="n">
        <f aca="false">+AA46/W46</f>
        <v>3.35181876491311</v>
      </c>
      <c r="AA46" s="40" t="n">
        <f aca="false">K46+S46</f>
        <v>4945943.76950579</v>
      </c>
      <c r="AB46" s="75" t="n">
        <f aca="false">+X46-Z46</f>
        <v>0.00699000000000005</v>
      </c>
      <c r="AC46" s="76" t="n">
        <f aca="false">+AB46*W46</f>
        <v>10314.4440000001</v>
      </c>
      <c r="AD46" s="56"/>
      <c r="AE46" s="56"/>
      <c r="AF46" s="56"/>
      <c r="AG46" s="82"/>
      <c r="AH46" s="56"/>
      <c r="AI46" s="82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</row>
    <row r="47" customFormat="false" ht="12.75" hidden="false" customHeight="false" outlineLevel="0" collapsed="false">
      <c r="A47" s="35" t="n">
        <v>38078</v>
      </c>
      <c r="B47" s="36" t="n">
        <v>38132</v>
      </c>
      <c r="C47" s="37" t="n">
        <f aca="false">+A48-A47</f>
        <v>30</v>
      </c>
      <c r="D47" s="37"/>
      <c r="E47" s="78" t="n">
        <f aca="false">+((H47-(L47/2))*(G47/(G47+O47)))+((P47-(T47/2))*(O47/(G47+O47)))</f>
        <v>3.21197491694483</v>
      </c>
      <c r="F47" s="37"/>
      <c r="G47" s="38" t="n">
        <f aca="false">+Purchasers!P47</f>
        <v>840000</v>
      </c>
      <c r="H47" s="79" t="n">
        <v>3.18364250577732</v>
      </c>
      <c r="I47" s="39" t="n">
        <f aca="false">+H47*G47</f>
        <v>2674259.70485295</v>
      </c>
      <c r="J47" s="80" t="n">
        <v>3.17665250577732</v>
      </c>
      <c r="K47" s="40" t="n">
        <f aca="false">+J47*G47</f>
        <v>2668388.10485295</v>
      </c>
      <c r="L47" s="81" t="n">
        <f aca="false">+H47-J47</f>
        <v>0.00699000000000005</v>
      </c>
      <c r="M47" s="76" t="n">
        <f aca="false">+L47*G47</f>
        <v>5871.60000000004</v>
      </c>
      <c r="N47" s="43"/>
      <c r="O47" s="38" t="n">
        <f aca="false">+Purchasers!AC47</f>
        <v>342000</v>
      </c>
      <c r="P47" s="79" t="n">
        <v>3.29364250577732</v>
      </c>
      <c r="Q47" s="40" t="n">
        <f aca="false">+P47*O47</f>
        <v>1126425.73697584</v>
      </c>
      <c r="R47" s="80" t="n">
        <v>3.28665250577732</v>
      </c>
      <c r="S47" s="40" t="n">
        <f aca="false">+R47*O47</f>
        <v>1124035.15697584</v>
      </c>
      <c r="T47" s="81" t="n">
        <f aca="false">+P47-R47</f>
        <v>0.00699000000000005</v>
      </c>
      <c r="U47" s="76" t="n">
        <f aca="false">+T47*O47</f>
        <v>2390.58000000002</v>
      </c>
      <c r="V47" s="43"/>
      <c r="W47" s="38" t="n">
        <f aca="false">G47+O47</f>
        <v>1182000</v>
      </c>
      <c r="X47" s="71" t="n">
        <f aca="false">+Y47/W47</f>
        <v>3.21546991694483</v>
      </c>
      <c r="Y47" s="40" t="n">
        <f aca="false">I47+Q47</f>
        <v>3800685.44182879</v>
      </c>
      <c r="Z47" s="71" t="n">
        <f aca="false">+AA47/W47</f>
        <v>3.20847991694483</v>
      </c>
      <c r="AA47" s="40" t="n">
        <f aca="false">K47+S47</f>
        <v>3792423.26182879</v>
      </c>
      <c r="AB47" s="75" t="n">
        <f aca="false">+X47-Z47</f>
        <v>0.00699000000000005</v>
      </c>
      <c r="AC47" s="76" t="n">
        <f aca="false">+AB47*W47</f>
        <v>8262.18000000006</v>
      </c>
      <c r="AD47" s="56"/>
      <c r="AE47" s="56"/>
      <c r="AF47" s="56"/>
      <c r="AG47" s="82"/>
      <c r="AH47" s="56"/>
      <c r="AI47" s="82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</row>
    <row r="48" customFormat="false" ht="12.75" hidden="false" customHeight="false" outlineLevel="0" collapsed="false">
      <c r="A48" s="35" t="n">
        <v>38108</v>
      </c>
      <c r="B48" s="77" t="n">
        <v>38163</v>
      </c>
      <c r="C48" s="37" t="n">
        <f aca="false">+A49-A48</f>
        <v>31</v>
      </c>
      <c r="D48" s="37"/>
      <c r="E48" s="78" t="n">
        <f aca="false">+((H48-(L48/2))*(G48/(G48+O48)))+((P48-(T48/2))*(O48/(G48+O48)))</f>
        <v>3.16354851790646</v>
      </c>
      <c r="F48" s="37"/>
      <c r="G48" s="38" t="n">
        <f aca="false">+Purchasers!P48</f>
        <v>868000</v>
      </c>
      <c r="H48" s="79" t="n">
        <v>3.17138361942931</v>
      </c>
      <c r="I48" s="39" t="n">
        <f aca="false">+H48*G48</f>
        <v>2752760.98166464</v>
      </c>
      <c r="J48" s="80" t="n">
        <v>3.16439361942931</v>
      </c>
      <c r="K48" s="40" t="n">
        <f aca="false">+J48*G48</f>
        <v>2746693.66166464</v>
      </c>
      <c r="L48" s="81" t="n">
        <f aca="false">+H48-J48</f>
        <v>0.00699000000000005</v>
      </c>
      <c r="M48" s="76" t="n">
        <f aca="false">+L48*G48</f>
        <v>6067.32000000005</v>
      </c>
      <c r="N48" s="43"/>
      <c r="O48" s="38" t="n">
        <f aca="false">+Purchasers!AC48</f>
        <v>353400</v>
      </c>
      <c r="P48" s="79" t="n">
        <v>3.15638361942931</v>
      </c>
      <c r="Q48" s="40" t="n">
        <f aca="false">+P48*O48</f>
        <v>1115465.97110632</v>
      </c>
      <c r="R48" s="80" t="n">
        <v>3.14939361942931</v>
      </c>
      <c r="S48" s="40" t="n">
        <f aca="false">+R48*O48</f>
        <v>1112995.70510632</v>
      </c>
      <c r="T48" s="81" t="n">
        <f aca="false">+P48-R48</f>
        <v>0.00699000000000005</v>
      </c>
      <c r="U48" s="76" t="n">
        <f aca="false">+T48*O48</f>
        <v>2470.26600000002</v>
      </c>
      <c r="V48" s="43"/>
      <c r="W48" s="38" t="n">
        <f aca="false">G48+O48</f>
        <v>1221400</v>
      </c>
      <c r="X48" s="71" t="n">
        <f aca="false">+Y48/W48</f>
        <v>3.16704351790646</v>
      </c>
      <c r="Y48" s="40" t="n">
        <f aca="false">I48+Q48</f>
        <v>3868226.95277096</v>
      </c>
      <c r="Z48" s="71" t="n">
        <f aca="false">+AA48/W48</f>
        <v>3.16005351790646</v>
      </c>
      <c r="AA48" s="40" t="n">
        <f aca="false">K48+S48</f>
        <v>3859689.36677096</v>
      </c>
      <c r="AB48" s="75" t="n">
        <f aca="false">+X48-Z48</f>
        <v>0.00699000000000005</v>
      </c>
      <c r="AC48" s="76" t="n">
        <f aca="false">+AB48*W48</f>
        <v>8537.58600000006</v>
      </c>
      <c r="AD48" s="56"/>
      <c r="AE48" s="56"/>
      <c r="AF48" s="56"/>
      <c r="AG48" s="82"/>
      <c r="AH48" s="56"/>
      <c r="AI48" s="82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</row>
    <row r="49" customFormat="false" ht="12.75" hidden="false" customHeight="false" outlineLevel="0" collapsed="false">
      <c r="A49" s="35" t="n">
        <v>38139</v>
      </c>
      <c r="B49" s="36" t="n">
        <v>38193</v>
      </c>
      <c r="C49" s="37" t="n">
        <f aca="false">+A50-A49</f>
        <v>30</v>
      </c>
      <c r="D49" s="37"/>
      <c r="E49" s="78" t="n">
        <f aca="false">+((H49-(L49/2))*(G49/(G49+O49)))+((P49-(T49/2))*(O49/(G49+O49)))</f>
        <v>3.18469856714374</v>
      </c>
      <c r="F49" s="37"/>
      <c r="G49" s="38" t="n">
        <f aca="false">+Purchasers!P49</f>
        <v>840000</v>
      </c>
      <c r="H49" s="79" t="n">
        <v>3.20613265343816</v>
      </c>
      <c r="I49" s="39" t="n">
        <f aca="false">+H49*G49</f>
        <v>2693151.42888805</v>
      </c>
      <c r="J49" s="80" t="n">
        <v>3.19914265343816</v>
      </c>
      <c r="K49" s="40" t="n">
        <f aca="false">+J49*G49</f>
        <v>2687279.82888805</v>
      </c>
      <c r="L49" s="81" t="n">
        <f aca="false">+H49-J49</f>
        <v>0.00699000000000005</v>
      </c>
      <c r="M49" s="76" t="n">
        <f aca="false">+L49*G49</f>
        <v>5871.60000000004</v>
      </c>
      <c r="N49" s="43"/>
      <c r="O49" s="38" t="n">
        <f aca="false">+Purchasers!AC49</f>
        <v>342000</v>
      </c>
      <c r="P49" s="79" t="n">
        <v>3.14413265343816</v>
      </c>
      <c r="Q49" s="40" t="n">
        <f aca="false">+P49*O49</f>
        <v>1075293.36747585</v>
      </c>
      <c r="R49" s="80" t="n">
        <v>3.13714265343816</v>
      </c>
      <c r="S49" s="40" t="n">
        <f aca="false">+R49*O49</f>
        <v>1072902.78747585</v>
      </c>
      <c r="T49" s="81" t="n">
        <f aca="false">+P49-R49</f>
        <v>0.00699000000000005</v>
      </c>
      <c r="U49" s="76" t="n">
        <f aca="false">+T49*O49</f>
        <v>2390.58000000002</v>
      </c>
      <c r="V49" s="43"/>
      <c r="W49" s="38" t="n">
        <f aca="false">G49+O49</f>
        <v>1182000</v>
      </c>
      <c r="X49" s="71" t="n">
        <f aca="false">+Y49/W49</f>
        <v>3.18819356714374</v>
      </c>
      <c r="Y49" s="40" t="n">
        <f aca="false">I49+Q49</f>
        <v>3768444.7963639</v>
      </c>
      <c r="Z49" s="71" t="n">
        <f aca="false">+AA49/W49</f>
        <v>3.18120356714374</v>
      </c>
      <c r="AA49" s="40" t="n">
        <f aca="false">K49+S49</f>
        <v>3760182.6163639</v>
      </c>
      <c r="AB49" s="75" t="n">
        <f aca="false">+X49-Z49</f>
        <v>0.00699000000000005</v>
      </c>
      <c r="AC49" s="76" t="n">
        <f aca="false">+AB49*W49</f>
        <v>8262.18000000006</v>
      </c>
      <c r="AD49" s="56"/>
      <c r="AE49" s="56"/>
      <c r="AF49" s="56"/>
      <c r="AG49" s="82"/>
      <c r="AH49" s="56"/>
      <c r="AI49" s="82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</row>
    <row r="50" customFormat="false" ht="12.75" hidden="false" customHeight="false" outlineLevel="0" collapsed="false">
      <c r="A50" s="35" t="n">
        <v>38169</v>
      </c>
      <c r="B50" s="77" t="n">
        <v>38224</v>
      </c>
      <c r="C50" s="37" t="n">
        <f aca="false">+A51-A50</f>
        <v>31</v>
      </c>
      <c r="D50" s="37"/>
      <c r="E50" s="78" t="n">
        <f aca="false">+((H50-(L50/2))*(G50/(G50+O50)))+((P50-(T50/2))*(O50/(G50+O50)))</f>
        <v>3.20524205169021</v>
      </c>
      <c r="F50" s="37"/>
      <c r="G50" s="38" t="n">
        <f aca="false">+Purchasers!P50</f>
        <v>868000</v>
      </c>
      <c r="H50" s="79" t="n">
        <v>3.22088933595417</v>
      </c>
      <c r="I50" s="39" t="n">
        <f aca="false">+H50*G50</f>
        <v>2795731.94360822</v>
      </c>
      <c r="J50" s="80" t="n">
        <v>3.21389933595417</v>
      </c>
      <c r="K50" s="40" t="n">
        <f aca="false">+J50*G50</f>
        <v>2789664.62360822</v>
      </c>
      <c r="L50" s="81" t="n">
        <f aca="false">+H50-J50</f>
        <v>0.00699000000000005</v>
      </c>
      <c r="M50" s="76" t="n">
        <f aca="false">+L50*G50</f>
        <v>6067.32000000005</v>
      </c>
      <c r="N50" s="43"/>
      <c r="O50" s="38" t="n">
        <f aca="false">+Purchasers!AC50</f>
        <v>353400</v>
      </c>
      <c r="P50" s="79" t="n">
        <v>3.17888933595417</v>
      </c>
      <c r="Q50" s="40" t="n">
        <f aca="false">+P50*O50</f>
        <v>1123419.4913262</v>
      </c>
      <c r="R50" s="80" t="n">
        <v>3.17189933595417</v>
      </c>
      <c r="S50" s="40" t="n">
        <f aca="false">+R50*O50</f>
        <v>1120949.2253262</v>
      </c>
      <c r="T50" s="81" t="n">
        <f aca="false">+P50-R50</f>
        <v>0.00699000000000005</v>
      </c>
      <c r="U50" s="76" t="n">
        <f aca="false">+T50*O50</f>
        <v>2470.26600000002</v>
      </c>
      <c r="V50" s="43"/>
      <c r="W50" s="38" t="n">
        <f aca="false">G50+O50</f>
        <v>1221400</v>
      </c>
      <c r="X50" s="71" t="n">
        <f aca="false">+Y50/W50</f>
        <v>3.20873705169021</v>
      </c>
      <c r="Y50" s="40" t="n">
        <f aca="false">I50+Q50</f>
        <v>3919151.43493443</v>
      </c>
      <c r="Z50" s="71" t="n">
        <f aca="false">+AA50/W50</f>
        <v>3.20174705169021</v>
      </c>
      <c r="AA50" s="40" t="n">
        <f aca="false">K50+S50</f>
        <v>3910613.84893443</v>
      </c>
      <c r="AB50" s="75" t="n">
        <f aca="false">+X50-Z50</f>
        <v>0.0069900000000005</v>
      </c>
      <c r="AC50" s="76" t="n">
        <f aca="false">+AB50*W50</f>
        <v>8537.58600000061</v>
      </c>
      <c r="AD50" s="56"/>
      <c r="AE50" s="56"/>
      <c r="AF50" s="56"/>
      <c r="AG50" s="82"/>
      <c r="AH50" s="56"/>
      <c r="AI50" s="82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</row>
    <row r="51" customFormat="false" ht="12.75" hidden="false" customHeight="false" outlineLevel="0" collapsed="false">
      <c r="A51" s="35" t="n">
        <v>38200</v>
      </c>
      <c r="B51" s="36" t="n">
        <v>38255</v>
      </c>
      <c r="C51" s="37" t="n">
        <f aca="false">+A52-A51</f>
        <v>31</v>
      </c>
      <c r="D51" s="37"/>
      <c r="E51" s="78" t="n">
        <f aca="false">+((H51-(L51/2))*(G51/(G51+O51)))+((P51-(T51/2))*(O51/(G51+O51)))</f>
        <v>3.22640206867729</v>
      </c>
      <c r="F51" s="37"/>
      <c r="G51" s="38" t="n">
        <f aca="false">+Purchasers!P51</f>
        <v>868000</v>
      </c>
      <c r="H51" s="79" t="n">
        <v>3.24465341385495</v>
      </c>
      <c r="I51" s="39" t="n">
        <f aca="false">+H51*G51</f>
        <v>2816359.1632261</v>
      </c>
      <c r="J51" s="80" t="n">
        <v>3.23766341385495</v>
      </c>
      <c r="K51" s="40" t="n">
        <f aca="false">+J51*G51</f>
        <v>2810291.8432261</v>
      </c>
      <c r="L51" s="81" t="n">
        <f aca="false">+H51-J51</f>
        <v>0.00699000000000005</v>
      </c>
      <c r="M51" s="76" t="n">
        <f aca="false">+L51*G51</f>
        <v>6067.32000000005</v>
      </c>
      <c r="N51" s="43"/>
      <c r="O51" s="38" t="n">
        <f aca="false">+Purchasers!AC51</f>
        <v>353400</v>
      </c>
      <c r="P51" s="79" t="n">
        <v>3.19365341385496</v>
      </c>
      <c r="Q51" s="40" t="n">
        <f aca="false">+P51*O51</f>
        <v>1128637.11645634</v>
      </c>
      <c r="R51" s="80" t="n">
        <v>3.18666341385496</v>
      </c>
      <c r="S51" s="40" t="n">
        <f aca="false">+R51*O51</f>
        <v>1126166.85045634</v>
      </c>
      <c r="T51" s="81" t="n">
        <f aca="false">+P51-R51</f>
        <v>0.00699000000000005</v>
      </c>
      <c r="U51" s="76" t="n">
        <f aca="false">+T51*O51</f>
        <v>2470.26600000002</v>
      </c>
      <c r="V51" s="43"/>
      <c r="W51" s="38" t="n">
        <f aca="false">G51+O51</f>
        <v>1221400</v>
      </c>
      <c r="X51" s="71" t="n">
        <f aca="false">+Y51/W51</f>
        <v>3.22989706867729</v>
      </c>
      <c r="Y51" s="40" t="n">
        <f aca="false">I51+Q51</f>
        <v>3944996.27968244</v>
      </c>
      <c r="Z51" s="71" t="n">
        <f aca="false">+AA51/W51</f>
        <v>3.22290706867729</v>
      </c>
      <c r="AA51" s="40" t="n">
        <f aca="false">K51+S51</f>
        <v>3936458.69368244</v>
      </c>
      <c r="AB51" s="75" t="n">
        <f aca="false">+X51-Z51</f>
        <v>0.00699000000000005</v>
      </c>
      <c r="AC51" s="76" t="n">
        <f aca="false">+AB51*W51</f>
        <v>8537.58600000006</v>
      </c>
      <c r="AD51" s="56"/>
      <c r="AE51" s="56"/>
      <c r="AF51" s="56"/>
      <c r="AG51" s="82"/>
      <c r="AH51" s="56"/>
      <c r="AI51" s="82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</row>
    <row r="52" customFormat="false" ht="12.75" hidden="false" customHeight="false" outlineLevel="0" collapsed="false">
      <c r="A52" s="35" t="n">
        <v>38231</v>
      </c>
      <c r="B52" s="77" t="n">
        <v>38285</v>
      </c>
      <c r="C52" s="37" t="n">
        <f aca="false">+A53-A52</f>
        <v>30</v>
      </c>
      <c r="D52" s="37"/>
      <c r="E52" s="78" t="n">
        <f aca="false">+((H52-(L52/2))*(G52/(G52+O52)))+((P52-(T52/2))*(O52/(G52+O52)))</f>
        <v>3.27611239196921</v>
      </c>
      <c r="F52" s="37"/>
      <c r="G52" s="38" t="n">
        <f aca="false">+Purchasers!P52</f>
        <v>840000</v>
      </c>
      <c r="H52" s="79" t="n">
        <v>3.30492465085246</v>
      </c>
      <c r="I52" s="39" t="n">
        <f aca="false">+H52*G52</f>
        <v>2776136.70671607</v>
      </c>
      <c r="J52" s="80" t="n">
        <v>3.29793465085246</v>
      </c>
      <c r="K52" s="40" t="n">
        <f aca="false">+J52*G52</f>
        <v>2770265.10671607</v>
      </c>
      <c r="L52" s="81" t="n">
        <f aca="false">+H52-J52</f>
        <v>0.00699000000000005</v>
      </c>
      <c r="M52" s="76" t="n">
        <f aca="false">+L52*G52</f>
        <v>5871.60000000004</v>
      </c>
      <c r="N52" s="43"/>
      <c r="O52" s="38" t="n">
        <f aca="false">+Purchasers!AC52</f>
        <v>342000</v>
      </c>
      <c r="P52" s="79" t="n">
        <v>3.21742465085246</v>
      </c>
      <c r="Q52" s="40" t="n">
        <f aca="false">+P52*O52</f>
        <v>1100359.23059154</v>
      </c>
      <c r="R52" s="80" t="n">
        <v>3.21043465085246</v>
      </c>
      <c r="S52" s="40" t="n">
        <f aca="false">+R52*O52</f>
        <v>1097968.65059154</v>
      </c>
      <c r="T52" s="81" t="n">
        <f aca="false">+P52-R52</f>
        <v>0.00699000000000005</v>
      </c>
      <c r="U52" s="76" t="n">
        <f aca="false">+T52*O52</f>
        <v>2390.58000000002</v>
      </c>
      <c r="V52" s="43"/>
      <c r="W52" s="38" t="n">
        <f aca="false">G52+O52</f>
        <v>1182000</v>
      </c>
      <c r="X52" s="71" t="n">
        <f aca="false">+Y52/W52</f>
        <v>3.27960739196921</v>
      </c>
      <c r="Y52" s="40" t="n">
        <f aca="false">I52+Q52</f>
        <v>3876495.93730761</v>
      </c>
      <c r="Z52" s="71" t="n">
        <f aca="false">+AA52/W52</f>
        <v>3.27261739196921</v>
      </c>
      <c r="AA52" s="40" t="n">
        <f aca="false">K52+S52</f>
        <v>3868233.75730761</v>
      </c>
      <c r="AB52" s="75" t="n">
        <f aca="false">+X52-Z52</f>
        <v>0.00698999999999961</v>
      </c>
      <c r="AC52" s="76" t="n">
        <f aca="false">+AB52*W52</f>
        <v>8262.17999999954</v>
      </c>
      <c r="AD52" s="56"/>
      <c r="AE52" s="56"/>
      <c r="AF52" s="56"/>
      <c r="AG52" s="82"/>
      <c r="AH52" s="56"/>
      <c r="AI52" s="82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</row>
    <row r="53" customFormat="false" ht="12.75" hidden="false" customHeight="false" outlineLevel="0" collapsed="false">
      <c r="A53" s="35" t="n">
        <v>38261</v>
      </c>
      <c r="B53" s="36" t="n">
        <v>38316</v>
      </c>
      <c r="C53" s="37" t="n">
        <f aca="false">+A54-A53</f>
        <v>31</v>
      </c>
      <c r="D53" s="37"/>
      <c r="E53" s="78" t="n">
        <f aca="false">+((H53-(L53/2))*(G53/(G53+O53)))+((P53-(T53/2))*(O53/(G53+O53)))</f>
        <v>3.30974082077215</v>
      </c>
      <c r="F53" s="37"/>
      <c r="G53" s="38" t="n">
        <f aca="false">+Purchasers!P53</f>
        <v>868000</v>
      </c>
      <c r="H53" s="79" t="n">
        <v>3.32770282584829</v>
      </c>
      <c r="I53" s="39" t="n">
        <f aca="false">+H53*G53</f>
        <v>2888446.05283632</v>
      </c>
      <c r="J53" s="80" t="n">
        <v>3.32071282584829</v>
      </c>
      <c r="K53" s="40" t="n">
        <f aca="false">+J53*G53</f>
        <v>2882378.73283632</v>
      </c>
      <c r="L53" s="81" t="n">
        <f aca="false">+H53-J53</f>
        <v>0.00699000000000005</v>
      </c>
      <c r="M53" s="76" t="n">
        <f aca="false">+L53*G53</f>
        <v>6067.32000000005</v>
      </c>
      <c r="N53" s="43"/>
      <c r="O53" s="38" t="n">
        <f aca="false">+Purchasers!AC53</f>
        <v>353400</v>
      </c>
      <c r="P53" s="79" t="n">
        <v>3.27770282584829</v>
      </c>
      <c r="Q53" s="40" t="n">
        <f aca="false">+P53*O53</f>
        <v>1158340.17865479</v>
      </c>
      <c r="R53" s="80" t="n">
        <v>3.27071282584829</v>
      </c>
      <c r="S53" s="40" t="n">
        <f aca="false">+R53*O53</f>
        <v>1155869.91265479</v>
      </c>
      <c r="T53" s="81" t="n">
        <f aca="false">+P53-R53</f>
        <v>0.00699000000000005</v>
      </c>
      <c r="U53" s="76" t="n">
        <f aca="false">+T53*O53</f>
        <v>2470.26600000002</v>
      </c>
      <c r="V53" s="43"/>
      <c r="W53" s="38" t="n">
        <f aca="false">G53+O53</f>
        <v>1221400</v>
      </c>
      <c r="X53" s="71" t="n">
        <f aca="false">+Y53/W53</f>
        <v>3.31323582077215</v>
      </c>
      <c r="Y53" s="40" t="n">
        <f aca="false">I53+Q53</f>
        <v>4046786.2314911</v>
      </c>
      <c r="Z53" s="71" t="n">
        <f aca="false">+AA53/W53</f>
        <v>3.30624582077215</v>
      </c>
      <c r="AA53" s="40" t="n">
        <f aca="false">K53+S53</f>
        <v>4038248.6454911</v>
      </c>
      <c r="AB53" s="75" t="n">
        <f aca="false">+X53-Z53</f>
        <v>0.0069900000000005</v>
      </c>
      <c r="AC53" s="76" t="n">
        <f aca="false">+AB53*W53</f>
        <v>8537.58600000061</v>
      </c>
      <c r="AD53" s="56"/>
      <c r="AE53" s="56"/>
      <c r="AF53" s="56"/>
      <c r="AG53" s="82"/>
      <c r="AH53" s="56"/>
      <c r="AI53" s="82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</row>
    <row r="54" customFormat="false" ht="12.75" hidden="false" customHeight="false" outlineLevel="0" collapsed="false">
      <c r="A54" s="35" t="n">
        <v>38292</v>
      </c>
      <c r="B54" s="77" t="n">
        <v>38346</v>
      </c>
      <c r="C54" s="37" t="n">
        <f aca="false">+A55-A54</f>
        <v>30</v>
      </c>
      <c r="D54" s="37"/>
      <c r="E54" s="78" t="n">
        <f aca="false">+((H54-(L54/2))*(G54/(G54+O54)))+((P54-(T54/2))*(O54/(G54+O54)))</f>
        <v>3.38103924312557</v>
      </c>
      <c r="F54" s="37"/>
      <c r="G54" s="38" t="n">
        <f aca="false">+Purchasers!P54</f>
        <v>936000</v>
      </c>
      <c r="H54" s="79" t="n">
        <v>3.43948773149766</v>
      </c>
      <c r="I54" s="39" t="n">
        <f aca="false">+H54*G54</f>
        <v>3219360.51668181</v>
      </c>
      <c r="J54" s="80" t="n">
        <v>3.43249773149766</v>
      </c>
      <c r="K54" s="40" t="n">
        <f aca="false">+J54*G54</f>
        <v>3212817.87668181</v>
      </c>
      <c r="L54" s="81" t="n">
        <f aca="false">+H54-J54</f>
        <v>0.00699000000000005</v>
      </c>
      <c r="M54" s="76" t="n">
        <f aca="false">+L54*G54</f>
        <v>6542.64000000005</v>
      </c>
      <c r="N54" s="43"/>
      <c r="O54" s="38" t="n">
        <f aca="false">+Purchasers!AC54</f>
        <v>612000</v>
      </c>
      <c r="P54" s="79" t="n">
        <v>3.30048773149766</v>
      </c>
      <c r="Q54" s="40" t="n">
        <f aca="false">+P54*O54</f>
        <v>2019898.49167657</v>
      </c>
      <c r="R54" s="80" t="n">
        <v>3.29349773149766</v>
      </c>
      <c r="S54" s="40" t="n">
        <f aca="false">+R54*O54</f>
        <v>2015620.61167657</v>
      </c>
      <c r="T54" s="81" t="n">
        <f aca="false">+P54-R54</f>
        <v>0.00699000000000005</v>
      </c>
      <c r="U54" s="76" t="n">
        <f aca="false">+T54*O54</f>
        <v>4277.88000000003</v>
      </c>
      <c r="V54" s="43"/>
      <c r="W54" s="38" t="n">
        <f aca="false">G54+O54</f>
        <v>1548000</v>
      </c>
      <c r="X54" s="71" t="n">
        <f aca="false">+Y54/W54</f>
        <v>3.38453424312557</v>
      </c>
      <c r="Y54" s="40" t="n">
        <f aca="false">I54+Q54</f>
        <v>5239259.00835839</v>
      </c>
      <c r="Z54" s="71" t="n">
        <f aca="false">+AA54/W54</f>
        <v>3.37754424312557</v>
      </c>
      <c r="AA54" s="40" t="n">
        <f aca="false">K54+S54</f>
        <v>5228438.48835839</v>
      </c>
      <c r="AB54" s="75" t="n">
        <f aca="false">+X54-Z54</f>
        <v>0.0069900000000005</v>
      </c>
      <c r="AC54" s="76" t="n">
        <f aca="false">+AB54*W54</f>
        <v>10820.5200000008</v>
      </c>
      <c r="AD54" s="56"/>
      <c r="AE54" s="56"/>
      <c r="AF54" s="56"/>
      <c r="AG54" s="82"/>
      <c r="AH54" s="56"/>
      <c r="AI54" s="82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</row>
    <row r="55" customFormat="false" ht="12.75" hidden="false" customHeight="false" outlineLevel="0" collapsed="false">
      <c r="A55" s="35" t="n">
        <v>38322</v>
      </c>
      <c r="B55" s="36" t="n">
        <v>38377</v>
      </c>
      <c r="C55" s="37" t="n">
        <f aca="false">+A56-A55</f>
        <v>31</v>
      </c>
      <c r="D55" s="37"/>
      <c r="E55" s="78" t="n">
        <f aca="false">+((H55-(L55/2))*(G55/(G55+O55)))+((P55-(T55/2))*(O55/(G55+O55)))</f>
        <v>3.49041207992666</v>
      </c>
      <c r="F55" s="37"/>
      <c r="G55" s="38" t="n">
        <f aca="false">+Purchasers!P55</f>
        <v>967200</v>
      </c>
      <c r="H55" s="79" t="n">
        <v>3.54727917294991</v>
      </c>
      <c r="I55" s="39" t="n">
        <f aca="false">+H55*G55</f>
        <v>3430928.41607716</v>
      </c>
      <c r="J55" s="80" t="n">
        <v>3.54028917294991</v>
      </c>
      <c r="K55" s="40" t="n">
        <f aca="false">+J55*G55</f>
        <v>3424167.68807716</v>
      </c>
      <c r="L55" s="81" t="n">
        <f aca="false">+H55-J55</f>
        <v>0.00699000000000005</v>
      </c>
      <c r="M55" s="76" t="n">
        <f aca="false">+L55*G55</f>
        <v>6760.72800000005</v>
      </c>
      <c r="N55" s="43"/>
      <c r="O55" s="38" t="n">
        <f aca="false">+Purchasers!AC55</f>
        <v>632400</v>
      </c>
      <c r="P55" s="79" t="n">
        <v>3.41227917294991</v>
      </c>
      <c r="Q55" s="40" t="n">
        <f aca="false">+P55*O55</f>
        <v>2157925.34897353</v>
      </c>
      <c r="R55" s="80" t="n">
        <v>3.40528917294991</v>
      </c>
      <c r="S55" s="40" t="n">
        <f aca="false">+R55*O55</f>
        <v>2153504.87297353</v>
      </c>
      <c r="T55" s="81" t="n">
        <f aca="false">+P55-R55</f>
        <v>0.00699000000000005</v>
      </c>
      <c r="U55" s="76" t="n">
        <f aca="false">+T55*O55</f>
        <v>4420.47600000003</v>
      </c>
      <c r="V55" s="43"/>
      <c r="W55" s="38" t="n">
        <f aca="false">G55+O55</f>
        <v>1599600</v>
      </c>
      <c r="X55" s="71" t="n">
        <f aca="false">+Y55/W55</f>
        <v>3.49390707992666</v>
      </c>
      <c r="Y55" s="40" t="n">
        <f aca="false">I55+Q55</f>
        <v>5588853.76505068</v>
      </c>
      <c r="Z55" s="71" t="n">
        <f aca="false">+AA55/W55</f>
        <v>3.48691707992666</v>
      </c>
      <c r="AA55" s="40" t="n">
        <f aca="false">K55+S55</f>
        <v>5577672.56105068</v>
      </c>
      <c r="AB55" s="75" t="n">
        <f aca="false">+X55-Z55</f>
        <v>0.00699000000000005</v>
      </c>
      <c r="AC55" s="76" t="n">
        <f aca="false">+AB55*W55</f>
        <v>11181.2040000001</v>
      </c>
      <c r="AD55" s="56"/>
      <c r="AE55" s="56"/>
      <c r="AF55" s="56"/>
      <c r="AG55" s="82"/>
      <c r="AH55" s="56"/>
      <c r="AI55" s="82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</row>
    <row r="56" customFormat="false" ht="12.75" hidden="false" customHeight="false" outlineLevel="0" collapsed="false">
      <c r="A56" s="35" t="n">
        <v>38353</v>
      </c>
      <c r="B56" s="77" t="n">
        <v>38408</v>
      </c>
      <c r="C56" s="37" t="n">
        <f aca="false">+A57-A56</f>
        <v>31</v>
      </c>
      <c r="D56" s="37"/>
      <c r="E56" s="78" t="n">
        <f aca="false">+((H56-(L56/2))*(G56/(G56+O56)))+((P56-(T56/2))*(O56/(G56+O56)))</f>
        <v>3.58218661790184</v>
      </c>
      <c r="F56" s="37"/>
      <c r="G56" s="38" t="n">
        <f aca="false">+Purchasers!P56</f>
        <v>967200</v>
      </c>
      <c r="H56" s="79" t="n">
        <v>3.62857696673905</v>
      </c>
      <c r="I56" s="39" t="n">
        <f aca="false">+H56*G56</f>
        <v>3509559.64223</v>
      </c>
      <c r="J56" s="80" t="n">
        <v>3.62158696673905</v>
      </c>
      <c r="K56" s="40" t="n">
        <f aca="false">+J56*G56</f>
        <v>3502798.91423</v>
      </c>
      <c r="L56" s="81" t="n">
        <f aca="false">+H56-J56</f>
        <v>0.00699000000000005</v>
      </c>
      <c r="M56" s="76" t="n">
        <f aca="false">+L56*G56</f>
        <v>6760.72800000005</v>
      </c>
      <c r="N56" s="43"/>
      <c r="O56" s="38" t="n">
        <f aca="false">+Purchasers!AC56</f>
        <v>632400</v>
      </c>
      <c r="P56" s="79" t="n">
        <v>3.52007696673905</v>
      </c>
      <c r="Q56" s="40" t="n">
        <f aca="false">+P56*O56</f>
        <v>2226096.67376577</v>
      </c>
      <c r="R56" s="80" t="n">
        <v>3.51308696673904</v>
      </c>
      <c r="S56" s="40" t="n">
        <f aca="false">+R56*O56</f>
        <v>2221676.19776577</v>
      </c>
      <c r="T56" s="81" t="n">
        <f aca="false">+P56-R56</f>
        <v>0.00699000000000005</v>
      </c>
      <c r="U56" s="76" t="n">
        <f aca="false">+T56*O56</f>
        <v>4420.47600000003</v>
      </c>
      <c r="V56" s="43"/>
      <c r="W56" s="38" t="n">
        <f aca="false">G56+O56</f>
        <v>1599600</v>
      </c>
      <c r="X56" s="71" t="n">
        <f aca="false">+Y56/W56</f>
        <v>3.58568161790184</v>
      </c>
      <c r="Y56" s="40" t="n">
        <f aca="false">I56+Q56</f>
        <v>5735656.31599578</v>
      </c>
      <c r="Z56" s="71" t="n">
        <f aca="false">+AA56/W56</f>
        <v>3.57869161790184</v>
      </c>
      <c r="AA56" s="40" t="n">
        <f aca="false">K56+S56</f>
        <v>5724475.11199578</v>
      </c>
      <c r="AB56" s="75" t="n">
        <f aca="false">+X56-Z56</f>
        <v>0.0069900000000005</v>
      </c>
      <c r="AC56" s="76" t="n">
        <f aca="false">+AB56*W56</f>
        <v>11181.2040000008</v>
      </c>
      <c r="AD56" s="56"/>
      <c r="AE56" s="56"/>
      <c r="AF56" s="56"/>
      <c r="AG56" s="82"/>
      <c r="AH56" s="56"/>
      <c r="AI56" s="82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</row>
    <row r="57" customFormat="false" ht="12.75" hidden="false" customHeight="false" outlineLevel="0" collapsed="false">
      <c r="A57" s="35" t="n">
        <v>38384</v>
      </c>
      <c r="B57" s="36" t="n">
        <v>38436</v>
      </c>
      <c r="C57" s="37" t="n">
        <f aca="false">+A58-A57</f>
        <v>28</v>
      </c>
      <c r="D57" s="37"/>
      <c r="E57" s="78" t="n">
        <f aca="false">+((H57-(L57/2))*(G57/(G57+O57)))+((P57-(T57/2))*(O57/(G57+O57)))</f>
        <v>3.53742082352358</v>
      </c>
      <c r="F57" s="37"/>
      <c r="G57" s="38" t="n">
        <f aca="false">+Purchasers!P57</f>
        <v>873600</v>
      </c>
      <c r="H57" s="79" t="n">
        <v>3.50138093980265</v>
      </c>
      <c r="I57" s="39" t="n">
        <f aca="false">+H57*G57</f>
        <v>3058806.3890116</v>
      </c>
      <c r="J57" s="80" t="n">
        <v>3.49439093980265</v>
      </c>
      <c r="K57" s="40" t="n">
        <f aca="false">+J57*G57</f>
        <v>3052699.9250116</v>
      </c>
      <c r="L57" s="81" t="n">
        <f aca="false">+H57-J57</f>
        <v>0.00699000000000005</v>
      </c>
      <c r="M57" s="76" t="n">
        <f aca="false">+L57*G57</f>
        <v>6106.46400000005</v>
      </c>
      <c r="N57" s="43"/>
      <c r="O57" s="38" t="n">
        <f aca="false">+Purchasers!AC57</f>
        <v>571200</v>
      </c>
      <c r="P57" s="79" t="n">
        <v>3.60138093980265</v>
      </c>
      <c r="Q57" s="40" t="n">
        <f aca="false">+P57*O57</f>
        <v>2057108.79281528</v>
      </c>
      <c r="R57" s="80" t="n">
        <v>3.59439093980265</v>
      </c>
      <c r="S57" s="40" t="n">
        <f aca="false">+R57*O57</f>
        <v>2053116.10481528</v>
      </c>
      <c r="T57" s="81" t="n">
        <f aca="false">+P57-R57</f>
        <v>0.00699000000000005</v>
      </c>
      <c r="U57" s="76" t="n">
        <f aca="false">+T57*O57</f>
        <v>3992.68800000003</v>
      </c>
      <c r="V57" s="43"/>
      <c r="W57" s="38" t="n">
        <f aca="false">G57+O57</f>
        <v>1444800</v>
      </c>
      <c r="X57" s="71" t="n">
        <f aca="false">+Y57/W57</f>
        <v>3.54091582352358</v>
      </c>
      <c r="Y57" s="40" t="n">
        <f aca="false">I57+Q57</f>
        <v>5115915.18182687</v>
      </c>
      <c r="Z57" s="71" t="n">
        <f aca="false">+AA57/W57</f>
        <v>3.53392582352358</v>
      </c>
      <c r="AA57" s="40" t="n">
        <f aca="false">K57+S57</f>
        <v>5105816.02982687</v>
      </c>
      <c r="AB57" s="75" t="n">
        <f aca="false">+X57-Z57</f>
        <v>0.0069900000000005</v>
      </c>
      <c r="AC57" s="76" t="n">
        <f aca="false">+AB57*W57</f>
        <v>10099.1520000007</v>
      </c>
      <c r="AD57" s="56"/>
      <c r="AE57" s="56"/>
      <c r="AF57" s="56"/>
      <c r="AG57" s="82"/>
      <c r="AH57" s="56"/>
      <c r="AI57" s="82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</row>
    <row r="58" customFormat="false" ht="12.75" hidden="false" customHeight="false" outlineLevel="0" collapsed="false">
      <c r="A58" s="35" t="n">
        <v>38412</v>
      </c>
      <c r="B58" s="77" t="n">
        <v>38467</v>
      </c>
      <c r="C58" s="37" t="n">
        <f aca="false">+A59-A58</f>
        <v>31</v>
      </c>
      <c r="D58" s="37"/>
      <c r="E58" s="78" t="n">
        <f aca="false">+((H58-(L58/2))*(G58/(G58+O58)))+((P58-(T58/2))*(O58/(G58+O58)))</f>
        <v>3.40418430070405</v>
      </c>
      <c r="F58" s="37"/>
      <c r="G58" s="38" t="n">
        <f aca="false">+Purchasers!P58</f>
        <v>967200</v>
      </c>
      <c r="H58" s="79" t="n">
        <v>3.36419092861103</v>
      </c>
      <c r="I58" s="39" t="n">
        <f aca="false">+H58*G58</f>
        <v>3253845.46615259</v>
      </c>
      <c r="J58" s="80" t="n">
        <v>3.35720092861103</v>
      </c>
      <c r="K58" s="40" t="n">
        <f aca="false">+J58*G58</f>
        <v>3247084.73815259</v>
      </c>
      <c r="L58" s="81" t="n">
        <f aca="false">+H58-J58</f>
        <v>0.00699000000000005</v>
      </c>
      <c r="M58" s="76" t="n">
        <f aca="false">+L58*G58</f>
        <v>6760.72800000005</v>
      </c>
      <c r="N58" s="43"/>
      <c r="O58" s="38" t="n">
        <f aca="false">+Purchasers!AC58</f>
        <v>632400</v>
      </c>
      <c r="P58" s="79" t="n">
        <v>3.47419092861103</v>
      </c>
      <c r="Q58" s="40" t="n">
        <f aca="false">+P58*O58</f>
        <v>2197078.34325361</v>
      </c>
      <c r="R58" s="80" t="n">
        <v>3.46720092861103</v>
      </c>
      <c r="S58" s="40" t="n">
        <f aca="false">+R58*O58</f>
        <v>2192657.86725361</v>
      </c>
      <c r="T58" s="81" t="n">
        <f aca="false">+P58-R58</f>
        <v>0.00699000000000005</v>
      </c>
      <c r="U58" s="76" t="n">
        <f aca="false">+T58*O58</f>
        <v>4420.47600000003</v>
      </c>
      <c r="V58" s="43"/>
      <c r="W58" s="38" t="n">
        <f aca="false">G58+O58</f>
        <v>1599600</v>
      </c>
      <c r="X58" s="71" t="n">
        <f aca="false">+Y58/W58</f>
        <v>3.40767930070405</v>
      </c>
      <c r="Y58" s="40" t="n">
        <f aca="false">I58+Q58</f>
        <v>5450923.8094062</v>
      </c>
      <c r="Z58" s="71" t="n">
        <f aca="false">+AA58/W58</f>
        <v>3.40068930070405</v>
      </c>
      <c r="AA58" s="40" t="n">
        <f aca="false">K58+S58</f>
        <v>5439742.6054062</v>
      </c>
      <c r="AB58" s="75" t="n">
        <f aca="false">+X58-Z58</f>
        <v>0.00699000000000005</v>
      </c>
      <c r="AC58" s="76" t="n">
        <f aca="false">+AB58*W58</f>
        <v>11181.2040000001</v>
      </c>
      <c r="AD58" s="56"/>
      <c r="AE58" s="56"/>
      <c r="AF58" s="56"/>
      <c r="AG58" s="82"/>
      <c r="AH58" s="56"/>
      <c r="AI58" s="82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</row>
    <row r="59" customFormat="false" ht="12.75" hidden="false" customHeight="false" outlineLevel="0" collapsed="false">
      <c r="A59" s="35" t="n">
        <v>38443</v>
      </c>
      <c r="B59" s="36" t="n">
        <v>38497</v>
      </c>
      <c r="C59" s="37" t="n">
        <f aca="false">+A60-A59</f>
        <v>30</v>
      </c>
      <c r="D59" s="37"/>
      <c r="E59" s="78" t="n">
        <f aca="false">+((H59-(L59/2))*(G59/(G59+O59)))+((P59-(T59/2))*(O59/(G59+O59)))</f>
        <v>3.25533918955891</v>
      </c>
      <c r="F59" s="37"/>
      <c r="G59" s="38" t="n">
        <f aca="false">+Purchasers!P59</f>
        <v>840000</v>
      </c>
      <c r="H59" s="79" t="n">
        <v>3.2270067783914</v>
      </c>
      <c r="I59" s="39" t="n">
        <f aca="false">+H59*G59</f>
        <v>2710685.69384878</v>
      </c>
      <c r="J59" s="80" t="n">
        <v>3.2200167783914</v>
      </c>
      <c r="K59" s="40" t="n">
        <f aca="false">+J59*G59</f>
        <v>2704814.09384878</v>
      </c>
      <c r="L59" s="81" t="n">
        <f aca="false">+H59-J59</f>
        <v>0.00699000000000005</v>
      </c>
      <c r="M59" s="76" t="n">
        <f aca="false">+L59*G59</f>
        <v>5871.60000000004</v>
      </c>
      <c r="N59" s="43"/>
      <c r="O59" s="38" t="n">
        <f aca="false">+Purchasers!AC59</f>
        <v>342000</v>
      </c>
      <c r="P59" s="79" t="n">
        <v>3.3370067783914</v>
      </c>
      <c r="Q59" s="40" t="n">
        <f aca="false">+P59*O59</f>
        <v>1141256.31820986</v>
      </c>
      <c r="R59" s="80" t="n">
        <v>3.3300167783914</v>
      </c>
      <c r="S59" s="40" t="n">
        <f aca="false">+R59*O59</f>
        <v>1138865.73820986</v>
      </c>
      <c r="T59" s="81" t="n">
        <f aca="false">+P59-R59</f>
        <v>0.00699000000000005</v>
      </c>
      <c r="U59" s="76" t="n">
        <f aca="false">+T59*O59</f>
        <v>2390.58000000002</v>
      </c>
      <c r="V59" s="43"/>
      <c r="W59" s="38" t="n">
        <f aca="false">G59+O59</f>
        <v>1182000</v>
      </c>
      <c r="X59" s="71" t="n">
        <f aca="false">+Y59/W59</f>
        <v>3.25883418955891</v>
      </c>
      <c r="Y59" s="40" t="n">
        <f aca="false">I59+Q59</f>
        <v>3851942.01205864</v>
      </c>
      <c r="Z59" s="71" t="n">
        <f aca="false">+AA59/W59</f>
        <v>3.25184418955891</v>
      </c>
      <c r="AA59" s="40" t="n">
        <f aca="false">K59+S59</f>
        <v>3843679.83205864</v>
      </c>
      <c r="AB59" s="75" t="n">
        <f aca="false">+X59-Z59</f>
        <v>0.0069900000000005</v>
      </c>
      <c r="AC59" s="76" t="n">
        <f aca="false">+AB59*W59</f>
        <v>8262.18000000059</v>
      </c>
      <c r="AD59" s="56"/>
      <c r="AE59" s="56"/>
      <c r="AF59" s="56"/>
      <c r="AG59" s="82"/>
      <c r="AH59" s="56"/>
      <c r="AI59" s="82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</row>
    <row r="60" customFormat="false" ht="12.75" hidden="false" customHeight="false" outlineLevel="0" collapsed="false">
      <c r="A60" s="35" t="n">
        <v>38473</v>
      </c>
      <c r="B60" s="77" t="n">
        <v>38528</v>
      </c>
      <c r="C60" s="37" t="n">
        <f aca="false">+A61-A60</f>
        <v>31</v>
      </c>
      <c r="D60" s="37"/>
      <c r="E60" s="78" t="n">
        <f aca="false">+((H60-(L60/2))*(G60/(G60+O60)))+((P60-(T60/2))*(O60/(G60+O60)))</f>
        <v>3.20699324091176</v>
      </c>
      <c r="F60" s="37"/>
      <c r="G60" s="38" t="n">
        <f aca="false">+Purchasers!P60</f>
        <v>868000</v>
      </c>
      <c r="H60" s="79" t="n">
        <v>3.21482834243461</v>
      </c>
      <c r="I60" s="39" t="n">
        <f aca="false">+H60*G60</f>
        <v>2790471.00123324</v>
      </c>
      <c r="J60" s="80" t="n">
        <v>3.20783834243461</v>
      </c>
      <c r="K60" s="40" t="n">
        <f aca="false">+J60*G60</f>
        <v>2784403.68123324</v>
      </c>
      <c r="L60" s="81" t="n">
        <f aca="false">+H60-J60</f>
        <v>0.00699000000000005</v>
      </c>
      <c r="M60" s="76" t="n">
        <f aca="false">+L60*G60</f>
        <v>6067.32000000005</v>
      </c>
      <c r="N60" s="43"/>
      <c r="O60" s="38" t="n">
        <f aca="false">+Purchasers!AC60</f>
        <v>353400</v>
      </c>
      <c r="P60" s="79" t="n">
        <v>3.19982834243461</v>
      </c>
      <c r="Q60" s="40" t="n">
        <f aca="false">+P60*O60</f>
        <v>1130819.33621639</v>
      </c>
      <c r="R60" s="80" t="n">
        <v>3.19283834243461</v>
      </c>
      <c r="S60" s="40" t="n">
        <f aca="false">+R60*O60</f>
        <v>1128349.07021639</v>
      </c>
      <c r="T60" s="81" t="n">
        <f aca="false">+P60-R60</f>
        <v>0.00699000000000005</v>
      </c>
      <c r="U60" s="76" t="n">
        <f aca="false">+T60*O60</f>
        <v>2470.26600000002</v>
      </c>
      <c r="V60" s="43"/>
      <c r="W60" s="38" t="n">
        <f aca="false">G60+O60</f>
        <v>1221400</v>
      </c>
      <c r="X60" s="71" t="n">
        <f aca="false">+Y60/W60</f>
        <v>3.21048824091176</v>
      </c>
      <c r="Y60" s="40" t="n">
        <f aca="false">I60+Q60</f>
        <v>3921290.33744963</v>
      </c>
      <c r="Z60" s="71" t="n">
        <f aca="false">+AA60/W60</f>
        <v>3.20349824091176</v>
      </c>
      <c r="AA60" s="40" t="n">
        <f aca="false">K60+S60</f>
        <v>3912752.75144963</v>
      </c>
      <c r="AB60" s="75" t="n">
        <f aca="false">+X60-Z60</f>
        <v>0.00698999999999961</v>
      </c>
      <c r="AC60" s="76" t="n">
        <f aca="false">+AB60*W60</f>
        <v>8537.58599999952</v>
      </c>
      <c r="AD60" s="56"/>
      <c r="AE60" s="56"/>
      <c r="AF60" s="56"/>
      <c r="AG60" s="82"/>
      <c r="AH60" s="56"/>
      <c r="AI60" s="82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</row>
    <row r="61" customFormat="false" ht="12.75" hidden="false" customHeight="false" outlineLevel="0" collapsed="false">
      <c r="A61" s="35" t="n">
        <v>38504</v>
      </c>
      <c r="B61" s="36" t="n">
        <v>38558</v>
      </c>
      <c r="C61" s="37" t="n">
        <f aca="false">+A62-A61</f>
        <v>30</v>
      </c>
      <c r="D61" s="37"/>
      <c r="E61" s="78" t="n">
        <f aca="false">+((H61-(L61/2))*(G61/(G61+O61)))+((P61-(T61/2))*(O61/(G61+O61)))</f>
        <v>3.22822139517906</v>
      </c>
      <c r="F61" s="37"/>
      <c r="G61" s="38" t="n">
        <f aca="false">+Purchasers!P61</f>
        <v>840000</v>
      </c>
      <c r="H61" s="79" t="n">
        <v>3.24965548147348</v>
      </c>
      <c r="I61" s="39" t="n">
        <f aca="false">+H61*G61</f>
        <v>2729710.60443772</v>
      </c>
      <c r="J61" s="80" t="n">
        <v>3.24266548147348</v>
      </c>
      <c r="K61" s="40" t="n">
        <f aca="false">+J61*G61</f>
        <v>2723839.00443772</v>
      </c>
      <c r="L61" s="81" t="n">
        <f aca="false">+H61-J61</f>
        <v>0.00699000000000005</v>
      </c>
      <c r="M61" s="76" t="n">
        <f aca="false">+L61*G61</f>
        <v>5871.60000000004</v>
      </c>
      <c r="N61" s="43"/>
      <c r="O61" s="38" t="n">
        <f aca="false">+Purchasers!AC61</f>
        <v>342000</v>
      </c>
      <c r="P61" s="79" t="n">
        <v>3.18765548147348</v>
      </c>
      <c r="Q61" s="40" t="n">
        <f aca="false">+P61*O61</f>
        <v>1090178.17466393</v>
      </c>
      <c r="R61" s="80" t="n">
        <v>3.18066548147348</v>
      </c>
      <c r="S61" s="40" t="n">
        <f aca="false">+R61*O61</f>
        <v>1087787.59466393</v>
      </c>
      <c r="T61" s="81" t="n">
        <f aca="false">+P61-R61</f>
        <v>0.00699000000000005</v>
      </c>
      <c r="U61" s="76" t="n">
        <f aca="false">+T61*O61</f>
        <v>2390.58000000002</v>
      </c>
      <c r="V61" s="43"/>
      <c r="W61" s="38" t="n">
        <f aca="false">G61+O61</f>
        <v>1182000</v>
      </c>
      <c r="X61" s="71" t="n">
        <f aca="false">+Y61/W61</f>
        <v>3.23171639517906</v>
      </c>
      <c r="Y61" s="40" t="n">
        <f aca="false">I61+Q61</f>
        <v>3819888.77910165</v>
      </c>
      <c r="Z61" s="71" t="n">
        <f aca="false">+AA61/W61</f>
        <v>3.22472639517906</v>
      </c>
      <c r="AA61" s="40" t="n">
        <f aca="false">K61+S61</f>
        <v>3811626.59910165</v>
      </c>
      <c r="AB61" s="75" t="n">
        <f aca="false">+X61-Z61</f>
        <v>0.0069900000000005</v>
      </c>
      <c r="AC61" s="76" t="n">
        <f aca="false">+AB61*W61</f>
        <v>8262.18000000059</v>
      </c>
      <c r="AD61" s="56"/>
      <c r="AE61" s="56"/>
      <c r="AF61" s="56"/>
      <c r="AG61" s="82"/>
      <c r="AH61" s="56"/>
      <c r="AI61" s="82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</row>
    <row r="62" customFormat="false" ht="12.75" hidden="false" customHeight="false" outlineLevel="0" collapsed="false">
      <c r="A62" s="35" t="n">
        <v>38534</v>
      </c>
      <c r="B62" s="77" t="n">
        <v>38589</v>
      </c>
      <c r="C62" s="37" t="n">
        <f aca="false">+A63-A62</f>
        <v>31</v>
      </c>
      <c r="D62" s="37"/>
      <c r="E62" s="78" t="n">
        <f aca="false">+((H62-(L62/2))*(G62/(G62+O62)))+((P62-(T62/2))*(O62/(G62+O62)))</f>
        <v>3.24884077885994</v>
      </c>
      <c r="F62" s="37"/>
      <c r="G62" s="38" t="n">
        <f aca="false">+Purchasers!P62</f>
        <v>868000</v>
      </c>
      <c r="H62" s="79" t="n">
        <v>3.2644880631239</v>
      </c>
      <c r="I62" s="39" t="n">
        <f aca="false">+H62*G62</f>
        <v>2833575.63879155</v>
      </c>
      <c r="J62" s="80" t="n">
        <v>3.2574980631239</v>
      </c>
      <c r="K62" s="40" t="n">
        <f aca="false">+J62*G62</f>
        <v>2827508.31879155</v>
      </c>
      <c r="L62" s="81" t="n">
        <f aca="false">+H62-J62</f>
        <v>0.00699000000000005</v>
      </c>
      <c r="M62" s="76" t="n">
        <f aca="false">+L62*G62</f>
        <v>6067.32000000005</v>
      </c>
      <c r="N62" s="43"/>
      <c r="O62" s="38" t="n">
        <f aca="false">+Purchasers!AC62</f>
        <v>353400</v>
      </c>
      <c r="P62" s="79" t="n">
        <v>3.2224880631239</v>
      </c>
      <c r="Q62" s="40" t="n">
        <f aca="false">+P62*O62</f>
        <v>1138827.28150799</v>
      </c>
      <c r="R62" s="80" t="n">
        <v>3.2154980631239</v>
      </c>
      <c r="S62" s="40" t="n">
        <f aca="false">+R62*O62</f>
        <v>1136357.01550799</v>
      </c>
      <c r="T62" s="81" t="n">
        <f aca="false">+P62-R62</f>
        <v>0.00699000000000005</v>
      </c>
      <c r="U62" s="76" t="n">
        <f aca="false">+T62*O62</f>
        <v>2470.26600000002</v>
      </c>
      <c r="V62" s="43"/>
      <c r="W62" s="38" t="n">
        <f aca="false">G62+O62</f>
        <v>1221400</v>
      </c>
      <c r="X62" s="71" t="n">
        <f aca="false">+Y62/W62</f>
        <v>3.25233577885994</v>
      </c>
      <c r="Y62" s="40" t="n">
        <f aca="false">I62+Q62</f>
        <v>3972402.92029953</v>
      </c>
      <c r="Z62" s="71" t="n">
        <f aca="false">+AA62/W62</f>
        <v>3.24534577885994</v>
      </c>
      <c r="AA62" s="40" t="n">
        <f aca="false">K62+S62</f>
        <v>3963865.33429953</v>
      </c>
      <c r="AB62" s="75" t="n">
        <f aca="false">+X62-Z62</f>
        <v>0.00699000000000005</v>
      </c>
      <c r="AC62" s="76" t="n">
        <f aca="false">+AB62*W62</f>
        <v>8537.58600000006</v>
      </c>
      <c r="AD62" s="56"/>
      <c r="AE62" s="56"/>
      <c r="AF62" s="56"/>
      <c r="AG62" s="82"/>
      <c r="AH62" s="56"/>
      <c r="AI62" s="82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</row>
    <row r="63" customFormat="false" ht="12.75" hidden="false" customHeight="false" outlineLevel="0" collapsed="false">
      <c r="A63" s="35" t="n">
        <v>38565</v>
      </c>
      <c r="B63" s="36" t="n">
        <v>38620</v>
      </c>
      <c r="C63" s="37" t="n">
        <f aca="false">+A64-A63</f>
        <v>31</v>
      </c>
      <c r="D63" s="37"/>
      <c r="E63" s="78" t="n">
        <f aca="false">+((H63-(L63/2))*(G63/(G63+O63)))+((P63-(T63/2))*(O63/(G63+O63)))</f>
        <v>3.27007461620314</v>
      </c>
      <c r="F63" s="37"/>
      <c r="G63" s="38" t="n">
        <f aca="false">+Purchasers!P63</f>
        <v>868000</v>
      </c>
      <c r="H63" s="79" t="n">
        <v>3.2883259613808</v>
      </c>
      <c r="I63" s="39" t="n">
        <f aca="false">+H63*G63</f>
        <v>2854266.93447853</v>
      </c>
      <c r="J63" s="80" t="n">
        <v>3.2813359613808</v>
      </c>
      <c r="K63" s="40" t="n">
        <f aca="false">+J63*G63</f>
        <v>2848199.61447853</v>
      </c>
      <c r="L63" s="81" t="n">
        <f aca="false">+H63-J63</f>
        <v>0.00699000000000005</v>
      </c>
      <c r="M63" s="76" t="n">
        <f aca="false">+L63*G63</f>
        <v>6067.32000000005</v>
      </c>
      <c r="N63" s="43"/>
      <c r="O63" s="38" t="n">
        <f aca="false">+Purchasers!AC63</f>
        <v>353400</v>
      </c>
      <c r="P63" s="79" t="n">
        <v>3.2373259613808</v>
      </c>
      <c r="Q63" s="40" t="n">
        <f aca="false">+P63*O63</f>
        <v>1144070.99475197</v>
      </c>
      <c r="R63" s="80" t="n">
        <v>3.2303359613808</v>
      </c>
      <c r="S63" s="40" t="n">
        <f aca="false">+R63*O63</f>
        <v>1141600.72875197</v>
      </c>
      <c r="T63" s="81" t="n">
        <f aca="false">+P63-R63</f>
        <v>0.00699000000000005</v>
      </c>
      <c r="U63" s="76" t="n">
        <f aca="false">+T63*O63</f>
        <v>2470.26600000002</v>
      </c>
      <c r="V63" s="43"/>
      <c r="W63" s="38" t="n">
        <f aca="false">G63+O63</f>
        <v>1221400</v>
      </c>
      <c r="X63" s="71" t="n">
        <f aca="false">+Y63/W63</f>
        <v>3.27356961620314</v>
      </c>
      <c r="Y63" s="40" t="n">
        <f aca="false">I63+Q63</f>
        <v>3998337.92923051</v>
      </c>
      <c r="Z63" s="71" t="n">
        <f aca="false">+AA63/W63</f>
        <v>3.26657961620314</v>
      </c>
      <c r="AA63" s="40" t="n">
        <f aca="false">K63+S63</f>
        <v>3989800.34323051</v>
      </c>
      <c r="AB63" s="75" t="n">
        <f aca="false">+X63-Z63</f>
        <v>0.0069900000000005</v>
      </c>
      <c r="AC63" s="76" t="n">
        <f aca="false">+AB63*W63</f>
        <v>8537.58600000061</v>
      </c>
      <c r="AD63" s="56"/>
      <c r="AE63" s="56"/>
      <c r="AF63" s="56"/>
      <c r="AG63" s="82"/>
      <c r="AH63" s="56"/>
      <c r="AI63" s="82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</row>
    <row r="64" customFormat="false" ht="12.75" hidden="false" customHeight="false" outlineLevel="0" collapsed="false">
      <c r="A64" s="35" t="n">
        <v>38596</v>
      </c>
      <c r="B64" s="77" t="n">
        <v>38650</v>
      </c>
      <c r="C64" s="37" t="n">
        <f aca="false">+A65-A64</f>
        <v>30</v>
      </c>
      <c r="D64" s="37"/>
      <c r="E64" s="78" t="n">
        <f aca="false">+((H64-(L64/2))*(G64/(G64+O64)))+((P64-(T64/2))*(O64/(G64+O64)))</f>
        <v>3.31985679727919</v>
      </c>
      <c r="F64" s="37"/>
      <c r="G64" s="38" t="n">
        <f aca="false">+Purchasers!P64</f>
        <v>840000</v>
      </c>
      <c r="H64" s="79" t="n">
        <v>3.34866905616244</v>
      </c>
      <c r="I64" s="39" t="n">
        <f aca="false">+H64*G64</f>
        <v>2812882.00717645</v>
      </c>
      <c r="J64" s="80" t="n">
        <v>3.34167905616244</v>
      </c>
      <c r="K64" s="40" t="n">
        <f aca="false">+J64*G64</f>
        <v>2807010.40717645</v>
      </c>
      <c r="L64" s="81" t="n">
        <f aca="false">+H64-J64</f>
        <v>0.00699000000000005</v>
      </c>
      <c r="M64" s="76" t="n">
        <f aca="false">+L64*G64</f>
        <v>5871.60000000004</v>
      </c>
      <c r="N64" s="43"/>
      <c r="O64" s="38" t="n">
        <f aca="false">+Purchasers!AC64</f>
        <v>342000</v>
      </c>
      <c r="P64" s="79" t="n">
        <v>3.26116905616244</v>
      </c>
      <c r="Q64" s="40" t="n">
        <f aca="false">+P64*O64</f>
        <v>1115319.81720755</v>
      </c>
      <c r="R64" s="80" t="n">
        <v>3.25417905616244</v>
      </c>
      <c r="S64" s="40" t="n">
        <f aca="false">+R64*O64</f>
        <v>1112929.23720755</v>
      </c>
      <c r="T64" s="81" t="n">
        <f aca="false">+P64-R64</f>
        <v>0.00699000000000005</v>
      </c>
      <c r="U64" s="76" t="n">
        <f aca="false">+T64*O64</f>
        <v>2390.58000000002</v>
      </c>
      <c r="V64" s="43"/>
      <c r="W64" s="38" t="n">
        <f aca="false">G64+O64</f>
        <v>1182000</v>
      </c>
      <c r="X64" s="71" t="n">
        <f aca="false">+Y64/W64</f>
        <v>3.32335179727919</v>
      </c>
      <c r="Y64" s="40" t="n">
        <f aca="false">I64+Q64</f>
        <v>3928201.824384</v>
      </c>
      <c r="Z64" s="71" t="n">
        <f aca="false">+AA64/W64</f>
        <v>3.31636179727919</v>
      </c>
      <c r="AA64" s="40" t="n">
        <f aca="false">K64+S64</f>
        <v>3919939.644384</v>
      </c>
      <c r="AB64" s="75" t="n">
        <f aca="false">+X64-Z64</f>
        <v>0.00699000000000005</v>
      </c>
      <c r="AC64" s="76" t="n">
        <f aca="false">+AB64*W64</f>
        <v>8262.18000000006</v>
      </c>
      <c r="AD64" s="56"/>
      <c r="AE64" s="56"/>
      <c r="AF64" s="56"/>
      <c r="AG64" s="82"/>
      <c r="AH64" s="56"/>
      <c r="AI64" s="82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</row>
    <row r="65" customFormat="false" ht="12.75" hidden="false" customHeight="false" outlineLevel="0" collapsed="false">
      <c r="A65" s="35" t="n">
        <v>38626</v>
      </c>
      <c r="B65" s="36" t="n">
        <v>38681</v>
      </c>
      <c r="C65" s="37" t="n">
        <f aca="false">+A66-A65</f>
        <v>31</v>
      </c>
      <c r="D65" s="37"/>
      <c r="E65" s="78" t="n">
        <f aca="false">+((H65-(L65/2))*(G65/(G65+O65)))+((P65-(T65/2))*(O65/(G65+O65)))</f>
        <v>3.35355522782121</v>
      </c>
      <c r="F65" s="37"/>
      <c r="G65" s="38" t="n">
        <f aca="false">+Purchasers!P65</f>
        <v>868000</v>
      </c>
      <c r="H65" s="79" t="n">
        <v>3.37151723289736</v>
      </c>
      <c r="I65" s="39" t="n">
        <f aca="false">+H65*G65</f>
        <v>2926476.95815491</v>
      </c>
      <c r="J65" s="80" t="n">
        <v>3.36452723289736</v>
      </c>
      <c r="K65" s="40" t="n">
        <f aca="false">+J65*G65</f>
        <v>2920409.63815491</v>
      </c>
      <c r="L65" s="81" t="n">
        <f aca="false">+H65-J65</f>
        <v>0.00699000000000005</v>
      </c>
      <c r="M65" s="76" t="n">
        <f aca="false">+L65*G65</f>
        <v>6067.32000000005</v>
      </c>
      <c r="N65" s="43"/>
      <c r="O65" s="38" t="n">
        <f aca="false">+Purchasers!AC65</f>
        <v>353400</v>
      </c>
      <c r="P65" s="79" t="n">
        <v>3.32151723289736</v>
      </c>
      <c r="Q65" s="40" t="n">
        <f aca="false">+P65*O65</f>
        <v>1173824.19010593</v>
      </c>
      <c r="R65" s="80" t="n">
        <v>3.31452723289736</v>
      </c>
      <c r="S65" s="40" t="n">
        <f aca="false">+R65*O65</f>
        <v>1171353.92410593</v>
      </c>
      <c r="T65" s="81" t="n">
        <f aca="false">+P65-R65</f>
        <v>0.00699000000000005</v>
      </c>
      <c r="U65" s="76" t="n">
        <f aca="false">+T65*O65</f>
        <v>2470.26600000002</v>
      </c>
      <c r="V65" s="43"/>
      <c r="W65" s="38" t="n">
        <f aca="false">G65+O65</f>
        <v>1221400</v>
      </c>
      <c r="X65" s="71" t="n">
        <f aca="false">+Y65/W65</f>
        <v>3.35705022782121</v>
      </c>
      <c r="Y65" s="40" t="n">
        <f aca="false">I65+Q65</f>
        <v>4100301.14826083</v>
      </c>
      <c r="Z65" s="71" t="n">
        <f aca="false">+AA65/W65</f>
        <v>3.35006022782121</v>
      </c>
      <c r="AA65" s="40" t="n">
        <f aca="false">K65+S65</f>
        <v>4091763.56226083</v>
      </c>
      <c r="AB65" s="75" t="n">
        <f aca="false">+X65-Z65</f>
        <v>0.00699000000000005</v>
      </c>
      <c r="AC65" s="76" t="n">
        <f aca="false">+AB65*W65</f>
        <v>8537.58600000006</v>
      </c>
      <c r="AD65" s="56"/>
      <c r="AE65" s="56"/>
      <c r="AF65" s="56"/>
      <c r="AG65" s="82"/>
      <c r="AH65" s="56"/>
      <c r="AI65" s="82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</row>
    <row r="66" customFormat="false" ht="12.75" hidden="false" customHeight="false" outlineLevel="0" collapsed="false">
      <c r="A66" s="35" t="n">
        <v>38657</v>
      </c>
      <c r="B66" s="77" t="n">
        <v>38711</v>
      </c>
      <c r="C66" s="37" t="n">
        <f aca="false">+A67-A66</f>
        <v>30</v>
      </c>
      <c r="D66" s="37"/>
      <c r="E66" s="78" t="n">
        <f aca="false">+((H66-(L66/2))*(G66/(G66+O66)))+((P66-(T66/2))*(O66/(G66+O66)))</f>
        <v>3.424921893777</v>
      </c>
      <c r="F66" s="37"/>
      <c r="G66" s="38" t="n">
        <f aca="false">+Purchasers!P66</f>
        <v>936000</v>
      </c>
      <c r="H66" s="79" t="n">
        <v>3.48337038214909</v>
      </c>
      <c r="I66" s="39" t="n">
        <f aca="false">+H66*G66</f>
        <v>3260434.67769155</v>
      </c>
      <c r="J66" s="80" t="n">
        <v>3.47638038214909</v>
      </c>
      <c r="K66" s="40" t="n">
        <f aca="false">+J66*G66</f>
        <v>3253892.03769155</v>
      </c>
      <c r="L66" s="81" t="n">
        <f aca="false">+H66-J66</f>
        <v>0.00699000000000005</v>
      </c>
      <c r="M66" s="76" t="n">
        <f aca="false">+L66*G66</f>
        <v>6542.64000000005</v>
      </c>
      <c r="N66" s="43"/>
      <c r="O66" s="38" t="n">
        <f aca="false">+Purchasers!AC66</f>
        <v>612000</v>
      </c>
      <c r="P66" s="79" t="n">
        <v>3.34437038214909</v>
      </c>
      <c r="Q66" s="40" t="n">
        <f aca="false">+P66*O66</f>
        <v>2046754.67387524</v>
      </c>
      <c r="R66" s="80" t="n">
        <v>3.33738038214909</v>
      </c>
      <c r="S66" s="40" t="n">
        <f aca="false">+R66*O66</f>
        <v>2042476.79387524</v>
      </c>
      <c r="T66" s="81" t="n">
        <f aca="false">+P66-R66</f>
        <v>0.00699000000000005</v>
      </c>
      <c r="U66" s="76" t="n">
        <f aca="false">+T66*O66</f>
        <v>4277.88000000003</v>
      </c>
      <c r="V66" s="43"/>
      <c r="W66" s="38" t="n">
        <f aca="false">G66+O66</f>
        <v>1548000</v>
      </c>
      <c r="X66" s="71" t="n">
        <f aca="false">+Y66/W66</f>
        <v>3.428416893777</v>
      </c>
      <c r="Y66" s="40" t="n">
        <f aca="false">I66+Q66</f>
        <v>5307189.3515668</v>
      </c>
      <c r="Z66" s="71" t="n">
        <f aca="false">+AA66/W66</f>
        <v>3.421426893777</v>
      </c>
      <c r="AA66" s="40" t="n">
        <f aca="false">K66+S66</f>
        <v>5296368.8315668</v>
      </c>
      <c r="AB66" s="75" t="n">
        <f aca="false">+X66-Z66</f>
        <v>0.00699000000000005</v>
      </c>
      <c r="AC66" s="76" t="n">
        <f aca="false">+AB66*W66</f>
        <v>10820.5200000001</v>
      </c>
      <c r="AD66" s="56"/>
      <c r="AE66" s="56"/>
      <c r="AF66" s="56"/>
      <c r="AG66" s="82"/>
      <c r="AH66" s="56"/>
      <c r="AI66" s="82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</row>
    <row r="67" customFormat="false" ht="12.75" hidden="false" customHeight="false" outlineLevel="0" collapsed="false">
      <c r="A67" s="35" t="n">
        <v>38687</v>
      </c>
      <c r="B67" s="36" t="n">
        <v>38742</v>
      </c>
      <c r="C67" s="37" t="n">
        <f aca="false">+A68-A67</f>
        <v>31</v>
      </c>
      <c r="D67" s="37"/>
      <c r="E67" s="78" t="n">
        <f aca="false">+((H67-(L67/2))*(G67/(G67+O67)))+((P67-(T67/2))*(O67/(G67+O67)))</f>
        <v>3.53436130625114</v>
      </c>
      <c r="F67" s="37"/>
      <c r="G67" s="38" t="n">
        <f aca="false">+Purchasers!P67</f>
        <v>967200</v>
      </c>
      <c r="H67" s="79" t="n">
        <v>3.59122839927439</v>
      </c>
      <c r="I67" s="39" t="n">
        <f aca="false">+H67*G67</f>
        <v>3473436.10777819</v>
      </c>
      <c r="J67" s="80" t="n">
        <v>3.58423839927439</v>
      </c>
      <c r="K67" s="40" t="n">
        <f aca="false">+J67*G67</f>
        <v>3466675.37977819</v>
      </c>
      <c r="L67" s="81" t="n">
        <f aca="false">+H67-J67</f>
        <v>0.00699000000000005</v>
      </c>
      <c r="M67" s="76" t="n">
        <f aca="false">+L67*G67</f>
        <v>6760.72800000005</v>
      </c>
      <c r="N67" s="43"/>
      <c r="O67" s="38" t="n">
        <f aca="false">+Purchasers!AC67</f>
        <v>632400</v>
      </c>
      <c r="P67" s="79" t="n">
        <v>3.45622839927439</v>
      </c>
      <c r="Q67" s="40" t="n">
        <f aca="false">+P67*O67</f>
        <v>2185718.83970113</v>
      </c>
      <c r="R67" s="80" t="n">
        <v>3.44923839927439</v>
      </c>
      <c r="S67" s="40" t="n">
        <f aca="false">+R67*O67</f>
        <v>2181298.36370113</v>
      </c>
      <c r="T67" s="81" t="n">
        <f aca="false">+P67-R67</f>
        <v>0.00699000000000005</v>
      </c>
      <c r="U67" s="76" t="n">
        <f aca="false">+T67*O67</f>
        <v>4420.47600000003</v>
      </c>
      <c r="V67" s="43"/>
      <c r="W67" s="38" t="n">
        <f aca="false">G67+O67</f>
        <v>1599600</v>
      </c>
      <c r="X67" s="71" t="n">
        <f aca="false">+Y67/W67</f>
        <v>3.53785630625114</v>
      </c>
      <c r="Y67" s="40" t="n">
        <f aca="false">I67+Q67</f>
        <v>5659154.94747932</v>
      </c>
      <c r="Z67" s="71" t="n">
        <f aca="false">+AA67/W67</f>
        <v>3.53086630625114</v>
      </c>
      <c r="AA67" s="40" t="n">
        <f aca="false">K67+S67</f>
        <v>5647973.74347932</v>
      </c>
      <c r="AB67" s="75" t="n">
        <f aca="false">+X67-Z67</f>
        <v>0.00699000000000005</v>
      </c>
      <c r="AC67" s="76" t="n">
        <f aca="false">+AB67*W67</f>
        <v>11181.2040000001</v>
      </c>
      <c r="AD67" s="56"/>
      <c r="AE67" s="56"/>
      <c r="AF67" s="56"/>
      <c r="AG67" s="82"/>
      <c r="AH67" s="56"/>
      <c r="AI67" s="82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</row>
    <row r="68" customFormat="false" ht="12.75" hidden="false" customHeight="false" outlineLevel="0" collapsed="false">
      <c r="A68" s="35" t="n">
        <v>38718</v>
      </c>
      <c r="B68" s="77" t="n">
        <v>38773</v>
      </c>
      <c r="C68" s="37" t="n">
        <f aca="false">+A69-A68</f>
        <v>31</v>
      </c>
      <c r="D68" s="37"/>
      <c r="E68" s="78" t="n">
        <f aca="false">+((H68-(L68/2))*(G68/(G68+O68)))+((P68-(T68/2))*(O68/(G68+O68)))</f>
        <v>3.63829385852989</v>
      </c>
      <c r="F68" s="37"/>
      <c r="G68" s="38" t="n">
        <f aca="false">+Purchasers!P68</f>
        <v>967200</v>
      </c>
      <c r="H68" s="79" t="n">
        <v>3.69259118411129</v>
      </c>
      <c r="I68" s="39" t="n">
        <f aca="false">+H68*G68</f>
        <v>3571474.19327244</v>
      </c>
      <c r="J68" s="80" t="n">
        <v>3.68560118411129</v>
      </c>
      <c r="K68" s="40" t="n">
        <f aca="false">+J68*G68</f>
        <v>3564713.46527244</v>
      </c>
      <c r="L68" s="81" t="n">
        <f aca="false">+H68-J68</f>
        <v>0.00699000000000005</v>
      </c>
      <c r="M68" s="76" t="n">
        <f aca="false">+L68*G68</f>
        <v>6760.72800000005</v>
      </c>
      <c r="N68" s="43"/>
      <c r="O68" s="38" t="n">
        <f aca="false">+Purchasers!AC68</f>
        <v>632400</v>
      </c>
      <c r="P68" s="79" t="n">
        <v>3.56409118411129</v>
      </c>
      <c r="Q68" s="40" t="n">
        <f aca="false">+P68*O68</f>
        <v>2253931.26483198</v>
      </c>
      <c r="R68" s="80" t="n">
        <v>3.55710118411129</v>
      </c>
      <c r="S68" s="40" t="n">
        <f aca="false">+R68*O68</f>
        <v>2249510.78883198</v>
      </c>
      <c r="T68" s="81" t="n">
        <f aca="false">+P68-R68</f>
        <v>0.00699000000000005</v>
      </c>
      <c r="U68" s="76" t="n">
        <f aca="false">+T68*O68</f>
        <v>4420.47600000003</v>
      </c>
      <c r="V68" s="43"/>
      <c r="W68" s="38" t="n">
        <f aca="false">G68+O68</f>
        <v>1599600</v>
      </c>
      <c r="X68" s="71" t="n">
        <f aca="false">+Y68/W68</f>
        <v>3.64178885852989</v>
      </c>
      <c r="Y68" s="40" t="n">
        <f aca="false">I68+Q68</f>
        <v>5825405.45810442</v>
      </c>
      <c r="Z68" s="71" t="n">
        <f aca="false">+AA68/W68</f>
        <v>3.63479885852989</v>
      </c>
      <c r="AA68" s="40" t="n">
        <f aca="false">K68+S68</f>
        <v>5814224.25410442</v>
      </c>
      <c r="AB68" s="75" t="n">
        <f aca="false">+X68-Z68</f>
        <v>0.00699000000000005</v>
      </c>
      <c r="AC68" s="76" t="n">
        <f aca="false">+AB68*W68</f>
        <v>11181.2040000001</v>
      </c>
      <c r="AD68" s="56"/>
      <c r="AE68" s="56"/>
      <c r="AF68" s="56"/>
      <c r="AG68" s="82"/>
      <c r="AH68" s="56"/>
      <c r="AI68" s="82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</row>
    <row r="69" customFormat="false" ht="12.75" hidden="false" customHeight="false" outlineLevel="0" collapsed="false">
      <c r="A69" s="35" t="n">
        <v>38749</v>
      </c>
      <c r="B69" s="36" t="n">
        <v>38801</v>
      </c>
      <c r="C69" s="37" t="n">
        <f aca="false">+A70-A69</f>
        <v>28</v>
      </c>
      <c r="D69" s="37"/>
      <c r="E69" s="78" t="n">
        <f aca="false">+((H69-(L69/2))*(G69/(G69+O69)))+((P69-(T69/2))*(O69/(G69+O69)))</f>
        <v>3.60149852441475</v>
      </c>
      <c r="F69" s="37"/>
      <c r="G69" s="38" t="n">
        <f aca="false">+Purchasers!P69</f>
        <v>873600</v>
      </c>
      <c r="H69" s="79" t="n">
        <v>3.56545864069382</v>
      </c>
      <c r="I69" s="39" t="n">
        <f aca="false">+H69*G69</f>
        <v>3114784.66851012</v>
      </c>
      <c r="J69" s="80" t="n">
        <v>3.55846864069382</v>
      </c>
      <c r="K69" s="40" t="n">
        <f aca="false">+J69*G69</f>
        <v>3108678.20451012</v>
      </c>
      <c r="L69" s="81" t="n">
        <f aca="false">+H69-J69</f>
        <v>0.00699000000000005</v>
      </c>
      <c r="M69" s="76" t="n">
        <f aca="false">+L69*G69</f>
        <v>6106.46400000005</v>
      </c>
      <c r="N69" s="43"/>
      <c r="O69" s="38" t="n">
        <f aca="false">+Purchasers!AC69</f>
        <v>571200</v>
      </c>
      <c r="P69" s="79" t="n">
        <v>3.66545864069382</v>
      </c>
      <c r="Q69" s="40" t="n">
        <f aca="false">+P69*O69</f>
        <v>2093709.97556431</v>
      </c>
      <c r="R69" s="80" t="n">
        <v>3.65846864069382</v>
      </c>
      <c r="S69" s="40" t="n">
        <f aca="false">+R69*O69</f>
        <v>2089717.28756431</v>
      </c>
      <c r="T69" s="81" t="n">
        <f aca="false">+P69-R69</f>
        <v>0.00699000000000005</v>
      </c>
      <c r="U69" s="76" t="n">
        <f aca="false">+T69*O69</f>
        <v>3992.68800000003</v>
      </c>
      <c r="V69" s="43"/>
      <c r="W69" s="38" t="n">
        <f aca="false">G69+O69</f>
        <v>1444800</v>
      </c>
      <c r="X69" s="71" t="n">
        <f aca="false">+Y69/W69</f>
        <v>3.60499352441475</v>
      </c>
      <c r="Y69" s="40" t="n">
        <f aca="false">I69+Q69</f>
        <v>5208494.64407443</v>
      </c>
      <c r="Z69" s="71" t="n">
        <f aca="false">+AA69/W69</f>
        <v>3.59800352441475</v>
      </c>
      <c r="AA69" s="40" t="n">
        <f aca="false">K69+S69</f>
        <v>5198395.49207443</v>
      </c>
      <c r="AB69" s="75" t="n">
        <f aca="false">+X69-Z69</f>
        <v>0.0069900000000005</v>
      </c>
      <c r="AC69" s="76" t="n">
        <f aca="false">+AB69*W69</f>
        <v>10099.1520000007</v>
      </c>
      <c r="AD69" s="56"/>
      <c r="AE69" s="56"/>
      <c r="AF69" s="56"/>
      <c r="AG69" s="82"/>
      <c r="AH69" s="56"/>
      <c r="AI69" s="82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</row>
    <row r="70" customFormat="false" ht="12.75" hidden="false" customHeight="false" outlineLevel="0" collapsed="false">
      <c r="A70" s="35" t="n">
        <v>38777</v>
      </c>
      <c r="B70" s="77" t="n">
        <v>38832</v>
      </c>
      <c r="C70" s="37" t="n">
        <f aca="false">+A71-A70</f>
        <v>31</v>
      </c>
      <c r="D70" s="37"/>
      <c r="E70" s="78" t="n">
        <f aca="false">+((H70-(L70/2))*(G70/(G70+O70)))+((P70-(T70/2))*(O70/(G70+O70)))</f>
        <v>3.46832404908363</v>
      </c>
      <c r="F70" s="37"/>
      <c r="G70" s="38" t="n">
        <f aca="false">+Purchasers!P70</f>
        <v>967200</v>
      </c>
      <c r="H70" s="79" t="n">
        <v>3.42833067699061</v>
      </c>
      <c r="I70" s="39" t="n">
        <f aca="false">+H70*G70</f>
        <v>3315881.43078532</v>
      </c>
      <c r="J70" s="80" t="n">
        <v>3.42134067699061</v>
      </c>
      <c r="K70" s="40" t="n">
        <f aca="false">+J70*G70</f>
        <v>3309120.70278532</v>
      </c>
      <c r="L70" s="81" t="n">
        <f aca="false">+H70-J70</f>
        <v>0.00699000000000005</v>
      </c>
      <c r="M70" s="76" t="n">
        <f aca="false">+L70*G70</f>
        <v>6760.72800000005</v>
      </c>
      <c r="N70" s="43"/>
      <c r="O70" s="38" t="n">
        <f aca="false">+Purchasers!AC70</f>
        <v>632400</v>
      </c>
      <c r="P70" s="79" t="n">
        <v>3.53833067699061</v>
      </c>
      <c r="Q70" s="40" t="n">
        <f aca="false">+P70*O70</f>
        <v>2237640.32012886</v>
      </c>
      <c r="R70" s="80" t="n">
        <v>3.53134067699061</v>
      </c>
      <c r="S70" s="40" t="n">
        <f aca="false">+R70*O70</f>
        <v>2233219.84412886</v>
      </c>
      <c r="T70" s="81" t="n">
        <f aca="false">+P70-R70</f>
        <v>0.00699000000000005</v>
      </c>
      <c r="U70" s="76" t="n">
        <f aca="false">+T70*O70</f>
        <v>4420.47600000003</v>
      </c>
      <c r="V70" s="43"/>
      <c r="W70" s="38" t="n">
        <f aca="false">G70+O70</f>
        <v>1599600</v>
      </c>
      <c r="X70" s="71" t="n">
        <f aca="false">+Y70/W70</f>
        <v>3.47181904908363</v>
      </c>
      <c r="Y70" s="40" t="n">
        <f aca="false">I70+Q70</f>
        <v>5553521.75091418</v>
      </c>
      <c r="Z70" s="71" t="n">
        <f aca="false">+AA70/W70</f>
        <v>3.46482904908363</v>
      </c>
      <c r="AA70" s="40" t="n">
        <f aca="false">K70+S70</f>
        <v>5542340.54691418</v>
      </c>
      <c r="AB70" s="75" t="n">
        <f aca="false">+X70-Z70</f>
        <v>0.00699000000000005</v>
      </c>
      <c r="AC70" s="76" t="n">
        <f aca="false">+AB70*W70</f>
        <v>11181.2040000001</v>
      </c>
      <c r="AD70" s="56"/>
      <c r="AE70" s="56"/>
      <c r="AF70" s="56"/>
      <c r="AG70" s="82"/>
      <c r="AH70" s="56"/>
      <c r="AI70" s="82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</row>
    <row r="71" customFormat="false" ht="12.75" hidden="false" customHeight="false" outlineLevel="0" collapsed="false">
      <c r="A71" s="35" t="n">
        <v>38808</v>
      </c>
      <c r="B71" s="36" t="n">
        <v>38862</v>
      </c>
      <c r="C71" s="37" t="n">
        <f aca="false">+A72-A71</f>
        <v>30</v>
      </c>
      <c r="D71" s="37"/>
      <c r="E71" s="78" t="n">
        <f aca="false">+((H71-(L71/2))*(G71/(G71+O71)))+((P71-(T71/2))*(O71/(G71+O71)))</f>
        <v>3.31953961583234</v>
      </c>
      <c r="F71" s="37"/>
      <c r="G71" s="38" t="n">
        <f aca="false">+Purchasers!P71</f>
        <v>840000</v>
      </c>
      <c r="H71" s="79" t="n">
        <v>3.29120720466483</v>
      </c>
      <c r="I71" s="39" t="n">
        <f aca="false">+H71*G71</f>
        <v>2764614.05191846</v>
      </c>
      <c r="J71" s="80" t="n">
        <v>3.28421720466483</v>
      </c>
      <c r="K71" s="40" t="n">
        <f aca="false">+J71*G71</f>
        <v>2758742.45191846</v>
      </c>
      <c r="L71" s="81" t="n">
        <f aca="false">+H71-J71</f>
        <v>0.00699000000000005</v>
      </c>
      <c r="M71" s="76" t="n">
        <f aca="false">+L71*G71</f>
        <v>5871.60000000004</v>
      </c>
      <c r="N71" s="43"/>
      <c r="O71" s="38" t="n">
        <f aca="false">+Purchasers!AC71</f>
        <v>342000</v>
      </c>
      <c r="P71" s="79" t="n">
        <v>3.40120720466483</v>
      </c>
      <c r="Q71" s="40" t="n">
        <f aca="false">+P71*O71</f>
        <v>1163212.86399537</v>
      </c>
      <c r="R71" s="80" t="n">
        <v>3.39421720466483</v>
      </c>
      <c r="S71" s="40" t="n">
        <f aca="false">+R71*O71</f>
        <v>1160822.28399537</v>
      </c>
      <c r="T71" s="81" t="n">
        <f aca="false">+P71-R71</f>
        <v>0.00699000000000005</v>
      </c>
      <c r="U71" s="76" t="n">
        <f aca="false">+T71*O71</f>
        <v>2390.58000000002</v>
      </c>
      <c r="V71" s="43"/>
      <c r="W71" s="38" t="n">
        <f aca="false">G71+O71</f>
        <v>1182000</v>
      </c>
      <c r="X71" s="71" t="n">
        <f aca="false">+Y71/W71</f>
        <v>3.32303461583234</v>
      </c>
      <c r="Y71" s="40" t="n">
        <f aca="false">I71+Q71</f>
        <v>3927826.91591383</v>
      </c>
      <c r="Z71" s="71" t="n">
        <f aca="false">+AA71/W71</f>
        <v>3.31604461583234</v>
      </c>
      <c r="AA71" s="40" t="n">
        <f aca="false">K71+S71</f>
        <v>3919564.73591383</v>
      </c>
      <c r="AB71" s="75" t="n">
        <f aca="false">+X71-Z71</f>
        <v>0.00698999999999961</v>
      </c>
      <c r="AC71" s="76" t="n">
        <f aca="false">+AB71*W71</f>
        <v>8262.17999999954</v>
      </c>
      <c r="AD71" s="56"/>
      <c r="AE71" s="56"/>
      <c r="AF71" s="56"/>
      <c r="AG71" s="82"/>
      <c r="AH71" s="56"/>
      <c r="AI71" s="82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</row>
    <row r="72" customFormat="false" ht="12.75" hidden="false" customHeight="false" outlineLevel="0" collapsed="false">
      <c r="A72" s="35" t="n">
        <v>38838</v>
      </c>
      <c r="B72" s="77" t="n">
        <v>38893</v>
      </c>
      <c r="C72" s="37" t="n">
        <f aca="false">+A73-A72</f>
        <v>31</v>
      </c>
      <c r="D72" s="37"/>
      <c r="E72" s="78" t="n">
        <f aca="false">+((H72-(L72/2))*(G72/(G72+O72)))+((P72-(T72/2))*(O72/(G72+O72)))</f>
        <v>3.2712530373306</v>
      </c>
      <c r="F72" s="37"/>
      <c r="G72" s="38" t="n">
        <f aca="false">+Purchasers!P72</f>
        <v>868000</v>
      </c>
      <c r="H72" s="79" t="n">
        <v>3.27908813885344</v>
      </c>
      <c r="I72" s="39" t="n">
        <f aca="false">+H72*G72</f>
        <v>2846248.50452479</v>
      </c>
      <c r="J72" s="80" t="n">
        <v>3.27209813885344</v>
      </c>
      <c r="K72" s="40" t="n">
        <f aca="false">+J72*G72</f>
        <v>2840181.18452479</v>
      </c>
      <c r="L72" s="81" t="n">
        <f aca="false">+H72-J72</f>
        <v>0.00699000000000005</v>
      </c>
      <c r="M72" s="76" t="n">
        <f aca="false">+L72*G72</f>
        <v>6067.32000000005</v>
      </c>
      <c r="N72" s="43"/>
      <c r="O72" s="38" t="n">
        <f aca="false">+Purchasers!AC72</f>
        <v>353400</v>
      </c>
      <c r="P72" s="79" t="n">
        <v>3.26408813885344</v>
      </c>
      <c r="Q72" s="40" t="n">
        <f aca="false">+P72*O72</f>
        <v>1153528.74827081</v>
      </c>
      <c r="R72" s="80" t="n">
        <v>3.25709813885344</v>
      </c>
      <c r="S72" s="40" t="n">
        <f aca="false">+R72*O72</f>
        <v>1151058.48227081</v>
      </c>
      <c r="T72" s="81" t="n">
        <f aca="false">+P72-R72</f>
        <v>0.00699000000000005</v>
      </c>
      <c r="U72" s="76" t="n">
        <f aca="false">+T72*O72</f>
        <v>2470.26600000002</v>
      </c>
      <c r="V72" s="43"/>
      <c r="W72" s="38" t="n">
        <f aca="false">G72+O72</f>
        <v>1221400</v>
      </c>
      <c r="X72" s="71" t="n">
        <f aca="false">+Y72/W72</f>
        <v>3.2747480373306</v>
      </c>
      <c r="Y72" s="40" t="n">
        <f aca="false">I72+Q72</f>
        <v>3999777.25279559</v>
      </c>
      <c r="Z72" s="71" t="n">
        <f aca="false">+AA72/W72</f>
        <v>3.2677580373306</v>
      </c>
      <c r="AA72" s="40" t="n">
        <f aca="false">K72+S72</f>
        <v>3991239.66679559</v>
      </c>
      <c r="AB72" s="75" t="n">
        <f aca="false">+X72-Z72</f>
        <v>0.0069900000000005</v>
      </c>
      <c r="AC72" s="76" t="n">
        <f aca="false">+AB72*W72</f>
        <v>8537.58600000061</v>
      </c>
      <c r="AD72" s="56"/>
      <c r="AE72" s="56"/>
      <c r="AF72" s="56"/>
      <c r="AG72" s="82"/>
      <c r="AH72" s="56"/>
      <c r="AI72" s="82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</row>
    <row r="73" customFormat="false" ht="12.75" hidden="false" customHeight="false" outlineLevel="0" collapsed="false">
      <c r="A73" s="35" t="n">
        <v>38869</v>
      </c>
      <c r="B73" s="36" t="n">
        <v>38923</v>
      </c>
      <c r="C73" s="37" t="n">
        <f aca="false">+A74-A73</f>
        <v>30</v>
      </c>
      <c r="D73" s="37"/>
      <c r="E73" s="78" t="n">
        <f aca="false">+((H73-(L73/2))*(G73/(G73+O73)))+((P73-(T73/2))*(O73/(G73+O73)))</f>
        <v>3.29253931166934</v>
      </c>
      <c r="F73" s="37"/>
      <c r="G73" s="38" t="n">
        <f aca="false">+Purchasers!P73</f>
        <v>840000</v>
      </c>
      <c r="H73" s="79" t="n">
        <v>3.31397339796376</v>
      </c>
      <c r="I73" s="39" t="n">
        <f aca="false">+H73*G73</f>
        <v>2783737.65428956</v>
      </c>
      <c r="J73" s="80" t="n">
        <v>3.30698339796376</v>
      </c>
      <c r="K73" s="40" t="n">
        <f aca="false">+J73*G73</f>
        <v>2777866.05428956</v>
      </c>
      <c r="L73" s="81" t="n">
        <f aca="false">+H73-J73</f>
        <v>0.00699000000000005</v>
      </c>
      <c r="M73" s="76" t="n">
        <f aca="false">+L73*G73</f>
        <v>5871.60000000004</v>
      </c>
      <c r="N73" s="43"/>
      <c r="O73" s="38" t="n">
        <f aca="false">+Purchasers!AC73</f>
        <v>342000</v>
      </c>
      <c r="P73" s="79" t="n">
        <v>3.25197339796376</v>
      </c>
      <c r="Q73" s="40" t="n">
        <f aca="false">+P73*O73</f>
        <v>1112174.9021036</v>
      </c>
      <c r="R73" s="80" t="n">
        <v>3.24498339796376</v>
      </c>
      <c r="S73" s="40" t="n">
        <f aca="false">+R73*O73</f>
        <v>1109784.3221036</v>
      </c>
      <c r="T73" s="81" t="n">
        <f aca="false">+P73-R73</f>
        <v>0.00699000000000005</v>
      </c>
      <c r="U73" s="76" t="n">
        <f aca="false">+T73*O73</f>
        <v>2390.58000000002</v>
      </c>
      <c r="V73" s="43"/>
      <c r="W73" s="38" t="n">
        <f aca="false">G73+O73</f>
        <v>1182000</v>
      </c>
      <c r="X73" s="71" t="n">
        <f aca="false">+Y73/W73</f>
        <v>3.29603431166934</v>
      </c>
      <c r="Y73" s="40" t="n">
        <f aca="false">I73+Q73</f>
        <v>3895912.55639316</v>
      </c>
      <c r="Z73" s="71" t="n">
        <f aca="false">+AA73/W73</f>
        <v>3.28904431166934</v>
      </c>
      <c r="AA73" s="40" t="n">
        <f aca="false">K73+S73</f>
        <v>3887650.37639316</v>
      </c>
      <c r="AB73" s="75" t="n">
        <f aca="false">+X73-Z73</f>
        <v>0.00698999999999961</v>
      </c>
      <c r="AC73" s="76" t="n">
        <f aca="false">+AB73*W73</f>
        <v>8262.17999999954</v>
      </c>
      <c r="AD73" s="56"/>
      <c r="AE73" s="56"/>
      <c r="AF73" s="56"/>
      <c r="AG73" s="82"/>
      <c r="AH73" s="56"/>
      <c r="AI73" s="82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</row>
    <row r="74" customFormat="false" ht="12.75" hidden="false" customHeight="false" outlineLevel="0" collapsed="false">
      <c r="A74" s="35" t="n">
        <v>38899</v>
      </c>
      <c r="B74" s="77" t="n">
        <v>38954</v>
      </c>
      <c r="C74" s="37" t="n">
        <f aca="false">+A75-A74</f>
        <v>31</v>
      </c>
      <c r="D74" s="37"/>
      <c r="E74" s="78" t="n">
        <f aca="false">+((H74-(L74/2))*(G74/(G74+O74)))+((P74-(T74/2))*(O74/(G74+O74)))</f>
        <v>3.31321561922173</v>
      </c>
      <c r="F74" s="37"/>
      <c r="G74" s="38" t="n">
        <f aca="false">+Purchasers!P74</f>
        <v>868000</v>
      </c>
      <c r="H74" s="79" t="n">
        <v>3.32886290348569</v>
      </c>
      <c r="I74" s="39" t="n">
        <f aca="false">+H74*G74</f>
        <v>2889453.00022558</v>
      </c>
      <c r="J74" s="80" t="n">
        <v>3.32187290348569</v>
      </c>
      <c r="K74" s="40" t="n">
        <f aca="false">+J74*G74</f>
        <v>2883385.68022558</v>
      </c>
      <c r="L74" s="81" t="n">
        <f aca="false">+H74-J74</f>
        <v>0.00699000000000005</v>
      </c>
      <c r="M74" s="76" t="n">
        <f aca="false">+L74*G74</f>
        <v>6067.32000000005</v>
      </c>
      <c r="N74" s="43"/>
      <c r="O74" s="38" t="n">
        <f aca="false">+Purchasers!AC74</f>
        <v>353400</v>
      </c>
      <c r="P74" s="79" t="n">
        <v>3.28686290348569</v>
      </c>
      <c r="Q74" s="40" t="n">
        <f aca="false">+P74*O74</f>
        <v>1161577.35009184</v>
      </c>
      <c r="R74" s="80" t="n">
        <v>3.27987290348569</v>
      </c>
      <c r="S74" s="40" t="n">
        <f aca="false">+R74*O74</f>
        <v>1159107.08409184</v>
      </c>
      <c r="T74" s="81" t="n">
        <f aca="false">+P74-R74</f>
        <v>0.00699000000000005</v>
      </c>
      <c r="U74" s="76" t="n">
        <f aca="false">+T74*O74</f>
        <v>2470.26600000002</v>
      </c>
      <c r="V74" s="43"/>
      <c r="W74" s="38" t="n">
        <f aca="false">G74+O74</f>
        <v>1221400</v>
      </c>
      <c r="X74" s="71" t="n">
        <f aca="false">+Y74/W74</f>
        <v>3.31671061922173</v>
      </c>
      <c r="Y74" s="40" t="n">
        <f aca="false">I74+Q74</f>
        <v>4051030.35031742</v>
      </c>
      <c r="Z74" s="71" t="n">
        <f aca="false">+AA74/W74</f>
        <v>3.30972061922173</v>
      </c>
      <c r="AA74" s="40" t="n">
        <f aca="false">K74+S74</f>
        <v>4042492.76431742</v>
      </c>
      <c r="AB74" s="75" t="n">
        <f aca="false">+X74-Z74</f>
        <v>0.00699000000000005</v>
      </c>
      <c r="AC74" s="76" t="n">
        <f aca="false">+AB74*W74</f>
        <v>8537.58600000006</v>
      </c>
      <c r="AD74" s="56"/>
      <c r="AE74" s="56"/>
      <c r="AF74" s="56"/>
      <c r="AG74" s="82"/>
      <c r="AH74" s="56"/>
      <c r="AI74" s="82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</row>
    <row r="75" customFormat="false" ht="12.75" hidden="false" customHeight="false" outlineLevel="0" collapsed="false">
      <c r="A75" s="35" t="n">
        <v>38930</v>
      </c>
      <c r="B75" s="36" t="n">
        <v>38985</v>
      </c>
      <c r="C75" s="37" t="n">
        <f aca="false">+A76-A75</f>
        <v>31</v>
      </c>
      <c r="D75" s="37"/>
      <c r="E75" s="78" t="n">
        <f aca="false">+((H75-(L75/2))*(G75/(G75+O75)))+((P75-(T75/2))*(O75/(G75+O75)))</f>
        <v>3.33450523464053</v>
      </c>
      <c r="F75" s="37"/>
      <c r="G75" s="38" t="n">
        <f aca="false">+Purchasers!P75</f>
        <v>868000</v>
      </c>
      <c r="H75" s="79" t="n">
        <v>3.3527565798182</v>
      </c>
      <c r="I75" s="39" t="n">
        <f aca="false">+H75*G75</f>
        <v>2910192.7112822</v>
      </c>
      <c r="J75" s="80" t="n">
        <v>3.3457665798182</v>
      </c>
      <c r="K75" s="40" t="n">
        <f aca="false">+J75*G75</f>
        <v>2904125.3912822</v>
      </c>
      <c r="L75" s="81" t="n">
        <f aca="false">+H75-J75</f>
        <v>0.00699000000000005</v>
      </c>
      <c r="M75" s="76" t="n">
        <f aca="false">+L75*G75</f>
        <v>6067.32000000005</v>
      </c>
      <c r="N75" s="43"/>
      <c r="O75" s="38" t="n">
        <f aca="false">+Purchasers!AC75</f>
        <v>353400</v>
      </c>
      <c r="P75" s="79" t="n">
        <v>3.3017565798182</v>
      </c>
      <c r="Q75" s="40" t="n">
        <f aca="false">+P75*O75</f>
        <v>1166840.77530775</v>
      </c>
      <c r="R75" s="80" t="n">
        <v>3.2947665798182</v>
      </c>
      <c r="S75" s="40" t="n">
        <f aca="false">+R75*O75</f>
        <v>1164370.50930775</v>
      </c>
      <c r="T75" s="81" t="n">
        <f aca="false">+P75-R75</f>
        <v>0.00699000000000005</v>
      </c>
      <c r="U75" s="76" t="n">
        <f aca="false">+T75*O75</f>
        <v>2470.26600000002</v>
      </c>
      <c r="V75" s="43"/>
      <c r="W75" s="38" t="n">
        <f aca="false">G75+O75</f>
        <v>1221400</v>
      </c>
      <c r="X75" s="71" t="n">
        <f aca="false">+Y75/W75</f>
        <v>3.33800023464053</v>
      </c>
      <c r="Y75" s="40" t="n">
        <f aca="false">I75+Q75</f>
        <v>4077033.48658995</v>
      </c>
      <c r="Z75" s="71" t="n">
        <f aca="false">+AA75/W75</f>
        <v>3.33101023464053</v>
      </c>
      <c r="AA75" s="40" t="n">
        <f aca="false">K75+S75</f>
        <v>4068495.90058995</v>
      </c>
      <c r="AB75" s="75" t="n">
        <f aca="false">+X75-Z75</f>
        <v>0.00699000000000005</v>
      </c>
      <c r="AC75" s="76" t="n">
        <f aca="false">+AB75*W75</f>
        <v>8537.58600000006</v>
      </c>
      <c r="AD75" s="56"/>
      <c r="AE75" s="56"/>
      <c r="AF75" s="56"/>
      <c r="AG75" s="82"/>
      <c r="AH75" s="56"/>
      <c r="AI75" s="82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</row>
    <row r="76" customFormat="false" ht="12.75" hidden="false" customHeight="false" outlineLevel="0" collapsed="false">
      <c r="A76" s="35" t="n">
        <v>38961</v>
      </c>
      <c r="B76" s="77" t="n">
        <v>39015</v>
      </c>
      <c r="C76" s="37" t="n">
        <f aca="false">+A77-A76</f>
        <v>30</v>
      </c>
      <c r="D76" s="37"/>
      <c r="E76" s="78" t="n">
        <f aca="false">+((H76-(L76/2))*(G76/(G76+O76)))+((P76-(T76/2))*(O76/(G76+O76)))</f>
        <v>3.38434209522531</v>
      </c>
      <c r="F76" s="37"/>
      <c r="G76" s="38" t="n">
        <f aca="false">+Purchasers!P76</f>
        <v>840000</v>
      </c>
      <c r="H76" s="79" t="n">
        <v>3.41315435410856</v>
      </c>
      <c r="I76" s="39" t="n">
        <f aca="false">+H76*G76</f>
        <v>2867049.65745119</v>
      </c>
      <c r="J76" s="80" t="n">
        <v>3.40616435410856</v>
      </c>
      <c r="K76" s="40" t="n">
        <f aca="false">+J76*G76</f>
        <v>2861178.05745119</v>
      </c>
      <c r="L76" s="81" t="n">
        <f aca="false">+H76-J76</f>
        <v>0.00699000000000005</v>
      </c>
      <c r="M76" s="76" t="n">
        <f aca="false">+L76*G76</f>
        <v>5871.60000000004</v>
      </c>
      <c r="N76" s="43"/>
      <c r="O76" s="38" t="n">
        <f aca="false">+Purchasers!AC76</f>
        <v>342000</v>
      </c>
      <c r="P76" s="79" t="n">
        <v>3.32565435410856</v>
      </c>
      <c r="Q76" s="40" t="n">
        <f aca="false">+P76*O76</f>
        <v>1137373.78910513</v>
      </c>
      <c r="R76" s="80" t="n">
        <v>3.31866435410856</v>
      </c>
      <c r="S76" s="40" t="n">
        <f aca="false">+R76*O76</f>
        <v>1134983.20910513</v>
      </c>
      <c r="T76" s="81" t="n">
        <f aca="false">+P76-R76</f>
        <v>0.00699000000000005</v>
      </c>
      <c r="U76" s="76" t="n">
        <f aca="false">+T76*O76</f>
        <v>2390.58000000002</v>
      </c>
      <c r="V76" s="43"/>
      <c r="W76" s="38" t="n">
        <f aca="false">G76+O76</f>
        <v>1182000</v>
      </c>
      <c r="X76" s="71" t="n">
        <f aca="false">+Y76/W76</f>
        <v>3.38783709522532</v>
      </c>
      <c r="Y76" s="40" t="n">
        <f aca="false">I76+Q76</f>
        <v>4004423.44655632</v>
      </c>
      <c r="Z76" s="71" t="n">
        <f aca="false">+AA76/W76</f>
        <v>3.38084709522531</v>
      </c>
      <c r="AA76" s="40" t="n">
        <f aca="false">K76+S76</f>
        <v>3996161.26655632</v>
      </c>
      <c r="AB76" s="75" t="n">
        <f aca="false">+X76-Z76</f>
        <v>0.0069900000000005</v>
      </c>
      <c r="AC76" s="76" t="n">
        <f aca="false">+AB76*W76</f>
        <v>8262.18000000059</v>
      </c>
      <c r="AD76" s="56"/>
      <c r="AE76" s="56"/>
      <c r="AF76" s="56"/>
      <c r="AG76" s="82"/>
      <c r="AH76" s="56"/>
      <c r="AI76" s="82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</row>
    <row r="77" customFormat="false" ht="12.75" hidden="false" customHeight="false" outlineLevel="0" collapsed="false">
      <c r="A77" s="35" t="n">
        <v>38991</v>
      </c>
      <c r="B77" s="36" t="n">
        <v>39046</v>
      </c>
      <c r="C77" s="37" t="n">
        <f aca="false">+A78-A77</f>
        <v>31</v>
      </c>
      <c r="D77" s="37"/>
      <c r="E77" s="78" t="n">
        <f aca="false">+((H77-(L77/2))*(G77/(G77+O77)))+((P77-(T77/2))*(O77/(G77+O77)))</f>
        <v>3.41809415102726</v>
      </c>
      <c r="F77" s="37"/>
      <c r="G77" s="38" t="n">
        <f aca="false">+Purchasers!P77</f>
        <v>868000</v>
      </c>
      <c r="H77" s="79" t="n">
        <v>3.4360561561034</v>
      </c>
      <c r="I77" s="39" t="n">
        <f aca="false">+H77*G77</f>
        <v>2982496.74349776</v>
      </c>
      <c r="J77" s="80" t="n">
        <v>3.4290661561034</v>
      </c>
      <c r="K77" s="40" t="n">
        <f aca="false">+J77*G77</f>
        <v>2976429.42349775</v>
      </c>
      <c r="L77" s="81" t="n">
        <f aca="false">+H77-J77</f>
        <v>0.00699000000000005</v>
      </c>
      <c r="M77" s="76" t="n">
        <f aca="false">+L77*G77</f>
        <v>6067.32000000005</v>
      </c>
      <c r="N77" s="43"/>
      <c r="O77" s="38" t="n">
        <f aca="false">+Purchasers!AC77</f>
        <v>353400</v>
      </c>
      <c r="P77" s="79" t="n">
        <v>3.3860561561034</v>
      </c>
      <c r="Q77" s="40" t="n">
        <f aca="false">+P77*O77</f>
        <v>1196632.24556694</v>
      </c>
      <c r="R77" s="80" t="n">
        <v>3.3790661561034</v>
      </c>
      <c r="S77" s="40" t="n">
        <f aca="false">+R77*O77</f>
        <v>1194161.97956694</v>
      </c>
      <c r="T77" s="81" t="n">
        <f aca="false">+P77-R77</f>
        <v>0.00699000000000005</v>
      </c>
      <c r="U77" s="76" t="n">
        <f aca="false">+T77*O77</f>
        <v>2470.26600000002</v>
      </c>
      <c r="V77" s="43"/>
      <c r="W77" s="38" t="n">
        <f aca="false">G77+O77</f>
        <v>1221400</v>
      </c>
      <c r="X77" s="71" t="n">
        <f aca="false">+Y77/W77</f>
        <v>3.42158915102726</v>
      </c>
      <c r="Y77" s="40" t="n">
        <f aca="false">I77+Q77</f>
        <v>4179128.9890647</v>
      </c>
      <c r="Z77" s="71" t="n">
        <f aca="false">+AA77/W77</f>
        <v>3.41459915102726</v>
      </c>
      <c r="AA77" s="40" t="n">
        <f aca="false">K77+S77</f>
        <v>4170591.4030647</v>
      </c>
      <c r="AB77" s="75" t="n">
        <f aca="false">+X77-Z77</f>
        <v>0.00699000000000005</v>
      </c>
      <c r="AC77" s="76" t="n">
        <f aca="false">+AB77*W77</f>
        <v>8537.58600000006</v>
      </c>
      <c r="AD77" s="56"/>
      <c r="AE77" s="56"/>
      <c r="AF77" s="56"/>
      <c r="AG77" s="82"/>
      <c r="AH77" s="56"/>
      <c r="AI77" s="82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</row>
    <row r="78" customFormat="false" ht="12.75" hidden="false" customHeight="false" outlineLevel="0" collapsed="false">
      <c r="A78" s="35" t="n">
        <v>39022</v>
      </c>
      <c r="B78" s="77" t="n">
        <v>39076</v>
      </c>
      <c r="C78" s="37" t="n">
        <f aca="false">+A79-A78</f>
        <v>30</v>
      </c>
      <c r="D78" s="37"/>
      <c r="E78" s="78" t="n">
        <f aca="false">+((H78-(L78/2))*(G78/(G78+O78)))+((P78-(T78/2))*(O78/(G78+O78)))</f>
        <v>3.48951342963821</v>
      </c>
      <c r="F78" s="37"/>
      <c r="G78" s="38" t="n">
        <f aca="false">+Purchasers!P78</f>
        <v>936000</v>
      </c>
      <c r="H78" s="79" t="n">
        <v>3.5479619180103</v>
      </c>
      <c r="I78" s="39" t="n">
        <f aca="false">+H78*G78</f>
        <v>3320892.35525764</v>
      </c>
      <c r="J78" s="80" t="n">
        <v>3.5409719180103</v>
      </c>
      <c r="K78" s="40" t="n">
        <f aca="false">+J78*G78</f>
        <v>3314349.71525764</v>
      </c>
      <c r="L78" s="81" t="n">
        <f aca="false">+H78-J78</f>
        <v>0.00699000000000005</v>
      </c>
      <c r="M78" s="76" t="n">
        <f aca="false">+L78*G78</f>
        <v>6542.64000000005</v>
      </c>
      <c r="N78" s="43"/>
      <c r="O78" s="38" t="n">
        <f aca="false">+Purchasers!AC78</f>
        <v>612000</v>
      </c>
      <c r="P78" s="79" t="n">
        <v>3.4089619180103</v>
      </c>
      <c r="Q78" s="40" t="n">
        <f aca="false">+P78*O78</f>
        <v>2086284.69382231</v>
      </c>
      <c r="R78" s="80" t="n">
        <v>3.4019719180103</v>
      </c>
      <c r="S78" s="40" t="n">
        <f aca="false">+R78*O78</f>
        <v>2082006.81382231</v>
      </c>
      <c r="T78" s="81" t="n">
        <f aca="false">+P78-R78</f>
        <v>0.00699000000000005</v>
      </c>
      <c r="U78" s="76" t="n">
        <f aca="false">+T78*O78</f>
        <v>4277.88000000003</v>
      </c>
      <c r="V78" s="43"/>
      <c r="W78" s="38" t="n">
        <f aca="false">G78+O78</f>
        <v>1548000</v>
      </c>
      <c r="X78" s="71" t="n">
        <f aca="false">+Y78/W78</f>
        <v>3.49300842963821</v>
      </c>
      <c r="Y78" s="40" t="n">
        <f aca="false">I78+Q78</f>
        <v>5407177.04907995</v>
      </c>
      <c r="Z78" s="71" t="n">
        <f aca="false">+AA78/W78</f>
        <v>3.48601842963821</v>
      </c>
      <c r="AA78" s="40" t="n">
        <f aca="false">K78+S78</f>
        <v>5396356.52907995</v>
      </c>
      <c r="AB78" s="75" t="n">
        <f aca="false">+X78-Z78</f>
        <v>0.00698999999999961</v>
      </c>
      <c r="AC78" s="76" t="n">
        <f aca="false">+AB78*W78</f>
        <v>10820.5199999994</v>
      </c>
      <c r="AD78" s="56"/>
      <c r="AE78" s="56"/>
      <c r="AF78" s="56"/>
      <c r="AG78" s="82"/>
      <c r="AH78" s="56"/>
      <c r="AI78" s="82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</row>
    <row r="79" customFormat="false" ht="12.75" hidden="false" customHeight="false" outlineLevel="0" collapsed="false">
      <c r="A79" s="35" t="n">
        <v>39052</v>
      </c>
      <c r="B79" s="36" t="n">
        <v>39107</v>
      </c>
      <c r="C79" s="37" t="n">
        <f aca="false">+A80-A79</f>
        <v>31</v>
      </c>
      <c r="D79" s="37"/>
      <c r="E79" s="78" t="n">
        <f aca="false">+((H79-(L79/2))*(G79/(G79+O79)))+((P79-(T79/2))*(O79/(G79+O79)))</f>
        <v>3.59900448134589</v>
      </c>
      <c r="F79" s="37"/>
      <c r="G79" s="38" t="n">
        <f aca="false">+Purchasers!P79</f>
        <v>967200</v>
      </c>
      <c r="H79" s="79" t="n">
        <v>3.65587157436915</v>
      </c>
      <c r="I79" s="39" t="n">
        <f aca="false">+H79*G79</f>
        <v>3535958.98672984</v>
      </c>
      <c r="J79" s="80" t="n">
        <v>3.64888157436915</v>
      </c>
      <c r="K79" s="40" t="n">
        <f aca="false">+J79*G79</f>
        <v>3529198.25872984</v>
      </c>
      <c r="L79" s="81" t="n">
        <f aca="false">+H79-J79</f>
        <v>0.00699000000000005</v>
      </c>
      <c r="M79" s="76" t="n">
        <f aca="false">+L79*G79</f>
        <v>6760.72800000005</v>
      </c>
      <c r="N79" s="43"/>
      <c r="O79" s="38" t="n">
        <f aca="false">+Purchasers!AC79</f>
        <v>632400</v>
      </c>
      <c r="P79" s="79" t="n">
        <v>3.52087157436915</v>
      </c>
      <c r="Q79" s="40" t="n">
        <f aca="false">+P79*O79</f>
        <v>2226599.18363105</v>
      </c>
      <c r="R79" s="80" t="n">
        <v>3.51388157436915</v>
      </c>
      <c r="S79" s="40" t="n">
        <f aca="false">+R79*O79</f>
        <v>2222178.70763105</v>
      </c>
      <c r="T79" s="81" t="n">
        <f aca="false">+P79-R79</f>
        <v>0.00699000000000005</v>
      </c>
      <c r="U79" s="76" t="n">
        <f aca="false">+T79*O79</f>
        <v>4420.47600000003</v>
      </c>
      <c r="V79" s="43"/>
      <c r="W79" s="38" t="n">
        <f aca="false">G79+O79</f>
        <v>1599600</v>
      </c>
      <c r="X79" s="71" t="n">
        <f aca="false">+Y79/W79</f>
        <v>3.60249948134589</v>
      </c>
      <c r="Y79" s="40" t="n">
        <f aca="false">I79+Q79</f>
        <v>5762558.17036089</v>
      </c>
      <c r="Z79" s="71" t="n">
        <f aca="false">+AA79/W79</f>
        <v>3.59550948134589</v>
      </c>
      <c r="AA79" s="40" t="n">
        <f aca="false">K79+S79</f>
        <v>5751376.96636089</v>
      </c>
      <c r="AB79" s="75" t="n">
        <f aca="false">+X79-Z79</f>
        <v>0.00699000000000005</v>
      </c>
      <c r="AC79" s="76" t="n">
        <f aca="false">+AB79*W79</f>
        <v>11181.2040000001</v>
      </c>
      <c r="AD79" s="56"/>
      <c r="AE79" s="56"/>
      <c r="AF79" s="56"/>
      <c r="AG79" s="82"/>
      <c r="AH79" s="56"/>
      <c r="AI79" s="82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</row>
    <row r="80" customFormat="false" ht="12.75" hidden="false" customHeight="false" outlineLevel="0" collapsed="false">
      <c r="A80" s="35" t="n">
        <v>39083</v>
      </c>
      <c r="B80" s="77" t="n">
        <v>39138</v>
      </c>
      <c r="C80" s="37" t="n">
        <f aca="false">+A81-A80</f>
        <v>31</v>
      </c>
      <c r="D80" s="37"/>
      <c r="E80" s="78" t="n">
        <f aca="false">+((H80-(L80/2))*(G80/(G80+O80)))+((P80-(T80/2))*(O80/(G80+O80)))</f>
        <v>3.70752262007189</v>
      </c>
      <c r="F80" s="37"/>
      <c r="G80" s="38" t="n">
        <f aca="false">+Purchasers!P80</f>
        <v>967200</v>
      </c>
      <c r="H80" s="79" t="n">
        <v>3.76478506193236</v>
      </c>
      <c r="I80" s="39" t="n">
        <f aca="false">+H80*G80</f>
        <v>3641300.11190098</v>
      </c>
      <c r="J80" s="80" t="n">
        <v>3.75779506193236</v>
      </c>
      <c r="K80" s="40" t="n">
        <f aca="false">+J80*G80</f>
        <v>3634539.38390098</v>
      </c>
      <c r="L80" s="81" t="n">
        <f aca="false">+H80-J80</f>
        <v>0.00699000000000005</v>
      </c>
      <c r="M80" s="76" t="n">
        <f aca="false">+L80*G80</f>
        <v>6760.72800000005</v>
      </c>
      <c r="N80" s="43"/>
      <c r="O80" s="38" t="n">
        <f aca="false">+Purchasers!AC80</f>
        <v>632400</v>
      </c>
      <c r="P80" s="79" t="n">
        <v>3.62878506193236</v>
      </c>
      <c r="Q80" s="40" t="n">
        <f aca="false">+P80*O80</f>
        <v>2294843.67316602</v>
      </c>
      <c r="R80" s="80" t="n">
        <v>3.62179506193236</v>
      </c>
      <c r="S80" s="40" t="n">
        <f aca="false">+R80*O80</f>
        <v>2290423.19716602</v>
      </c>
      <c r="T80" s="81" t="n">
        <f aca="false">+P80-R80</f>
        <v>0.00699000000000005</v>
      </c>
      <c r="U80" s="76" t="n">
        <f aca="false">+T80*O80</f>
        <v>4420.47600000003</v>
      </c>
      <c r="V80" s="43"/>
      <c r="W80" s="38" t="n">
        <f aca="false">G80+O80</f>
        <v>1599600</v>
      </c>
      <c r="X80" s="71" t="n">
        <f aca="false">+Y80/W80</f>
        <v>3.7110176200719</v>
      </c>
      <c r="Y80" s="40" t="n">
        <f aca="false">I80+Q80</f>
        <v>5936143.785067</v>
      </c>
      <c r="Z80" s="71" t="n">
        <f aca="false">+AA80/W80</f>
        <v>3.7040276200719</v>
      </c>
      <c r="AA80" s="40" t="n">
        <f aca="false">K80+S80</f>
        <v>5924962.581067</v>
      </c>
      <c r="AB80" s="75" t="n">
        <f aca="false">+X80-Z80</f>
        <v>0.00699000000000005</v>
      </c>
      <c r="AC80" s="76" t="n">
        <f aca="false">+AB80*W80</f>
        <v>11181.2040000001</v>
      </c>
      <c r="AD80" s="56"/>
      <c r="AE80" s="56"/>
      <c r="AF80" s="56"/>
      <c r="AG80" s="82"/>
      <c r="AH80" s="56"/>
      <c r="AI80" s="82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</row>
    <row r="81" customFormat="false" ht="12.75" hidden="false" customHeight="false" outlineLevel="0" collapsed="false">
      <c r="A81" s="35" t="n">
        <v>39114</v>
      </c>
      <c r="B81" s="36" t="n">
        <v>39166</v>
      </c>
      <c r="C81" s="37" t="n">
        <f aca="false">+A82-A81</f>
        <v>28</v>
      </c>
      <c r="D81" s="37"/>
      <c r="E81" s="78" t="n">
        <f aca="false">+((H81-(L81/2))*(G81/(G81+O81)))+((P81-(T81/2))*(O81/(G81+O81)))</f>
        <v>3.67374220327412</v>
      </c>
      <c r="F81" s="37"/>
      <c r="G81" s="38" t="n">
        <f aca="false">+Purchasers!P81</f>
        <v>873600</v>
      </c>
      <c r="H81" s="79" t="n">
        <v>3.63770231955319</v>
      </c>
      <c r="I81" s="39" t="n">
        <f aca="false">+H81*G81</f>
        <v>3177896.74636166</v>
      </c>
      <c r="J81" s="80" t="n">
        <v>3.63071231955319</v>
      </c>
      <c r="K81" s="40" t="n">
        <f aca="false">+J81*G81</f>
        <v>3171790.28236166</v>
      </c>
      <c r="L81" s="81" t="n">
        <f aca="false">+H81-J81</f>
        <v>0.00699000000000005</v>
      </c>
      <c r="M81" s="76" t="n">
        <f aca="false">+L81*G81</f>
        <v>6106.46400000005</v>
      </c>
      <c r="N81" s="43"/>
      <c r="O81" s="38" t="n">
        <f aca="false">+Purchasers!AC81</f>
        <v>571200</v>
      </c>
      <c r="P81" s="79" t="n">
        <v>3.73770231955319</v>
      </c>
      <c r="Q81" s="40" t="n">
        <f aca="false">+P81*O81</f>
        <v>2134975.56492878</v>
      </c>
      <c r="R81" s="80" t="n">
        <v>3.73071231955319</v>
      </c>
      <c r="S81" s="40" t="n">
        <f aca="false">+R81*O81</f>
        <v>2130982.87692878</v>
      </c>
      <c r="T81" s="81" t="n">
        <f aca="false">+P81-R81</f>
        <v>0.00699000000000005</v>
      </c>
      <c r="U81" s="76" t="n">
        <f aca="false">+T81*O81</f>
        <v>3992.68800000003</v>
      </c>
      <c r="V81" s="43"/>
      <c r="W81" s="38" t="n">
        <f aca="false">G81+O81</f>
        <v>1444800</v>
      </c>
      <c r="X81" s="71" t="n">
        <f aca="false">+Y81/W81</f>
        <v>3.67723720327412</v>
      </c>
      <c r="Y81" s="40" t="n">
        <f aca="false">I81+Q81</f>
        <v>5312872.31129045</v>
      </c>
      <c r="Z81" s="71" t="n">
        <f aca="false">+AA81/W81</f>
        <v>3.67024720327412</v>
      </c>
      <c r="AA81" s="40" t="n">
        <f aca="false">K81+S81</f>
        <v>5302773.15929045</v>
      </c>
      <c r="AB81" s="75" t="n">
        <f aca="false">+X81-Z81</f>
        <v>0.00699000000000005</v>
      </c>
      <c r="AC81" s="76" t="n">
        <f aca="false">+AB81*W81</f>
        <v>10099.1520000001</v>
      </c>
      <c r="AD81" s="56"/>
      <c r="AE81" s="56"/>
      <c r="AF81" s="56"/>
      <c r="AG81" s="82"/>
      <c r="AH81" s="56"/>
      <c r="AI81" s="82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</row>
    <row r="82" customFormat="false" ht="12.75" hidden="false" customHeight="false" outlineLevel="0" collapsed="false">
      <c r="A82" s="35" t="n">
        <v>39142</v>
      </c>
      <c r="B82" s="77" t="n">
        <v>39197</v>
      </c>
      <c r="C82" s="37" t="n">
        <f aca="false">+A83-A82</f>
        <v>31</v>
      </c>
      <c r="D82" s="37"/>
      <c r="E82" s="78" t="n">
        <f aca="false">+((H82-(L82/2))*(G82/(G82+O82)))+((P82-(T82/2))*(O82/(G82+O82)))</f>
        <v>3.54061666017452</v>
      </c>
      <c r="F82" s="37"/>
      <c r="G82" s="38" t="n">
        <f aca="false">+Purchasers!P82</f>
        <v>967200</v>
      </c>
      <c r="H82" s="79" t="n">
        <v>3.5006232880815</v>
      </c>
      <c r="I82" s="39" t="n">
        <f aca="false">+H82*G82</f>
        <v>3385802.84423242</v>
      </c>
      <c r="J82" s="80" t="n">
        <v>3.4936332880815</v>
      </c>
      <c r="K82" s="40" t="n">
        <f aca="false">+J82*G82</f>
        <v>3379042.11623242</v>
      </c>
      <c r="L82" s="81" t="n">
        <f aca="false">+H82-J82</f>
        <v>0.00699000000000005</v>
      </c>
      <c r="M82" s="76" t="n">
        <f aca="false">+L82*G82</f>
        <v>6760.72800000005</v>
      </c>
      <c r="N82" s="43"/>
      <c r="O82" s="38" t="n">
        <f aca="false">+Purchasers!AC82</f>
        <v>632400</v>
      </c>
      <c r="P82" s="79" t="n">
        <v>3.6106232880815</v>
      </c>
      <c r="Q82" s="40" t="n">
        <f aca="false">+P82*O82</f>
        <v>2283358.16738274</v>
      </c>
      <c r="R82" s="80" t="n">
        <v>3.6036332880815</v>
      </c>
      <c r="S82" s="40" t="n">
        <f aca="false">+R82*O82</f>
        <v>2278937.69138274</v>
      </c>
      <c r="T82" s="81" t="n">
        <f aca="false">+P82-R82</f>
        <v>0.00699000000000005</v>
      </c>
      <c r="U82" s="76" t="n">
        <f aca="false">+T82*O82</f>
        <v>4420.47600000003</v>
      </c>
      <c r="V82" s="43"/>
      <c r="W82" s="38" t="n">
        <f aca="false">G82+O82</f>
        <v>1599600</v>
      </c>
      <c r="X82" s="71" t="n">
        <f aca="false">+Y82/W82</f>
        <v>3.54411166017452</v>
      </c>
      <c r="Y82" s="40" t="n">
        <f aca="false">I82+Q82</f>
        <v>5669161.01161516</v>
      </c>
      <c r="Z82" s="71" t="n">
        <f aca="false">+AA82/W82</f>
        <v>3.53712166017452</v>
      </c>
      <c r="AA82" s="40" t="n">
        <f aca="false">K82+S82</f>
        <v>5657979.80761516</v>
      </c>
      <c r="AB82" s="75" t="n">
        <f aca="false">+X82-Z82</f>
        <v>0.00699000000000005</v>
      </c>
      <c r="AC82" s="76" t="n">
        <f aca="false">+AB82*W82</f>
        <v>11181.2040000001</v>
      </c>
      <c r="AD82" s="56"/>
      <c r="AE82" s="56"/>
      <c r="AF82" s="56"/>
      <c r="AG82" s="82"/>
      <c r="AH82" s="56"/>
      <c r="AI82" s="82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</row>
    <row r="83" customFormat="false" ht="12.75" hidden="false" customHeight="false" outlineLevel="0" collapsed="false">
      <c r="A83" s="35" t="n">
        <v>39173</v>
      </c>
      <c r="B83" s="36" t="n">
        <v>39227</v>
      </c>
      <c r="C83" s="37" t="n">
        <f aca="false">+A84-A83</f>
        <v>30</v>
      </c>
      <c r="D83" s="37"/>
      <c r="E83" s="78" t="n">
        <f aca="false">+((H83-(L83/2))*(G83/(G83+O83)))+((P83-(T83/2))*(O83/(G83+O83)))</f>
        <v>3.39188032143386</v>
      </c>
      <c r="F83" s="37"/>
      <c r="G83" s="38" t="n">
        <f aca="false">+Purchasers!P83</f>
        <v>840000</v>
      </c>
      <c r="H83" s="79" t="n">
        <v>3.36354791026635</v>
      </c>
      <c r="I83" s="39" t="n">
        <f aca="false">+H83*G83</f>
        <v>2825380.24462373</v>
      </c>
      <c r="J83" s="80" t="n">
        <v>3.35655791026635</v>
      </c>
      <c r="K83" s="40" t="n">
        <f aca="false">+J83*G83</f>
        <v>2819508.64462373</v>
      </c>
      <c r="L83" s="81" t="n">
        <f aca="false">+H83-J83</f>
        <v>0.00699000000000005</v>
      </c>
      <c r="M83" s="76" t="n">
        <f aca="false">+L83*G83</f>
        <v>5871.60000000004</v>
      </c>
      <c r="N83" s="43"/>
      <c r="O83" s="38" t="n">
        <f aca="false">+Purchasers!AC83</f>
        <v>342000</v>
      </c>
      <c r="P83" s="79" t="n">
        <v>3.47354791026635</v>
      </c>
      <c r="Q83" s="40" t="n">
        <f aca="false">+P83*O83</f>
        <v>1187953.38531109</v>
      </c>
      <c r="R83" s="80" t="n">
        <v>3.46655791026635</v>
      </c>
      <c r="S83" s="40" t="n">
        <f aca="false">+R83*O83</f>
        <v>1185562.80531109</v>
      </c>
      <c r="T83" s="81" t="n">
        <f aca="false">+P83-R83</f>
        <v>0.00699000000000005</v>
      </c>
      <c r="U83" s="76" t="n">
        <f aca="false">+T83*O83</f>
        <v>2390.58000000002</v>
      </c>
      <c r="V83" s="43"/>
      <c r="W83" s="38" t="n">
        <f aca="false">G83+O83</f>
        <v>1182000</v>
      </c>
      <c r="X83" s="71" t="n">
        <f aca="false">+Y83/W83</f>
        <v>3.39537532143386</v>
      </c>
      <c r="Y83" s="40" t="n">
        <f aca="false">I83+Q83</f>
        <v>4013333.62993482</v>
      </c>
      <c r="Z83" s="71" t="n">
        <f aca="false">+AA83/W83</f>
        <v>3.38838532143386</v>
      </c>
      <c r="AA83" s="40" t="n">
        <f aca="false">K83+S83</f>
        <v>4005071.44993482</v>
      </c>
      <c r="AB83" s="75" t="n">
        <f aca="false">+X83-Z83</f>
        <v>0.00698999999999961</v>
      </c>
      <c r="AC83" s="76" t="n">
        <f aca="false">+AB83*W83</f>
        <v>8262.17999999954</v>
      </c>
      <c r="AD83" s="56"/>
      <c r="AE83" s="56"/>
      <c r="AF83" s="56"/>
      <c r="AG83" s="82"/>
      <c r="AH83" s="56"/>
      <c r="AI83" s="82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</row>
    <row r="84" customFormat="false" ht="12.75" hidden="false" customHeight="false" outlineLevel="0" collapsed="false">
      <c r="A84" s="35" t="n">
        <v>39203</v>
      </c>
      <c r="B84" s="77" t="n">
        <v>39258</v>
      </c>
      <c r="C84" s="37" t="n">
        <f aca="false">+A85-A84</f>
        <v>31</v>
      </c>
      <c r="D84" s="37"/>
      <c r="E84" s="78" t="n">
        <f aca="false">+((H84-(L84/2))*(G84/(G84+O84)))+((P84-(T84/2))*(O84/(G84+O84)))</f>
        <v>3.343641029142</v>
      </c>
      <c r="F84" s="37"/>
      <c r="G84" s="38" t="n">
        <f aca="false">+Purchasers!P84</f>
        <v>868000</v>
      </c>
      <c r="H84" s="79" t="n">
        <v>3.35147613066484</v>
      </c>
      <c r="I84" s="39" t="n">
        <f aca="false">+H84*G84</f>
        <v>2909081.28141708</v>
      </c>
      <c r="J84" s="80" t="n">
        <v>3.34448613066484</v>
      </c>
      <c r="K84" s="40" t="n">
        <f aca="false">+J84*G84</f>
        <v>2903013.96141708</v>
      </c>
      <c r="L84" s="81" t="n">
        <f aca="false">+H84-J84</f>
        <v>0.00699000000000005</v>
      </c>
      <c r="M84" s="76" t="n">
        <f aca="false">+L84*G84</f>
        <v>6067.32000000005</v>
      </c>
      <c r="N84" s="43"/>
      <c r="O84" s="38" t="n">
        <f aca="false">+Purchasers!AC84</f>
        <v>353400</v>
      </c>
      <c r="P84" s="79" t="n">
        <v>3.33647613066484</v>
      </c>
      <c r="Q84" s="40" t="n">
        <f aca="false">+P84*O84</f>
        <v>1179110.66457695</v>
      </c>
      <c r="R84" s="80" t="n">
        <v>3.32948613066484</v>
      </c>
      <c r="S84" s="40" t="n">
        <f aca="false">+R84*O84</f>
        <v>1176640.39857695</v>
      </c>
      <c r="T84" s="81" t="n">
        <f aca="false">+P84-R84</f>
        <v>0.00699000000000005</v>
      </c>
      <c r="U84" s="76" t="n">
        <f aca="false">+T84*O84</f>
        <v>2470.26600000002</v>
      </c>
      <c r="V84" s="43"/>
      <c r="W84" s="38" t="n">
        <f aca="false">G84+O84</f>
        <v>1221400</v>
      </c>
      <c r="X84" s="71" t="n">
        <f aca="false">+Y84/W84</f>
        <v>3.347136029142</v>
      </c>
      <c r="Y84" s="40" t="n">
        <f aca="false">I84+Q84</f>
        <v>4088191.94599403</v>
      </c>
      <c r="Z84" s="71" t="n">
        <f aca="false">+AA84/W84</f>
        <v>3.340146029142</v>
      </c>
      <c r="AA84" s="40" t="n">
        <f aca="false">K84+S84</f>
        <v>4079654.35999403</v>
      </c>
      <c r="AB84" s="75" t="n">
        <f aca="false">+X84-Z84</f>
        <v>0.00699000000000005</v>
      </c>
      <c r="AC84" s="76" t="n">
        <f aca="false">+AB84*W84</f>
        <v>8537.58600000006</v>
      </c>
      <c r="AD84" s="56"/>
      <c r="AE84" s="56"/>
      <c r="AF84" s="56"/>
      <c r="AG84" s="82"/>
      <c r="AH84" s="56"/>
      <c r="AI84" s="82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</row>
    <row r="85" customFormat="false" ht="12.75" hidden="false" customHeight="false" outlineLevel="0" collapsed="false">
      <c r="A85" s="35" t="n">
        <v>39234</v>
      </c>
      <c r="B85" s="36" t="n">
        <v>39288</v>
      </c>
      <c r="C85" s="37" t="n">
        <f aca="false">+A86-A85</f>
        <v>30</v>
      </c>
      <c r="D85" s="37"/>
      <c r="E85" s="78" t="n">
        <f aca="false">+((H85-(L85/2))*(G85/(G85+O85)))+((P85-(T85/2))*(O85/(G85+O85)))</f>
        <v>3.36497380926235</v>
      </c>
      <c r="F85" s="37"/>
      <c r="G85" s="38" t="n">
        <f aca="false">+Purchasers!P85</f>
        <v>840000</v>
      </c>
      <c r="H85" s="79" t="n">
        <v>3.38640789555677</v>
      </c>
      <c r="I85" s="39" t="n">
        <f aca="false">+H85*G85</f>
        <v>2844582.63226768</v>
      </c>
      <c r="J85" s="80" t="n">
        <v>3.37941789555677</v>
      </c>
      <c r="K85" s="40" t="n">
        <f aca="false">+J85*G85</f>
        <v>2838711.03226768</v>
      </c>
      <c r="L85" s="81" t="n">
        <f aca="false">+H85-J85</f>
        <v>0.00699000000000005</v>
      </c>
      <c r="M85" s="76" t="n">
        <f aca="false">+L85*G85</f>
        <v>5871.60000000004</v>
      </c>
      <c r="N85" s="43"/>
      <c r="O85" s="38" t="n">
        <f aca="false">+Purchasers!AC85</f>
        <v>342000</v>
      </c>
      <c r="P85" s="79" t="n">
        <v>3.32440789555677</v>
      </c>
      <c r="Q85" s="40" t="n">
        <f aca="false">+P85*O85</f>
        <v>1136947.50028041</v>
      </c>
      <c r="R85" s="80" t="n">
        <v>3.31741789555677</v>
      </c>
      <c r="S85" s="40" t="n">
        <f aca="false">+R85*O85</f>
        <v>1134556.92028041</v>
      </c>
      <c r="T85" s="81" t="n">
        <f aca="false">+P85-R85</f>
        <v>0.00699000000000005</v>
      </c>
      <c r="U85" s="76" t="n">
        <f aca="false">+T85*O85</f>
        <v>2390.58000000002</v>
      </c>
      <c r="V85" s="43"/>
      <c r="W85" s="38" t="n">
        <f aca="false">G85+O85</f>
        <v>1182000</v>
      </c>
      <c r="X85" s="71" t="n">
        <f aca="false">+Y85/W85</f>
        <v>3.36846880926235</v>
      </c>
      <c r="Y85" s="40" t="n">
        <f aca="false">I85+Q85</f>
        <v>3981530.1325481</v>
      </c>
      <c r="Z85" s="71" t="n">
        <f aca="false">+AA85/W85</f>
        <v>3.36147880926235</v>
      </c>
      <c r="AA85" s="40" t="n">
        <f aca="false">K85+S85</f>
        <v>3973267.9525481</v>
      </c>
      <c r="AB85" s="75" t="n">
        <f aca="false">+X85-Z85</f>
        <v>0.00699000000000094</v>
      </c>
      <c r="AC85" s="76" t="n">
        <f aca="false">+AB85*W85</f>
        <v>8262.18000000111</v>
      </c>
      <c r="AD85" s="56"/>
      <c r="AE85" s="56"/>
      <c r="AF85" s="56"/>
      <c r="AG85" s="82"/>
      <c r="AH85" s="56"/>
      <c r="AI85" s="82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</row>
    <row r="86" customFormat="false" ht="12.75" hidden="false" customHeight="false" outlineLevel="0" collapsed="false">
      <c r="A86" s="35" t="n">
        <v>39264</v>
      </c>
      <c r="B86" s="77" t="n">
        <v>39319</v>
      </c>
      <c r="C86" s="37" t="n">
        <f aca="false">+A87-A86</f>
        <v>31</v>
      </c>
      <c r="D86" s="37"/>
      <c r="E86" s="78" t="n">
        <f aca="false">+((H86-(L86/2))*(G86/(G86+O86)))+((P86-(T86/2))*(O86/(G86+O86)))</f>
        <v>3.3856958686006</v>
      </c>
      <c r="F86" s="37"/>
      <c r="G86" s="38" t="n">
        <f aca="false">+Purchasers!P86</f>
        <v>868000</v>
      </c>
      <c r="H86" s="79" t="n">
        <v>3.40134315286456</v>
      </c>
      <c r="I86" s="39" t="n">
        <f aca="false">+H86*G86</f>
        <v>2952365.85668644</v>
      </c>
      <c r="J86" s="80" t="n">
        <v>3.39435315286456</v>
      </c>
      <c r="K86" s="40" t="n">
        <f aca="false">+J86*G86</f>
        <v>2946298.53668644</v>
      </c>
      <c r="L86" s="81" t="n">
        <f aca="false">+H86-J86</f>
        <v>0.00699000000000005</v>
      </c>
      <c r="M86" s="76" t="n">
        <f aca="false">+L86*G86</f>
        <v>6067.32000000005</v>
      </c>
      <c r="N86" s="43"/>
      <c r="O86" s="38" t="n">
        <f aca="false">+Purchasers!AC86</f>
        <v>353400</v>
      </c>
      <c r="P86" s="79" t="n">
        <v>3.35934315286456</v>
      </c>
      <c r="Q86" s="40" t="n">
        <f aca="false">+P86*O86</f>
        <v>1187191.87022234</v>
      </c>
      <c r="R86" s="80" t="n">
        <v>3.35235315286456</v>
      </c>
      <c r="S86" s="40" t="n">
        <f aca="false">+R86*O86</f>
        <v>1184721.60422234</v>
      </c>
      <c r="T86" s="81" t="n">
        <f aca="false">+P86-R86</f>
        <v>0.00699000000000005</v>
      </c>
      <c r="U86" s="76" t="n">
        <f aca="false">+T86*O86</f>
        <v>2470.26600000002</v>
      </c>
      <c r="V86" s="43"/>
      <c r="W86" s="38" t="n">
        <f aca="false">G86+O86</f>
        <v>1221400</v>
      </c>
      <c r="X86" s="71" t="n">
        <f aca="false">+Y86/W86</f>
        <v>3.3891908686006</v>
      </c>
      <c r="Y86" s="40" t="n">
        <f aca="false">I86+Q86</f>
        <v>4139557.72690878</v>
      </c>
      <c r="Z86" s="71" t="n">
        <f aca="false">+AA86/W86</f>
        <v>3.3822008686006</v>
      </c>
      <c r="AA86" s="40" t="n">
        <f aca="false">K86+S86</f>
        <v>4131020.14090878</v>
      </c>
      <c r="AB86" s="75" t="n">
        <f aca="false">+X86-Z86</f>
        <v>0.00699000000000005</v>
      </c>
      <c r="AC86" s="76" t="n">
        <f aca="false">+AB86*W86</f>
        <v>8537.58600000006</v>
      </c>
      <c r="AD86" s="56"/>
      <c r="AE86" s="56"/>
      <c r="AF86" s="56"/>
      <c r="AG86" s="82"/>
      <c r="AH86" s="56"/>
      <c r="AI86" s="82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</row>
    <row r="87" customFormat="false" ht="12.75" hidden="false" customHeight="false" outlineLevel="0" collapsed="false">
      <c r="A87" s="35" t="n">
        <v>39295</v>
      </c>
      <c r="B87" s="36" t="n">
        <v>39350</v>
      </c>
      <c r="C87" s="37" t="n">
        <f aca="false">+A88-A87</f>
        <v>31</v>
      </c>
      <c r="D87" s="37"/>
      <c r="E87" s="78" t="n">
        <f aca="false">+((H87-(L87/2))*(G87/(G87+O87)))+((P87-(T87/2))*(O87/(G87+O87)))</f>
        <v>3.40703050690051</v>
      </c>
      <c r="F87" s="37"/>
      <c r="G87" s="38" t="n">
        <f aca="false">+Purchasers!P87</f>
        <v>868000</v>
      </c>
      <c r="H87" s="79" t="n">
        <v>3.42528185207817</v>
      </c>
      <c r="I87" s="39" t="n">
        <f aca="false">+H87*G87</f>
        <v>2973144.64760385</v>
      </c>
      <c r="J87" s="80" t="n">
        <v>3.41829185207817</v>
      </c>
      <c r="K87" s="40" t="n">
        <f aca="false">+J87*G87</f>
        <v>2967077.32760385</v>
      </c>
      <c r="L87" s="81" t="n">
        <f aca="false">+H87-J87</f>
        <v>0.00699000000000005</v>
      </c>
      <c r="M87" s="76" t="n">
        <f aca="false">+L87*G87</f>
        <v>6067.32000000005</v>
      </c>
      <c r="N87" s="43"/>
      <c r="O87" s="38" t="n">
        <f aca="false">+Purchasers!AC87</f>
        <v>353400</v>
      </c>
      <c r="P87" s="79" t="n">
        <v>3.37428185207817</v>
      </c>
      <c r="Q87" s="40" t="n">
        <f aca="false">+P87*O87</f>
        <v>1192471.20652443</v>
      </c>
      <c r="R87" s="80" t="n">
        <v>3.36729185207817</v>
      </c>
      <c r="S87" s="40" t="n">
        <f aca="false">+R87*O87</f>
        <v>1190000.94052443</v>
      </c>
      <c r="T87" s="81" t="n">
        <f aca="false">+P87-R87</f>
        <v>0.00699000000000005</v>
      </c>
      <c r="U87" s="76" t="n">
        <f aca="false">+T87*O87</f>
        <v>2470.26600000002</v>
      </c>
      <c r="V87" s="43"/>
      <c r="W87" s="38" t="n">
        <f aca="false">G87+O87</f>
        <v>1221400</v>
      </c>
      <c r="X87" s="71" t="n">
        <f aca="false">+Y87/W87</f>
        <v>3.41052550690051</v>
      </c>
      <c r="Y87" s="40" t="n">
        <f aca="false">I87+Q87</f>
        <v>4165615.85412828</v>
      </c>
      <c r="Z87" s="71" t="n">
        <f aca="false">+AA87/W87</f>
        <v>3.40353550690051</v>
      </c>
      <c r="AA87" s="40" t="n">
        <f aca="false">K87+S87</f>
        <v>4157078.26812828</v>
      </c>
      <c r="AB87" s="75" t="n">
        <f aca="false">+X87-Z87</f>
        <v>0.00699000000000005</v>
      </c>
      <c r="AC87" s="76" t="n">
        <f aca="false">+AB87*W87</f>
        <v>8537.58600000006</v>
      </c>
      <c r="AD87" s="56"/>
      <c r="AE87" s="56"/>
      <c r="AF87" s="56"/>
      <c r="AG87" s="82"/>
      <c r="AH87" s="56"/>
      <c r="AI87" s="82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</row>
    <row r="88" customFormat="false" ht="12.75" hidden="false" customHeight="false" outlineLevel="0" collapsed="false">
      <c r="A88" s="35" t="n">
        <v>39326</v>
      </c>
      <c r="B88" s="77" t="n">
        <v>39380</v>
      </c>
      <c r="C88" s="37" t="n">
        <f aca="false">+A89-A88</f>
        <v>30</v>
      </c>
      <c r="D88" s="37"/>
      <c r="E88" s="78" t="n">
        <f aca="false">+((H88-(L88/2))*(G88/(G88+O88)))+((P88-(T88/2))*(O88/(G88+O88)))</f>
        <v>3.45691168530121</v>
      </c>
      <c r="F88" s="37"/>
      <c r="G88" s="38" t="n">
        <f aca="false">+Purchasers!P88</f>
        <v>840000</v>
      </c>
      <c r="H88" s="79" t="n">
        <v>3.48572394418446</v>
      </c>
      <c r="I88" s="39" t="n">
        <f aca="false">+H88*G88</f>
        <v>2928008.11311494</v>
      </c>
      <c r="J88" s="80" t="n">
        <v>3.47873394418446</v>
      </c>
      <c r="K88" s="40" t="n">
        <f aca="false">+J88*G88</f>
        <v>2922136.51311494</v>
      </c>
      <c r="L88" s="81" t="n">
        <f aca="false">+H88-J88</f>
        <v>0.00699000000000005</v>
      </c>
      <c r="M88" s="76" t="n">
        <f aca="false">+L88*G88</f>
        <v>5871.60000000004</v>
      </c>
      <c r="N88" s="43"/>
      <c r="O88" s="38" t="n">
        <f aca="false">+Purchasers!AC88</f>
        <v>342000</v>
      </c>
      <c r="P88" s="79" t="n">
        <v>3.39822394418446</v>
      </c>
      <c r="Q88" s="40" t="n">
        <f aca="false">+P88*O88</f>
        <v>1162192.58891108</v>
      </c>
      <c r="R88" s="80" t="n">
        <v>3.39123394418446</v>
      </c>
      <c r="S88" s="40" t="n">
        <f aca="false">+R88*O88</f>
        <v>1159802.00891108</v>
      </c>
      <c r="T88" s="81" t="n">
        <f aca="false">+P88-R88</f>
        <v>0.00699000000000005</v>
      </c>
      <c r="U88" s="76" t="n">
        <f aca="false">+T88*O88</f>
        <v>2390.58000000002</v>
      </c>
      <c r="V88" s="43"/>
      <c r="W88" s="38" t="n">
        <f aca="false">G88+O88</f>
        <v>1182000</v>
      </c>
      <c r="X88" s="71" t="n">
        <f aca="false">+Y88/W88</f>
        <v>3.46040668530121</v>
      </c>
      <c r="Y88" s="40" t="n">
        <f aca="false">I88+Q88</f>
        <v>4090200.70202603</v>
      </c>
      <c r="Z88" s="71" t="n">
        <f aca="false">+AA88/W88</f>
        <v>3.45341668530121</v>
      </c>
      <c r="AA88" s="40" t="n">
        <f aca="false">K88+S88</f>
        <v>4081938.52202603</v>
      </c>
      <c r="AB88" s="75" t="n">
        <f aca="false">+X88-Z88</f>
        <v>0.00698999999999961</v>
      </c>
      <c r="AC88" s="76" t="n">
        <f aca="false">+AB88*W88</f>
        <v>8262.17999999954</v>
      </c>
      <c r="AD88" s="56"/>
      <c r="AE88" s="56"/>
      <c r="AF88" s="56"/>
      <c r="AG88" s="82"/>
      <c r="AH88" s="56"/>
      <c r="AI88" s="82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</row>
    <row r="89" customFormat="false" ht="12.75" hidden="false" customHeight="false" outlineLevel="0" collapsed="false">
      <c r="A89" s="35" t="n">
        <v>39356</v>
      </c>
      <c r="B89" s="36" t="n">
        <v>39411</v>
      </c>
      <c r="C89" s="37" t="n">
        <f aca="false">+A90-A89</f>
        <v>31</v>
      </c>
      <c r="D89" s="37"/>
      <c r="E89" s="78" t="n">
        <f aca="false">+((H89-(L89/2))*(G89/(G89+O89)))+((P89-(T89/2))*(O89/(G89+O89)))</f>
        <v>3.49070737652467</v>
      </c>
      <c r="F89" s="37"/>
      <c r="G89" s="38" t="n">
        <f aca="false">+Purchasers!P89</f>
        <v>868000</v>
      </c>
      <c r="H89" s="79" t="n">
        <v>3.50866938160082</v>
      </c>
      <c r="I89" s="39" t="n">
        <f aca="false">+H89*G89</f>
        <v>3045525.02322951</v>
      </c>
      <c r="J89" s="80" t="n">
        <v>3.50167938160082</v>
      </c>
      <c r="K89" s="40" t="n">
        <f aca="false">+J89*G89</f>
        <v>3039457.70322951</v>
      </c>
      <c r="L89" s="81" t="n">
        <f aca="false">+H89-J89</f>
        <v>0.00699000000000005</v>
      </c>
      <c r="M89" s="76" t="n">
        <f aca="false">+L89*G89</f>
        <v>6067.32000000005</v>
      </c>
      <c r="N89" s="43"/>
      <c r="O89" s="38" t="n">
        <f aca="false">+Purchasers!AC89</f>
        <v>353400</v>
      </c>
      <c r="P89" s="79" t="n">
        <v>3.45866938160082</v>
      </c>
      <c r="Q89" s="40" t="n">
        <f aca="false">+P89*O89</f>
        <v>1222293.75945773</v>
      </c>
      <c r="R89" s="80" t="n">
        <v>3.45167938160082</v>
      </c>
      <c r="S89" s="40" t="n">
        <f aca="false">+R89*O89</f>
        <v>1219823.49345773</v>
      </c>
      <c r="T89" s="81" t="n">
        <f aca="false">+P89-R89</f>
        <v>0.00699000000000005</v>
      </c>
      <c r="U89" s="76" t="n">
        <f aca="false">+T89*O89</f>
        <v>2470.26600000002</v>
      </c>
      <c r="V89" s="43"/>
      <c r="W89" s="38" t="n">
        <f aca="false">G89+O89</f>
        <v>1221400</v>
      </c>
      <c r="X89" s="71" t="n">
        <f aca="false">+Y89/W89</f>
        <v>3.49420237652467</v>
      </c>
      <c r="Y89" s="40" t="n">
        <f aca="false">I89+Q89</f>
        <v>4267818.78268724</v>
      </c>
      <c r="Z89" s="71" t="n">
        <f aca="false">+AA89/W89</f>
        <v>3.48721237652467</v>
      </c>
      <c r="AA89" s="40" t="n">
        <f aca="false">K89+S89</f>
        <v>4259281.19668724</v>
      </c>
      <c r="AB89" s="75" t="n">
        <f aca="false">+X89-Z89</f>
        <v>0.00699000000000005</v>
      </c>
      <c r="AC89" s="76" t="n">
        <f aca="false">+AB89*W89</f>
        <v>8537.58600000006</v>
      </c>
      <c r="AD89" s="56"/>
      <c r="AE89" s="56"/>
      <c r="AF89" s="56"/>
      <c r="AG89" s="82"/>
      <c r="AH89" s="56"/>
      <c r="AI89" s="82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</row>
    <row r="90" customFormat="false" ht="12.75" hidden="false" customHeight="false" outlineLevel="0" collapsed="false">
      <c r="A90" s="35" t="n">
        <v>39387</v>
      </c>
      <c r="B90" s="77" t="n">
        <v>39441</v>
      </c>
      <c r="C90" s="37" t="n">
        <f aca="false">+A91-A90</f>
        <v>30</v>
      </c>
      <c r="D90" s="37"/>
      <c r="E90" s="78" t="n">
        <f aca="false">+((H90-(L90/2))*(G90/(G90+O90)))+((P90-(T90/2))*(O90/(G90+O90)))</f>
        <v>3.56372198816917</v>
      </c>
      <c r="F90" s="37"/>
      <c r="G90" s="38" t="n">
        <f aca="false">+Purchasers!P90</f>
        <v>981000</v>
      </c>
      <c r="H90" s="79" t="n">
        <v>3.62061811811267</v>
      </c>
      <c r="I90" s="39" t="n">
        <f aca="false">+H90*G90</f>
        <v>3551826.37386853</v>
      </c>
      <c r="J90" s="80" t="n">
        <v>3.61362811811267</v>
      </c>
      <c r="K90" s="40" t="n">
        <f aca="false">+J90*G90</f>
        <v>3544969.18386853</v>
      </c>
      <c r="L90" s="81" t="n">
        <f aca="false">+H90-J90</f>
        <v>0.00699000000000005</v>
      </c>
      <c r="M90" s="76" t="n">
        <f aca="false">+L90*G90</f>
        <v>6857.19000000005</v>
      </c>
      <c r="N90" s="43"/>
      <c r="O90" s="38" t="n">
        <f aca="false">+Purchasers!AC90</f>
        <v>612000</v>
      </c>
      <c r="P90" s="79" t="n">
        <v>3.48161811811267</v>
      </c>
      <c r="Q90" s="40" t="n">
        <f aca="false">+P90*O90</f>
        <v>2130750.28828496</v>
      </c>
      <c r="R90" s="80" t="n">
        <v>3.47462811811267</v>
      </c>
      <c r="S90" s="40" t="n">
        <f aca="false">+R90*O90</f>
        <v>2126472.40828496</v>
      </c>
      <c r="T90" s="81" t="n">
        <f aca="false">+P90-R90</f>
        <v>0.00699000000000005</v>
      </c>
      <c r="U90" s="76" t="n">
        <f aca="false">+T90*O90</f>
        <v>4277.88000000003</v>
      </c>
      <c r="V90" s="43"/>
      <c r="W90" s="38" t="n">
        <f aca="false">G90+O90</f>
        <v>1593000</v>
      </c>
      <c r="X90" s="71" t="n">
        <f aca="false">+Y90/W90</f>
        <v>3.56721698816917</v>
      </c>
      <c r="Y90" s="40" t="n">
        <f aca="false">I90+Q90</f>
        <v>5682576.66215349</v>
      </c>
      <c r="Z90" s="71" t="n">
        <f aca="false">+AA90/W90</f>
        <v>3.56022698816917</v>
      </c>
      <c r="AA90" s="40" t="n">
        <f aca="false">K90+S90</f>
        <v>5671441.59215349</v>
      </c>
      <c r="AB90" s="75" t="n">
        <f aca="false">+X90-Z90</f>
        <v>0.00699000000000005</v>
      </c>
      <c r="AC90" s="76" t="n">
        <f aca="false">+AB90*W90</f>
        <v>11135.0700000001</v>
      </c>
      <c r="AD90" s="56"/>
      <c r="AE90" s="56"/>
      <c r="AF90" s="56"/>
      <c r="AG90" s="82"/>
      <c r="AH90" s="56"/>
      <c r="AI90" s="82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</row>
    <row r="91" customFormat="false" ht="12.75" hidden="false" customHeight="false" outlineLevel="0" collapsed="false">
      <c r="A91" s="35" t="n">
        <v>39417</v>
      </c>
      <c r="B91" s="36" t="n">
        <v>39472</v>
      </c>
      <c r="C91" s="37" t="n">
        <f aca="false">+A92-A91</f>
        <v>31</v>
      </c>
      <c r="D91" s="37"/>
      <c r="E91" s="78" t="n">
        <f aca="false">+((H91-(L91/2))*(G91/(G91+O91)))+((P91-(T91/2))*(O91/(G91+O91)))</f>
        <v>3.67321070203495</v>
      </c>
      <c r="F91" s="37"/>
      <c r="G91" s="38" t="n">
        <f aca="false">+Purchasers!P91</f>
        <v>1013700</v>
      </c>
      <c r="H91" s="79" t="n">
        <v>3.72857010881461</v>
      </c>
      <c r="I91" s="39" t="n">
        <f aca="false">+H91*G91</f>
        <v>3779651.51930537</v>
      </c>
      <c r="J91" s="80" t="n">
        <v>3.72158010881461</v>
      </c>
      <c r="K91" s="40" t="n">
        <f aca="false">+J91*G91</f>
        <v>3772565.75630537</v>
      </c>
      <c r="L91" s="81" t="n">
        <f aca="false">+H91-J91</f>
        <v>0.00699000000000005</v>
      </c>
      <c r="M91" s="76" t="n">
        <f aca="false">+L91*G91</f>
        <v>7085.76300000005</v>
      </c>
      <c r="N91" s="43"/>
      <c r="O91" s="38" t="n">
        <f aca="false">+Purchasers!AC91</f>
        <v>632400</v>
      </c>
      <c r="P91" s="79" t="n">
        <v>3.59357010881461</v>
      </c>
      <c r="Q91" s="40" t="n">
        <f aca="false">+P91*O91</f>
        <v>2272573.73681436</v>
      </c>
      <c r="R91" s="80" t="n">
        <v>3.58658010881461</v>
      </c>
      <c r="S91" s="40" t="n">
        <f aca="false">+R91*O91</f>
        <v>2268153.26081436</v>
      </c>
      <c r="T91" s="81" t="n">
        <f aca="false">+P91-R91</f>
        <v>0.00699000000000005</v>
      </c>
      <c r="U91" s="76" t="n">
        <f aca="false">+T91*O91</f>
        <v>4420.47600000003</v>
      </c>
      <c r="V91" s="43"/>
      <c r="W91" s="38" t="n">
        <f aca="false">G91+O91</f>
        <v>1646100</v>
      </c>
      <c r="X91" s="71" t="n">
        <f aca="false">+Y91/W91</f>
        <v>3.67670570203495</v>
      </c>
      <c r="Y91" s="40" t="n">
        <f aca="false">I91+Q91</f>
        <v>6052225.25611973</v>
      </c>
      <c r="Z91" s="71" t="n">
        <f aca="false">+AA91/W91</f>
        <v>3.66971570203495</v>
      </c>
      <c r="AA91" s="40" t="n">
        <f aca="false">K91+S91</f>
        <v>6040719.01711973</v>
      </c>
      <c r="AB91" s="75" t="n">
        <f aca="false">+X91-Z91</f>
        <v>0.00699000000000005</v>
      </c>
      <c r="AC91" s="76" t="n">
        <f aca="false">+AB91*W91</f>
        <v>11506.2390000001</v>
      </c>
      <c r="AD91" s="56"/>
      <c r="AE91" s="56"/>
      <c r="AF91" s="56"/>
      <c r="AG91" s="82"/>
      <c r="AH91" s="56"/>
      <c r="AI91" s="82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</row>
    <row r="92" customFormat="false" ht="12.75" hidden="false" customHeight="false" outlineLevel="0" collapsed="false">
      <c r="A92" s="35" t="n">
        <v>39448</v>
      </c>
      <c r="B92" s="77" t="n">
        <v>39503</v>
      </c>
      <c r="C92" s="37" t="n">
        <f aca="false">+A93-A92</f>
        <v>31</v>
      </c>
      <c r="D92" s="37"/>
      <c r="E92" s="78" t="n">
        <f aca="false">+((H92-(L92/2))*(G92/(G92+O92)))+((P92-(T92/2))*(O92/(G92+O92)))</f>
        <v>3.78332127050679</v>
      </c>
      <c r="F92" s="37"/>
      <c r="G92" s="38" t="n">
        <f aca="false">+Purchasers!P92</f>
        <v>1013700</v>
      </c>
      <c r="H92" s="79" t="n">
        <v>3.84002531005482</v>
      </c>
      <c r="I92" s="39" t="n">
        <f aca="false">+H92*G92</f>
        <v>3892633.65680257</v>
      </c>
      <c r="J92" s="80" t="n">
        <v>3.83303531005482</v>
      </c>
      <c r="K92" s="40" t="n">
        <f aca="false">+J92*G92</f>
        <v>3885547.89380257</v>
      </c>
      <c r="L92" s="81" t="n">
        <f aca="false">+H92-J92</f>
        <v>0.00699000000000005</v>
      </c>
      <c r="M92" s="76" t="n">
        <f aca="false">+L92*G92</f>
        <v>7085.76300000005</v>
      </c>
      <c r="N92" s="43"/>
      <c r="O92" s="38" t="n">
        <f aca="false">+Purchasers!AC92</f>
        <v>632400</v>
      </c>
      <c r="P92" s="79" t="n">
        <v>3.70152531005482</v>
      </c>
      <c r="Q92" s="40" t="n">
        <f aca="false">+P92*O92</f>
        <v>2340844.60607867</v>
      </c>
      <c r="R92" s="80" t="n">
        <v>3.69453531005482</v>
      </c>
      <c r="S92" s="40" t="n">
        <f aca="false">+R92*O92</f>
        <v>2336424.13007867</v>
      </c>
      <c r="T92" s="81" t="n">
        <f aca="false">+P92-R92</f>
        <v>0.00699000000000005</v>
      </c>
      <c r="U92" s="76" t="n">
        <f aca="false">+T92*O92</f>
        <v>4420.47600000003</v>
      </c>
      <c r="V92" s="43"/>
      <c r="W92" s="38" t="n">
        <f aca="false">G92+O92</f>
        <v>1646100</v>
      </c>
      <c r="X92" s="71" t="n">
        <f aca="false">+Y92/W92</f>
        <v>3.78681627050679</v>
      </c>
      <c r="Y92" s="40" t="n">
        <f aca="false">I92+Q92</f>
        <v>6233478.26288123</v>
      </c>
      <c r="Z92" s="71" t="n">
        <f aca="false">+AA92/W92</f>
        <v>3.77982627050679</v>
      </c>
      <c r="AA92" s="40" t="n">
        <f aca="false">K92+S92</f>
        <v>6221972.02388123</v>
      </c>
      <c r="AB92" s="75" t="n">
        <f aca="false">+X92-Z92</f>
        <v>0.00699000000000005</v>
      </c>
      <c r="AC92" s="76" t="n">
        <f aca="false">+AB92*W92</f>
        <v>11506.2390000001</v>
      </c>
      <c r="AD92" s="56"/>
      <c r="AE92" s="56"/>
      <c r="AF92" s="56"/>
      <c r="AG92" s="82"/>
      <c r="AH92" s="56"/>
      <c r="AI92" s="82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</row>
    <row r="93" customFormat="false" ht="12.75" hidden="false" customHeight="false" outlineLevel="0" collapsed="false">
      <c r="A93" s="35" t="n">
        <v>39479</v>
      </c>
      <c r="B93" s="36" t="n">
        <v>39532</v>
      </c>
      <c r="C93" s="37" t="n">
        <f aca="false">+A94-A93</f>
        <v>29</v>
      </c>
      <c r="D93" s="37"/>
      <c r="E93" s="78" t="n">
        <f aca="false">+((H93-(L93/2))*(G93/(G93+O93)))+((P93-(T93/2))*(O93/(G93+O93)))</f>
        <v>3.74790675847872</v>
      </c>
      <c r="F93" s="37"/>
      <c r="G93" s="38" t="n">
        <f aca="false">+Purchasers!P93</f>
        <v>948300</v>
      </c>
      <c r="H93" s="79" t="n">
        <v>3.71298367938267</v>
      </c>
      <c r="I93" s="39" t="n">
        <f aca="false">+H93*G93</f>
        <v>3521022.42315859</v>
      </c>
      <c r="J93" s="80" t="n">
        <v>3.70599367938267</v>
      </c>
      <c r="K93" s="40" t="n">
        <f aca="false">+J93*G93</f>
        <v>3514393.80615859</v>
      </c>
      <c r="L93" s="81" t="n">
        <f aca="false">+H93-J93</f>
        <v>0.00699000000000005</v>
      </c>
      <c r="M93" s="76" t="n">
        <f aca="false">+L93*G93</f>
        <v>6628.61700000005</v>
      </c>
      <c r="N93" s="43"/>
      <c r="O93" s="38" t="n">
        <f aca="false">+Purchasers!AC93</f>
        <v>591600</v>
      </c>
      <c r="P93" s="79" t="n">
        <v>3.81298367938267</v>
      </c>
      <c r="Q93" s="40" t="n">
        <f aca="false">+P93*O93</f>
        <v>2255761.14472279</v>
      </c>
      <c r="R93" s="80" t="n">
        <v>3.80599367938267</v>
      </c>
      <c r="S93" s="40" t="n">
        <f aca="false">+R93*O93</f>
        <v>2251625.86072279</v>
      </c>
      <c r="T93" s="81" t="n">
        <f aca="false">+P93-R93</f>
        <v>0.00699000000000005</v>
      </c>
      <c r="U93" s="76" t="n">
        <f aca="false">+T93*O93</f>
        <v>4135.28400000003</v>
      </c>
      <c r="V93" s="43"/>
      <c r="W93" s="38" t="n">
        <f aca="false">G93+O93</f>
        <v>1539900</v>
      </c>
      <c r="X93" s="71" t="n">
        <f aca="false">+Y93/W93</f>
        <v>3.75140175847872</v>
      </c>
      <c r="Y93" s="40" t="n">
        <f aca="false">I93+Q93</f>
        <v>5776783.56788138</v>
      </c>
      <c r="Z93" s="71" t="n">
        <f aca="false">+AA93/W93</f>
        <v>3.74441175847872</v>
      </c>
      <c r="AA93" s="40" t="n">
        <f aca="false">K93+S93</f>
        <v>5766019.66688138</v>
      </c>
      <c r="AB93" s="75" t="n">
        <f aca="false">+X93-Z93</f>
        <v>0.00698999999999961</v>
      </c>
      <c r="AC93" s="76" t="n">
        <f aca="false">+AB93*W93</f>
        <v>10763.9009999994</v>
      </c>
      <c r="AD93" s="56"/>
      <c r="AE93" s="56"/>
      <c r="AF93" s="56"/>
      <c r="AG93" s="82"/>
      <c r="AH93" s="56"/>
      <c r="AI93" s="82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</row>
    <row r="94" customFormat="false" ht="12.75" hidden="false" customHeight="false" outlineLevel="0" collapsed="false">
      <c r="A94" s="35" t="n">
        <v>39508</v>
      </c>
      <c r="B94" s="77" t="n">
        <v>39563</v>
      </c>
      <c r="C94" s="37" t="n">
        <f aca="false">+A95-A94</f>
        <v>31</v>
      </c>
      <c r="D94" s="37"/>
      <c r="E94" s="78" t="n">
        <f aca="false">+((H94-(L94/2))*(G94/(G94+O94)))+((P94-(T94/2))*(O94/(G94+O94)))</f>
        <v>3.61471006250489</v>
      </c>
      <c r="F94" s="37"/>
      <c r="G94" s="38" t="n">
        <f aca="false">+Purchasers!P94</f>
        <v>1013700</v>
      </c>
      <c r="H94" s="79" t="n">
        <v>3.57594517549924</v>
      </c>
      <c r="I94" s="39" t="n">
        <f aca="false">+H94*G94</f>
        <v>3624935.62440358</v>
      </c>
      <c r="J94" s="80" t="n">
        <v>3.56895517549924</v>
      </c>
      <c r="K94" s="40" t="n">
        <f aca="false">+J94*G94</f>
        <v>3617849.86140358</v>
      </c>
      <c r="L94" s="81" t="n">
        <f aca="false">+H94-J94</f>
        <v>0.00699000000000005</v>
      </c>
      <c r="M94" s="76" t="n">
        <f aca="false">+L94*G94</f>
        <v>7085.76300000005</v>
      </c>
      <c r="N94" s="43"/>
      <c r="O94" s="38" t="n">
        <f aca="false">+Purchasers!AC94</f>
        <v>632400</v>
      </c>
      <c r="P94" s="79" t="n">
        <v>3.68594517549924</v>
      </c>
      <c r="Q94" s="40" t="n">
        <f aca="false">+P94*O94</f>
        <v>2330991.72898572</v>
      </c>
      <c r="R94" s="80" t="n">
        <v>3.67895517549924</v>
      </c>
      <c r="S94" s="40" t="n">
        <f aca="false">+R94*O94</f>
        <v>2326571.25298572</v>
      </c>
      <c r="T94" s="81" t="n">
        <f aca="false">+P94-R94</f>
        <v>0.00699000000000005</v>
      </c>
      <c r="U94" s="76" t="n">
        <f aca="false">+T94*O94</f>
        <v>4420.47600000003</v>
      </c>
      <c r="V94" s="43"/>
      <c r="W94" s="38" t="n">
        <f aca="false">G94+O94</f>
        <v>1646100</v>
      </c>
      <c r="X94" s="71" t="n">
        <f aca="false">+Y94/W94</f>
        <v>3.61820506250489</v>
      </c>
      <c r="Y94" s="40" t="n">
        <f aca="false">I94+Q94</f>
        <v>5955927.3533893</v>
      </c>
      <c r="Z94" s="71" t="n">
        <f aca="false">+AA94/W94</f>
        <v>3.61121506250489</v>
      </c>
      <c r="AA94" s="40" t="n">
        <f aca="false">K94+S94</f>
        <v>5944421.1143893</v>
      </c>
      <c r="AB94" s="75" t="n">
        <f aca="false">+X94-Z94</f>
        <v>0.00699000000000005</v>
      </c>
      <c r="AC94" s="76" t="n">
        <f aca="false">+AB94*W94</f>
        <v>11506.2390000001</v>
      </c>
      <c r="AD94" s="56"/>
      <c r="AE94" s="56"/>
      <c r="AF94" s="56"/>
      <c r="AG94" s="82"/>
      <c r="AH94" s="56"/>
      <c r="AI94" s="82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</row>
    <row r="95" customFormat="false" ht="12.75" hidden="false" customHeight="false" outlineLevel="0" collapsed="false">
      <c r="A95" s="35" t="n">
        <v>39539</v>
      </c>
      <c r="B95" s="36" t="n">
        <v>39593</v>
      </c>
      <c r="C95" s="37" t="n">
        <f aca="false">+A96-A95</f>
        <v>30</v>
      </c>
      <c r="D95" s="37"/>
      <c r="E95" s="78" t="n">
        <f aca="false">+((H95-(L95/2))*(G95/(G95+O95)))+((P95-(T95/2))*(O95/(G95+O95)))</f>
        <v>3.46724216937795</v>
      </c>
      <c r="F95" s="37"/>
      <c r="G95" s="38" t="n">
        <f aca="false">+Purchasers!P95</f>
        <v>840000</v>
      </c>
      <c r="H95" s="79" t="n">
        <v>3.43890975821043</v>
      </c>
      <c r="I95" s="39" t="n">
        <f aca="false">+H95*G95</f>
        <v>2888684.19689677</v>
      </c>
      <c r="J95" s="80" t="n">
        <v>3.43191975821043</v>
      </c>
      <c r="K95" s="40" t="n">
        <f aca="false">+J95*G95</f>
        <v>2882812.59689677</v>
      </c>
      <c r="L95" s="81" t="n">
        <f aca="false">+H95-J95</f>
        <v>0.00699000000000005</v>
      </c>
      <c r="M95" s="76" t="n">
        <f aca="false">+L95*G95</f>
        <v>5871.60000000004</v>
      </c>
      <c r="N95" s="43"/>
      <c r="O95" s="38" t="n">
        <f aca="false">+Purchasers!AC95</f>
        <v>342000</v>
      </c>
      <c r="P95" s="79" t="n">
        <v>3.54890975821043</v>
      </c>
      <c r="Q95" s="40" t="n">
        <f aca="false">+P95*O95</f>
        <v>1213727.13730797</v>
      </c>
      <c r="R95" s="80" t="n">
        <v>3.54191975821043</v>
      </c>
      <c r="S95" s="40" t="n">
        <f aca="false">+R95*O95</f>
        <v>1211336.55730797</v>
      </c>
      <c r="T95" s="81" t="n">
        <f aca="false">+P95-R95</f>
        <v>0.00699000000000005</v>
      </c>
      <c r="U95" s="76" t="n">
        <f aca="false">+T95*O95</f>
        <v>2390.58000000002</v>
      </c>
      <c r="V95" s="43"/>
      <c r="W95" s="38" t="n">
        <f aca="false">G95+O95</f>
        <v>1182000</v>
      </c>
      <c r="X95" s="71" t="n">
        <f aca="false">+Y95/W95</f>
        <v>3.47073716937795</v>
      </c>
      <c r="Y95" s="40" t="n">
        <f aca="false">I95+Q95</f>
        <v>4102411.33420473</v>
      </c>
      <c r="Z95" s="71" t="n">
        <f aca="false">+AA95/W95</f>
        <v>3.46374716937795</v>
      </c>
      <c r="AA95" s="40" t="n">
        <f aca="false">K95+S95</f>
        <v>4094149.15420473</v>
      </c>
      <c r="AB95" s="75" t="n">
        <f aca="false">+X95-Z95</f>
        <v>0.00698999999999961</v>
      </c>
      <c r="AC95" s="76" t="n">
        <f aca="false">+AB95*W95</f>
        <v>8262.17999999954</v>
      </c>
      <c r="AD95" s="56"/>
      <c r="AE95" s="56"/>
      <c r="AF95" s="56"/>
      <c r="AG95" s="82"/>
      <c r="AH95" s="56"/>
      <c r="AI95" s="82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</row>
    <row r="96" customFormat="false" ht="12.75" hidden="false" customHeight="false" outlineLevel="0" collapsed="false">
      <c r="A96" s="35" t="n">
        <v>39569</v>
      </c>
      <c r="B96" s="77" t="n">
        <v>39624</v>
      </c>
      <c r="C96" s="37" t="n">
        <f aca="false">+A97-A96</f>
        <v>31</v>
      </c>
      <c r="D96" s="37"/>
      <c r="E96" s="78" t="n">
        <f aca="false">+((H96-(L96/2))*(G96/(G96+O96)))+((P96-(T96/2))*(O96/(G96+O96)))</f>
        <v>3.41904228685989</v>
      </c>
      <c r="F96" s="37"/>
      <c r="G96" s="38" t="n">
        <f aca="false">+Purchasers!P96</f>
        <v>868000</v>
      </c>
      <c r="H96" s="79" t="n">
        <v>3.42687738838273</v>
      </c>
      <c r="I96" s="39" t="n">
        <f aca="false">+H96*G96</f>
        <v>2974529.57311621</v>
      </c>
      <c r="J96" s="80" t="n">
        <v>3.41988738838273</v>
      </c>
      <c r="K96" s="40" t="n">
        <f aca="false">+J96*G96</f>
        <v>2968462.25311621</v>
      </c>
      <c r="L96" s="81" t="n">
        <f aca="false">+H96-J96</f>
        <v>0.00699000000000005</v>
      </c>
      <c r="M96" s="76" t="n">
        <f aca="false">+L96*G96</f>
        <v>6067.32000000005</v>
      </c>
      <c r="N96" s="43"/>
      <c r="O96" s="38" t="n">
        <f aca="false">+Purchasers!AC96</f>
        <v>353400</v>
      </c>
      <c r="P96" s="79" t="n">
        <v>3.41187738838273</v>
      </c>
      <c r="Q96" s="40" t="n">
        <f aca="false">+P96*O96</f>
        <v>1205757.46905446</v>
      </c>
      <c r="R96" s="80" t="n">
        <v>3.40488738838273</v>
      </c>
      <c r="S96" s="40" t="n">
        <f aca="false">+R96*O96</f>
        <v>1203287.20305446</v>
      </c>
      <c r="T96" s="81" t="n">
        <f aca="false">+P96-R96</f>
        <v>0.00699000000000005</v>
      </c>
      <c r="U96" s="76" t="n">
        <f aca="false">+T96*O96</f>
        <v>2470.26600000002</v>
      </c>
      <c r="V96" s="43"/>
      <c r="W96" s="38" t="n">
        <f aca="false">G96+O96</f>
        <v>1221400</v>
      </c>
      <c r="X96" s="71" t="n">
        <f aca="false">+Y96/W96</f>
        <v>3.42253728685989</v>
      </c>
      <c r="Y96" s="40" t="n">
        <f aca="false">I96+Q96</f>
        <v>4180287.04217067</v>
      </c>
      <c r="Z96" s="71" t="n">
        <f aca="false">+AA96/W96</f>
        <v>3.41554728685989</v>
      </c>
      <c r="AA96" s="40" t="n">
        <f aca="false">K96+S96</f>
        <v>4171749.45617067</v>
      </c>
      <c r="AB96" s="75" t="n">
        <f aca="false">+X96-Z96</f>
        <v>0.0069900000000005</v>
      </c>
      <c r="AC96" s="76" t="n">
        <f aca="false">+AB96*W96</f>
        <v>8537.58600000061</v>
      </c>
      <c r="AD96" s="56"/>
      <c r="AE96" s="56"/>
      <c r="AF96" s="56"/>
      <c r="AG96" s="82"/>
      <c r="AH96" s="56"/>
      <c r="AI96" s="82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</row>
    <row r="97" customFormat="false" ht="12.75" hidden="false" customHeight="false" outlineLevel="0" collapsed="false">
      <c r="A97" s="35" t="n">
        <v>39600</v>
      </c>
      <c r="B97" s="36" t="n">
        <v>39654</v>
      </c>
      <c r="C97" s="37" t="n">
        <f aca="false">+A98-A97</f>
        <v>30</v>
      </c>
      <c r="D97" s="37"/>
      <c r="E97" s="78" t="n">
        <f aca="false">+((H97-(L97/2))*(G97/(G97+O97)))+((P97-(T97/2))*(O97/(G97+O97)))</f>
        <v>3.44041394160681</v>
      </c>
      <c r="F97" s="37"/>
      <c r="G97" s="38" t="n">
        <f aca="false">+Purchasers!P97</f>
        <v>840000</v>
      </c>
      <c r="H97" s="79" t="n">
        <v>3.46184802790123</v>
      </c>
      <c r="I97" s="39" t="n">
        <f aca="false">+H97*G97</f>
        <v>2907952.34343703</v>
      </c>
      <c r="J97" s="80" t="n">
        <v>3.45485802790123</v>
      </c>
      <c r="K97" s="40" t="n">
        <f aca="false">+J97*G97</f>
        <v>2902080.74343703</v>
      </c>
      <c r="L97" s="81" t="n">
        <f aca="false">+H97-J97</f>
        <v>0.00699000000000005</v>
      </c>
      <c r="M97" s="76" t="n">
        <f aca="false">+L97*G97</f>
        <v>5871.60000000004</v>
      </c>
      <c r="N97" s="43"/>
      <c r="O97" s="38" t="n">
        <f aca="false">+Purchasers!AC97</f>
        <v>342000</v>
      </c>
      <c r="P97" s="79" t="n">
        <v>3.39984802790123</v>
      </c>
      <c r="Q97" s="40" t="n">
        <f aca="false">+P97*O97</f>
        <v>1162748.02554222</v>
      </c>
      <c r="R97" s="80" t="n">
        <v>3.39285802790123</v>
      </c>
      <c r="S97" s="40" t="n">
        <f aca="false">+R97*O97</f>
        <v>1160357.44554222</v>
      </c>
      <c r="T97" s="81" t="n">
        <f aca="false">+P97-R97</f>
        <v>0.00699000000000005</v>
      </c>
      <c r="U97" s="76" t="n">
        <f aca="false">+T97*O97</f>
        <v>2390.58000000002</v>
      </c>
      <c r="V97" s="43"/>
      <c r="W97" s="38" t="n">
        <f aca="false">G97+O97</f>
        <v>1182000</v>
      </c>
      <c r="X97" s="71" t="n">
        <f aca="false">+Y97/W97</f>
        <v>3.44390894160681</v>
      </c>
      <c r="Y97" s="40" t="n">
        <f aca="false">I97+Q97</f>
        <v>4070700.36897925</v>
      </c>
      <c r="Z97" s="71" t="n">
        <f aca="false">+AA97/W97</f>
        <v>3.43691894160681</v>
      </c>
      <c r="AA97" s="40" t="n">
        <f aca="false">K97+S97</f>
        <v>4062438.18897925</v>
      </c>
      <c r="AB97" s="75" t="n">
        <f aca="false">+X97-Z97</f>
        <v>0.00698999999999961</v>
      </c>
      <c r="AC97" s="76" t="n">
        <f aca="false">+AB97*W97</f>
        <v>8262.17999999954</v>
      </c>
      <c r="AD97" s="56"/>
      <c r="AE97" s="56"/>
      <c r="AF97" s="56"/>
      <c r="AG97" s="82"/>
      <c r="AH97" s="56"/>
      <c r="AI97" s="82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</row>
    <row r="98" customFormat="false" ht="12.75" hidden="false" customHeight="false" outlineLevel="0" collapsed="false">
      <c r="A98" s="35" t="n">
        <v>39630</v>
      </c>
      <c r="B98" s="77" t="n">
        <v>39685</v>
      </c>
      <c r="C98" s="37" t="n">
        <f aca="false">+A99-A98</f>
        <v>31</v>
      </c>
      <c r="D98" s="37"/>
      <c r="E98" s="78" t="n">
        <f aca="false">+((H98-(L98/2))*(G98/(G98+O98)))+((P98-(T98/2))*(O98/(G98+O98)))</f>
        <v>3.4611743553659</v>
      </c>
      <c r="F98" s="37"/>
      <c r="G98" s="38" t="n">
        <f aca="false">+Purchasers!P98</f>
        <v>868000</v>
      </c>
      <c r="H98" s="79" t="n">
        <v>3.47682163962986</v>
      </c>
      <c r="I98" s="39" t="n">
        <f aca="false">+H98*G98</f>
        <v>3017881.18319872</v>
      </c>
      <c r="J98" s="80" t="n">
        <v>3.46983163962986</v>
      </c>
      <c r="K98" s="40" t="n">
        <f aca="false">+J98*G98</f>
        <v>3011813.86319872</v>
      </c>
      <c r="L98" s="81" t="n">
        <f aca="false">+H98-J98</f>
        <v>0.00699000000000005</v>
      </c>
      <c r="M98" s="76" t="n">
        <f aca="false">+L98*G98</f>
        <v>6067.32000000005</v>
      </c>
      <c r="N98" s="43"/>
      <c r="O98" s="38" t="n">
        <f aca="false">+Purchasers!AC98</f>
        <v>353400</v>
      </c>
      <c r="P98" s="79" t="n">
        <v>3.43482163962986</v>
      </c>
      <c r="Q98" s="40" t="n">
        <f aca="false">+P98*O98</f>
        <v>1213865.96744519</v>
      </c>
      <c r="R98" s="80" t="n">
        <v>3.42783163962986</v>
      </c>
      <c r="S98" s="40" t="n">
        <f aca="false">+R98*O98</f>
        <v>1211395.70144519</v>
      </c>
      <c r="T98" s="81" t="n">
        <f aca="false">+P98-R98</f>
        <v>0.00699000000000005</v>
      </c>
      <c r="U98" s="76" t="n">
        <f aca="false">+T98*O98</f>
        <v>2470.26600000002</v>
      </c>
      <c r="V98" s="43"/>
      <c r="W98" s="38" t="n">
        <f aca="false">G98+O98</f>
        <v>1221400</v>
      </c>
      <c r="X98" s="71" t="n">
        <f aca="false">+Y98/W98</f>
        <v>3.4646693553659</v>
      </c>
      <c r="Y98" s="40" t="n">
        <f aca="false">I98+Q98</f>
        <v>4231747.15064391</v>
      </c>
      <c r="Z98" s="71" t="n">
        <f aca="false">+AA98/W98</f>
        <v>3.4576793553659</v>
      </c>
      <c r="AA98" s="40" t="n">
        <f aca="false">K98+S98</f>
        <v>4223209.56464391</v>
      </c>
      <c r="AB98" s="75" t="n">
        <f aca="false">+X98-Z98</f>
        <v>0.00699000000000005</v>
      </c>
      <c r="AC98" s="76" t="n">
        <f aca="false">+AB98*W98</f>
        <v>8537.58600000006</v>
      </c>
      <c r="AD98" s="56"/>
      <c r="AE98" s="56"/>
      <c r="AF98" s="56"/>
      <c r="AG98" s="82"/>
      <c r="AH98" s="56"/>
      <c r="AI98" s="82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</row>
    <row r="99" customFormat="false" ht="12.75" hidden="false" customHeight="false" outlineLevel="0" collapsed="false">
      <c r="A99" s="35" t="n">
        <v>39661</v>
      </c>
      <c r="B99" s="36" t="n">
        <v>39716</v>
      </c>
      <c r="C99" s="37" t="n">
        <f aca="false">+A100-A99</f>
        <v>31</v>
      </c>
      <c r="D99" s="37"/>
      <c r="E99" s="78" t="n">
        <f aca="false">+((H99-(L99/2))*(G99/(G99+O99)))+((P99-(T99/2))*(O99/(G99+O99)))</f>
        <v>3.48254684219609</v>
      </c>
      <c r="F99" s="37"/>
      <c r="G99" s="38" t="n">
        <f aca="false">+Purchasers!P99</f>
        <v>868000</v>
      </c>
      <c r="H99" s="79" t="n">
        <v>3.50079818737375</v>
      </c>
      <c r="I99" s="39" t="n">
        <f aca="false">+H99*G99</f>
        <v>3038692.82664042</v>
      </c>
      <c r="J99" s="80" t="n">
        <v>3.49380818737375</v>
      </c>
      <c r="K99" s="40" t="n">
        <f aca="false">+J99*G99</f>
        <v>3032625.50664042</v>
      </c>
      <c r="L99" s="81" t="n">
        <f aca="false">+H99-J99</f>
        <v>0.00699000000000005</v>
      </c>
      <c r="M99" s="76" t="n">
        <f aca="false">+L99*G99</f>
        <v>6067.32000000005</v>
      </c>
      <c r="N99" s="43"/>
      <c r="O99" s="38" t="n">
        <f aca="false">+Purchasers!AC99</f>
        <v>353400</v>
      </c>
      <c r="P99" s="79" t="n">
        <v>3.44979818737375</v>
      </c>
      <c r="Q99" s="40" t="n">
        <f aca="false">+P99*O99</f>
        <v>1219158.67941788</v>
      </c>
      <c r="R99" s="80" t="n">
        <v>3.44280818737375</v>
      </c>
      <c r="S99" s="40" t="n">
        <f aca="false">+R99*O99</f>
        <v>1216688.41341788</v>
      </c>
      <c r="T99" s="81" t="n">
        <f aca="false">+P99-R99</f>
        <v>0.00699000000000005</v>
      </c>
      <c r="U99" s="76" t="n">
        <f aca="false">+T99*O99</f>
        <v>2470.26600000002</v>
      </c>
      <c r="V99" s="43"/>
      <c r="W99" s="38" t="n">
        <f aca="false">G99+O99</f>
        <v>1221400</v>
      </c>
      <c r="X99" s="71" t="n">
        <f aca="false">+Y99/W99</f>
        <v>3.48604184219609</v>
      </c>
      <c r="Y99" s="40" t="n">
        <f aca="false">I99+Q99</f>
        <v>4257851.5060583</v>
      </c>
      <c r="Z99" s="71" t="n">
        <f aca="false">+AA99/W99</f>
        <v>3.47905184219609</v>
      </c>
      <c r="AA99" s="40" t="n">
        <f aca="false">K99+S99</f>
        <v>4249313.9200583</v>
      </c>
      <c r="AB99" s="75" t="n">
        <f aca="false">+X99-Z99</f>
        <v>0.00698999999999916</v>
      </c>
      <c r="AC99" s="76" t="n">
        <f aca="false">+AB99*W99</f>
        <v>8537.58599999898</v>
      </c>
      <c r="AD99" s="56"/>
      <c r="AE99" s="56"/>
      <c r="AF99" s="56"/>
      <c r="AG99" s="82"/>
      <c r="AH99" s="56"/>
      <c r="AI99" s="82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</row>
    <row r="100" customFormat="false" ht="12.75" hidden="false" customHeight="false" outlineLevel="0" collapsed="false">
      <c r="A100" s="35" t="n">
        <v>39692</v>
      </c>
      <c r="B100" s="77" t="n">
        <v>39746</v>
      </c>
      <c r="C100" s="37" t="n">
        <f aca="false">+A101-A100</f>
        <v>30</v>
      </c>
      <c r="D100" s="37"/>
      <c r="E100" s="78" t="n">
        <f aca="false">+((H100-(L100/2))*(G100/(G100+O100)))+((P100-(T100/2))*(O100/(G100+O100)))</f>
        <v>3.53246537696016</v>
      </c>
      <c r="F100" s="37"/>
      <c r="G100" s="38" t="n">
        <f aca="false">+Purchasers!P100</f>
        <v>840000</v>
      </c>
      <c r="H100" s="79" t="n">
        <v>3.56127763584341</v>
      </c>
      <c r="I100" s="39" t="n">
        <f aca="false">+H100*G100</f>
        <v>2991473.21410846</v>
      </c>
      <c r="J100" s="80" t="n">
        <v>3.55428763584341</v>
      </c>
      <c r="K100" s="40" t="n">
        <f aca="false">+J100*G100</f>
        <v>2985601.61410846</v>
      </c>
      <c r="L100" s="81" t="n">
        <f aca="false">+H100-J100</f>
        <v>0.00699000000000005</v>
      </c>
      <c r="M100" s="76" t="n">
        <f aca="false">+L100*G100</f>
        <v>5871.60000000004</v>
      </c>
      <c r="N100" s="43"/>
      <c r="O100" s="38" t="n">
        <f aca="false">+Purchasers!AC100</f>
        <v>342000</v>
      </c>
      <c r="P100" s="79" t="n">
        <v>3.47377763584341</v>
      </c>
      <c r="Q100" s="40" t="n">
        <f aca="false">+P100*O100</f>
        <v>1188031.95145844</v>
      </c>
      <c r="R100" s="80" t="n">
        <v>3.46678763584341</v>
      </c>
      <c r="S100" s="40" t="n">
        <f aca="false">+R100*O100</f>
        <v>1185641.37145844</v>
      </c>
      <c r="T100" s="81" t="n">
        <f aca="false">+P100-R100</f>
        <v>0.00699000000000005</v>
      </c>
      <c r="U100" s="76" t="n">
        <f aca="false">+T100*O100</f>
        <v>2390.58000000002</v>
      </c>
      <c r="V100" s="43"/>
      <c r="W100" s="38" t="n">
        <f aca="false">G100+O100</f>
        <v>1182000</v>
      </c>
      <c r="X100" s="71" t="n">
        <f aca="false">+Y100/W100</f>
        <v>3.53596037696016</v>
      </c>
      <c r="Y100" s="40" t="n">
        <f aca="false">I100+Q100</f>
        <v>4179505.16556691</v>
      </c>
      <c r="Z100" s="71" t="n">
        <f aca="false">+AA100/W100</f>
        <v>3.52897037696016</v>
      </c>
      <c r="AA100" s="40" t="n">
        <f aca="false">K100+S100</f>
        <v>4171242.98556691</v>
      </c>
      <c r="AB100" s="75" t="n">
        <f aca="false">+X100-Z100</f>
        <v>0.00699000000000005</v>
      </c>
      <c r="AC100" s="76" t="n">
        <f aca="false">+AB100*W100</f>
        <v>8262.18000000006</v>
      </c>
      <c r="AD100" s="56"/>
      <c r="AE100" s="56"/>
      <c r="AF100" s="56"/>
      <c r="AG100" s="82"/>
      <c r="AH100" s="56"/>
      <c r="AI100" s="82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</row>
    <row r="101" customFormat="false" ht="12.75" hidden="false" customHeight="false" outlineLevel="0" collapsed="false">
      <c r="A101" s="35" t="n">
        <v>39722</v>
      </c>
      <c r="B101" s="36" t="n">
        <v>39777</v>
      </c>
      <c r="C101" s="37" t="n">
        <f aca="false">+A102-A101</f>
        <v>31</v>
      </c>
      <c r="D101" s="37"/>
      <c r="E101" s="78" t="n">
        <f aca="false">+((H101-(L101/2))*(G101/(G101+O101)))+((P101-(T101/2))*(O101/(G101+O101)))</f>
        <v>3.56629794554461</v>
      </c>
      <c r="F101" s="37"/>
      <c r="G101" s="38" t="n">
        <f aca="false">+Purchasers!P101</f>
        <v>868000</v>
      </c>
      <c r="H101" s="79" t="n">
        <v>3.58425995062075</v>
      </c>
      <c r="I101" s="39" t="n">
        <f aca="false">+H101*G101</f>
        <v>3111137.63713881</v>
      </c>
      <c r="J101" s="80" t="n">
        <v>3.57726995062075</v>
      </c>
      <c r="K101" s="40" t="n">
        <f aca="false">+J101*G101</f>
        <v>3105070.31713881</v>
      </c>
      <c r="L101" s="81" t="n">
        <f aca="false">+H101-J101</f>
        <v>0.00699000000000005</v>
      </c>
      <c r="M101" s="76" t="n">
        <f aca="false">+L101*G101</f>
        <v>6067.32000000005</v>
      </c>
      <c r="N101" s="43"/>
      <c r="O101" s="38" t="n">
        <f aca="false">+Purchasers!AC101</f>
        <v>353400</v>
      </c>
      <c r="P101" s="79" t="n">
        <v>3.53425995062075</v>
      </c>
      <c r="Q101" s="40" t="n">
        <f aca="false">+P101*O101</f>
        <v>1249007.46654937</v>
      </c>
      <c r="R101" s="80" t="n">
        <v>3.52726995062075</v>
      </c>
      <c r="S101" s="40" t="n">
        <f aca="false">+R101*O101</f>
        <v>1246537.20054937</v>
      </c>
      <c r="T101" s="81" t="n">
        <f aca="false">+P101-R101</f>
        <v>0.00699000000000005</v>
      </c>
      <c r="U101" s="76" t="n">
        <f aca="false">+T101*O101</f>
        <v>2470.26600000002</v>
      </c>
      <c r="V101" s="43"/>
      <c r="W101" s="38" t="n">
        <f aca="false">G101+O101</f>
        <v>1221400</v>
      </c>
      <c r="X101" s="71" t="n">
        <f aca="false">+Y101/W101</f>
        <v>3.56979294554461</v>
      </c>
      <c r="Y101" s="40" t="n">
        <f aca="false">I101+Q101</f>
        <v>4360145.10368818</v>
      </c>
      <c r="Z101" s="71" t="n">
        <f aca="false">+AA101/W101</f>
        <v>3.56280294554461</v>
      </c>
      <c r="AA101" s="40" t="n">
        <f aca="false">K101+S101</f>
        <v>4351607.51768818</v>
      </c>
      <c r="AB101" s="75" t="n">
        <f aca="false">+X101-Z101</f>
        <v>0.00699000000000005</v>
      </c>
      <c r="AC101" s="76" t="n">
        <f aca="false">+AB101*W101</f>
        <v>8537.58600000006</v>
      </c>
      <c r="AD101" s="56"/>
      <c r="AE101" s="56"/>
      <c r="AF101" s="56"/>
      <c r="AG101" s="82"/>
      <c r="AH101" s="56"/>
      <c r="AI101" s="82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</row>
    <row r="102" customFormat="false" ht="12.75" hidden="false" customHeight="false" outlineLevel="0" collapsed="false">
      <c r="A102" s="35" t="n">
        <v>39753</v>
      </c>
      <c r="B102" s="77" t="n">
        <v>39807</v>
      </c>
      <c r="C102" s="37" t="n">
        <f aca="false">+A103-A102</f>
        <v>30</v>
      </c>
      <c r="D102" s="37"/>
      <c r="E102" s="78" t="n">
        <f aca="false">+((H102-(L102/2))*(G102/(G102+O102)))+((P102-(T102/2))*(O102/(G102+O102)))</f>
        <v>3.63934896818334</v>
      </c>
      <c r="F102" s="37"/>
      <c r="G102" s="38" t="n">
        <f aca="false">+Purchasers!P102</f>
        <v>981000</v>
      </c>
      <c r="H102" s="79" t="n">
        <v>3.69624509812684</v>
      </c>
      <c r="I102" s="39" t="n">
        <f aca="false">+H102*G102</f>
        <v>3626016.44126243</v>
      </c>
      <c r="J102" s="80" t="n">
        <v>3.68925509812684</v>
      </c>
      <c r="K102" s="40" t="n">
        <f aca="false">+J102*G102</f>
        <v>3619159.25126243</v>
      </c>
      <c r="L102" s="81" t="n">
        <f aca="false">+H102-J102</f>
        <v>0.00699000000000005</v>
      </c>
      <c r="M102" s="76" t="n">
        <f aca="false">+L102*G102</f>
        <v>6857.19000000005</v>
      </c>
      <c r="N102" s="43"/>
      <c r="O102" s="38" t="n">
        <f aca="false">+Purchasers!AC102</f>
        <v>612000</v>
      </c>
      <c r="P102" s="79" t="n">
        <v>3.55724509812684</v>
      </c>
      <c r="Q102" s="40" t="n">
        <f aca="false">+P102*O102</f>
        <v>2177034.00005363</v>
      </c>
      <c r="R102" s="80" t="n">
        <v>3.55025509812684</v>
      </c>
      <c r="S102" s="40" t="n">
        <f aca="false">+R102*O102</f>
        <v>2172756.12005363</v>
      </c>
      <c r="T102" s="81" t="n">
        <f aca="false">+P102-R102</f>
        <v>0.00699000000000005</v>
      </c>
      <c r="U102" s="76" t="n">
        <f aca="false">+T102*O102</f>
        <v>4277.88000000003</v>
      </c>
      <c r="V102" s="43"/>
      <c r="W102" s="38" t="n">
        <f aca="false">G102+O102</f>
        <v>1593000</v>
      </c>
      <c r="X102" s="71" t="n">
        <f aca="false">+Y102/W102</f>
        <v>3.64284396818334</v>
      </c>
      <c r="Y102" s="40" t="n">
        <f aca="false">I102+Q102</f>
        <v>5803050.44131606</v>
      </c>
      <c r="Z102" s="71" t="n">
        <f aca="false">+AA102/W102</f>
        <v>3.63585396818334</v>
      </c>
      <c r="AA102" s="40" t="n">
        <f aca="false">K102+S102</f>
        <v>5791915.37131606</v>
      </c>
      <c r="AB102" s="75" t="n">
        <f aca="false">+X102-Z102</f>
        <v>0.00698999999999961</v>
      </c>
      <c r="AC102" s="76" t="n">
        <f aca="false">+AB102*W102</f>
        <v>11135.0699999994</v>
      </c>
      <c r="AD102" s="56"/>
      <c r="AE102" s="56"/>
      <c r="AF102" s="56"/>
      <c r="AG102" s="82"/>
      <c r="AH102" s="56"/>
      <c r="AI102" s="82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</row>
    <row r="103" customFormat="false" ht="12.75" hidden="false" customHeight="false" outlineLevel="0" collapsed="false">
      <c r="A103" s="35" t="n">
        <v>39783</v>
      </c>
      <c r="B103" s="36" t="n">
        <v>39838</v>
      </c>
      <c r="C103" s="37" t="n">
        <f aca="false">+A104-A103</f>
        <v>31</v>
      </c>
      <c r="D103" s="37"/>
      <c r="E103" s="78" t="n">
        <f aca="false">+((H103-(L103/2))*(G103/(G103+O103)))+((P103-(T103/2))*(O103/(G103+O103)))</f>
        <v>3.74887363881152</v>
      </c>
      <c r="F103" s="37"/>
      <c r="G103" s="38" t="n">
        <f aca="false">+Purchasers!P103</f>
        <v>1013700</v>
      </c>
      <c r="H103" s="79" t="n">
        <v>3.80423304559118</v>
      </c>
      <c r="I103" s="39" t="n">
        <f aca="false">+H103*G103</f>
        <v>3856351.03831578</v>
      </c>
      <c r="J103" s="80" t="n">
        <v>3.79724304559118</v>
      </c>
      <c r="K103" s="40" t="n">
        <f aca="false">+J103*G103</f>
        <v>3849265.27531578</v>
      </c>
      <c r="L103" s="81" t="n">
        <f aca="false">+H103-J103</f>
        <v>0.00699000000000005</v>
      </c>
      <c r="M103" s="76" t="n">
        <f aca="false">+L103*G103</f>
        <v>7085.76300000005</v>
      </c>
      <c r="N103" s="43"/>
      <c r="O103" s="38" t="n">
        <f aca="false">+Purchasers!AC103</f>
        <v>632400</v>
      </c>
      <c r="P103" s="79" t="n">
        <v>3.66923304559118</v>
      </c>
      <c r="Q103" s="40" t="n">
        <f aca="false">+P103*O103</f>
        <v>2320422.97803186</v>
      </c>
      <c r="R103" s="80" t="n">
        <v>3.66224304559118</v>
      </c>
      <c r="S103" s="40" t="n">
        <f aca="false">+R103*O103</f>
        <v>2316002.50203186</v>
      </c>
      <c r="T103" s="81" t="n">
        <f aca="false">+P103-R103</f>
        <v>0.00699000000000005</v>
      </c>
      <c r="U103" s="76" t="n">
        <f aca="false">+T103*O103</f>
        <v>4420.47600000003</v>
      </c>
      <c r="V103" s="43"/>
      <c r="W103" s="38" t="n">
        <f aca="false">G103+O103</f>
        <v>1646100</v>
      </c>
      <c r="X103" s="71" t="n">
        <f aca="false">+Y103/W103</f>
        <v>3.75236863881152</v>
      </c>
      <c r="Y103" s="40" t="n">
        <f aca="false">I103+Q103</f>
        <v>6176774.01634764</v>
      </c>
      <c r="Z103" s="71" t="n">
        <f aca="false">+AA103/W103</f>
        <v>3.74537863881152</v>
      </c>
      <c r="AA103" s="40" t="n">
        <f aca="false">K103+S103</f>
        <v>6165267.77734764</v>
      </c>
      <c r="AB103" s="75" t="n">
        <f aca="false">+X103-Z103</f>
        <v>0.00699000000000005</v>
      </c>
      <c r="AC103" s="76" t="n">
        <f aca="false">+AB103*W103</f>
        <v>11506.2390000001</v>
      </c>
      <c r="AD103" s="56"/>
      <c r="AE103" s="56"/>
      <c r="AF103" s="56"/>
      <c r="AG103" s="82"/>
      <c r="AH103" s="56"/>
      <c r="AI103" s="82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</row>
    <row r="104" customFormat="false" ht="12.75" hidden="false" customHeight="false" outlineLevel="0" collapsed="false">
      <c r="A104" s="35" t="n">
        <v>39814</v>
      </c>
      <c r="B104" s="77" t="n">
        <v>39869</v>
      </c>
      <c r="C104" s="37" t="n">
        <f aca="false">+A105-A104</f>
        <v>31</v>
      </c>
      <c r="D104" s="37"/>
      <c r="E104" s="78" t="n">
        <f aca="false">+((H104-(L104/2))*(G104/(G104+O104)))+((P104-(T104/2))*(O104/(G104+O104)))</f>
        <v>3.86209881751966</v>
      </c>
      <c r="F104" s="37"/>
      <c r="G104" s="38" t="n">
        <f aca="false">+Purchasers!P104</f>
        <v>1013700</v>
      </c>
      <c r="H104" s="79" t="n">
        <v>3.92072376102248</v>
      </c>
      <c r="I104" s="39" t="n">
        <f aca="false">+H104*G104</f>
        <v>3974437.67654849</v>
      </c>
      <c r="J104" s="80" t="n">
        <v>3.91373376102248</v>
      </c>
      <c r="K104" s="40" t="n">
        <f aca="false">+J104*G104</f>
        <v>3967351.91354849</v>
      </c>
      <c r="L104" s="81" t="n">
        <f aca="false">+H104-J104</f>
        <v>0.00699000000000005</v>
      </c>
      <c r="M104" s="76" t="n">
        <f aca="false">+L104*G104</f>
        <v>7085.76300000005</v>
      </c>
      <c r="N104" s="43"/>
      <c r="O104" s="38" t="n">
        <f aca="false">+Purchasers!AC104</f>
        <v>632400</v>
      </c>
      <c r="P104" s="79" t="n">
        <v>3.77722376102249</v>
      </c>
      <c r="Q104" s="40" t="n">
        <f aca="false">+P104*O104</f>
        <v>2388716.30647062</v>
      </c>
      <c r="R104" s="80" t="n">
        <v>3.77023376102249</v>
      </c>
      <c r="S104" s="40" t="n">
        <f aca="false">+R104*O104</f>
        <v>2384295.83047062</v>
      </c>
      <c r="T104" s="81" t="n">
        <f aca="false">+P104-R104</f>
        <v>0.00699000000000005</v>
      </c>
      <c r="U104" s="76" t="n">
        <f aca="false">+T104*O104</f>
        <v>4420.47600000003</v>
      </c>
      <c r="V104" s="43"/>
      <c r="W104" s="38" t="n">
        <f aca="false">G104+O104</f>
        <v>1646100</v>
      </c>
      <c r="X104" s="71" t="n">
        <f aca="false">+Y104/W104</f>
        <v>3.86559381751966</v>
      </c>
      <c r="Y104" s="40" t="n">
        <f aca="false">I104+Q104</f>
        <v>6363153.98301911</v>
      </c>
      <c r="Z104" s="71" t="n">
        <f aca="false">+AA104/W104</f>
        <v>3.85860381751966</v>
      </c>
      <c r="AA104" s="40" t="n">
        <f aca="false">K104+S104</f>
        <v>6351647.74401911</v>
      </c>
      <c r="AB104" s="75" t="n">
        <f aca="false">+X104-Z104</f>
        <v>0.00698999999999961</v>
      </c>
      <c r="AC104" s="76" t="n">
        <f aca="false">+AB104*W104</f>
        <v>11506.2389999994</v>
      </c>
      <c r="AD104" s="56"/>
      <c r="AE104" s="56"/>
      <c r="AF104" s="56"/>
      <c r="AG104" s="82"/>
      <c r="AH104" s="56"/>
      <c r="AI104" s="82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</row>
    <row r="105" customFormat="false" ht="12.75" hidden="false" customHeight="false" outlineLevel="0" collapsed="false">
      <c r="A105" s="35" t="n">
        <v>39845</v>
      </c>
      <c r="B105" s="36" t="n">
        <v>39897</v>
      </c>
      <c r="C105" s="37" t="n">
        <f aca="false">+A106-A105</f>
        <v>28</v>
      </c>
      <c r="D105" s="37"/>
      <c r="E105" s="78" t="n">
        <f aca="false">+((H105-(L105/2))*(G105/(G105+O105)))+((P105-(T105/2))*(O105/(G105+O105)))</f>
        <v>3.82864029227695</v>
      </c>
      <c r="F105" s="37"/>
      <c r="G105" s="38" t="n">
        <f aca="false">+Purchasers!P105</f>
        <v>915600</v>
      </c>
      <c r="H105" s="79" t="n">
        <v>3.7937172131809</v>
      </c>
      <c r="I105" s="39" t="n">
        <f aca="false">+H105*G105</f>
        <v>3473527.48038843</v>
      </c>
      <c r="J105" s="80" t="n">
        <v>3.7867272131809</v>
      </c>
      <c r="K105" s="40" t="n">
        <f aca="false">+J105*G105</f>
        <v>3467127.43638843</v>
      </c>
      <c r="L105" s="81" t="n">
        <f aca="false">+H105-J105</f>
        <v>0.00699000000000005</v>
      </c>
      <c r="M105" s="76" t="n">
        <f aca="false">+L105*G105</f>
        <v>6400.04400000005</v>
      </c>
      <c r="N105" s="43"/>
      <c r="O105" s="38" t="n">
        <f aca="false">+Purchasers!AC105</f>
        <v>571200</v>
      </c>
      <c r="P105" s="79" t="n">
        <v>3.8937172131809</v>
      </c>
      <c r="Q105" s="40" t="n">
        <f aca="false">+P105*O105</f>
        <v>2224091.27216893</v>
      </c>
      <c r="R105" s="80" t="n">
        <v>3.8867272131809</v>
      </c>
      <c r="S105" s="40" t="n">
        <f aca="false">+R105*O105</f>
        <v>2220098.58416893</v>
      </c>
      <c r="T105" s="81" t="n">
        <f aca="false">+P105-R105</f>
        <v>0.00699000000000005</v>
      </c>
      <c r="U105" s="76" t="n">
        <f aca="false">+T105*O105</f>
        <v>3992.68800000003</v>
      </c>
      <c r="V105" s="43"/>
      <c r="W105" s="38" t="n">
        <f aca="false">G105+O105</f>
        <v>1486800</v>
      </c>
      <c r="X105" s="71" t="n">
        <f aca="false">+Y105/W105</f>
        <v>3.83213529227695</v>
      </c>
      <c r="Y105" s="40" t="n">
        <f aca="false">I105+Q105</f>
        <v>5697618.75255737</v>
      </c>
      <c r="Z105" s="71" t="n">
        <f aca="false">+AA105/W105</f>
        <v>3.82514529227695</v>
      </c>
      <c r="AA105" s="40" t="n">
        <f aca="false">K105+S105</f>
        <v>5687226.02055737</v>
      </c>
      <c r="AB105" s="75" t="n">
        <f aca="false">+X105-Z105</f>
        <v>0.00698999999999961</v>
      </c>
      <c r="AC105" s="76" t="n">
        <f aca="false">+AB105*W105</f>
        <v>10392.7319999994</v>
      </c>
      <c r="AD105" s="56"/>
      <c r="AE105" s="56"/>
      <c r="AF105" s="56"/>
      <c r="AG105" s="82"/>
      <c r="AH105" s="56"/>
      <c r="AI105" s="82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</row>
    <row r="106" customFormat="false" ht="12.75" hidden="false" customHeight="false" outlineLevel="0" collapsed="false">
      <c r="A106" s="35" t="n">
        <v>39873</v>
      </c>
      <c r="B106" s="77" t="n">
        <v>39928</v>
      </c>
      <c r="C106" s="37" t="n">
        <f aca="false">+A107-A106</f>
        <v>31</v>
      </c>
      <c r="D106" s="37"/>
      <c r="E106" s="78" t="n">
        <f aca="false">+((H106-(L106/2))*(G106/(G106+O106)))+((P106-(T106/2))*(O106/(G106+O106)))</f>
        <v>3.69547825855714</v>
      </c>
      <c r="F106" s="37"/>
      <c r="G106" s="38" t="n">
        <f aca="false">+Purchasers!P106</f>
        <v>1013700</v>
      </c>
      <c r="H106" s="79" t="n">
        <v>3.65671337155149</v>
      </c>
      <c r="I106" s="39" t="n">
        <f aca="false">+H106*G106</f>
        <v>3706810.34474175</v>
      </c>
      <c r="J106" s="80" t="n">
        <v>3.64972337155149</v>
      </c>
      <c r="K106" s="40" t="n">
        <f aca="false">+J106*G106</f>
        <v>3699724.58174174</v>
      </c>
      <c r="L106" s="81" t="n">
        <f aca="false">+H106-J106</f>
        <v>0.00699000000000005</v>
      </c>
      <c r="M106" s="76" t="n">
        <f aca="false">+L106*G106</f>
        <v>7085.76300000005</v>
      </c>
      <c r="N106" s="43"/>
      <c r="O106" s="38" t="n">
        <f aca="false">+Purchasers!AC106</f>
        <v>632400</v>
      </c>
      <c r="P106" s="79" t="n">
        <v>3.76671337155149</v>
      </c>
      <c r="Q106" s="40" t="n">
        <f aca="false">+P106*O106</f>
        <v>2382069.53616916</v>
      </c>
      <c r="R106" s="80" t="n">
        <v>3.75972337155149</v>
      </c>
      <c r="S106" s="40" t="n">
        <f aca="false">+R106*O106</f>
        <v>2377649.06016916</v>
      </c>
      <c r="T106" s="81" t="n">
        <f aca="false">+P106-R106</f>
        <v>0.00699000000000005</v>
      </c>
      <c r="U106" s="76" t="n">
        <f aca="false">+T106*O106</f>
        <v>4420.47600000003</v>
      </c>
      <c r="V106" s="43"/>
      <c r="W106" s="38" t="n">
        <f aca="false">G106+O106</f>
        <v>1646100</v>
      </c>
      <c r="X106" s="71" t="n">
        <f aca="false">+Y106/W106</f>
        <v>3.69897325855714</v>
      </c>
      <c r="Y106" s="40" t="n">
        <f aca="false">I106+Q106</f>
        <v>6088879.88091091</v>
      </c>
      <c r="Z106" s="71" t="n">
        <f aca="false">+AA106/W106</f>
        <v>3.69198325855714</v>
      </c>
      <c r="AA106" s="40" t="n">
        <f aca="false">K106+S106</f>
        <v>6077373.64191091</v>
      </c>
      <c r="AB106" s="75" t="n">
        <f aca="false">+X106-Z106</f>
        <v>0.00699000000000005</v>
      </c>
      <c r="AC106" s="76" t="n">
        <f aca="false">+AB106*W106</f>
        <v>11506.2390000001</v>
      </c>
      <c r="AD106" s="56"/>
      <c r="AE106" s="56"/>
      <c r="AF106" s="56"/>
      <c r="AG106" s="82"/>
      <c r="AH106" s="56"/>
      <c r="AI106" s="82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</row>
    <row r="107" customFormat="false" ht="12.75" hidden="false" customHeight="false" outlineLevel="0" collapsed="false">
      <c r="A107" s="35" t="n">
        <v>39904</v>
      </c>
      <c r="B107" s="36" t="n">
        <v>39958</v>
      </c>
      <c r="C107" s="37" t="n">
        <f aca="false">+A108-A107</f>
        <v>30</v>
      </c>
      <c r="D107" s="37"/>
      <c r="E107" s="78" t="n">
        <f aca="false">+((H107-(L107/2))*(G107/(G107+O107)))+((P107-(T107/2))*(O107/(G107+O107)))</f>
        <v>3.54804461748648</v>
      </c>
      <c r="F107" s="37"/>
      <c r="G107" s="38" t="n">
        <f aca="false">+Purchasers!P107</f>
        <v>840000</v>
      </c>
      <c r="H107" s="79" t="n">
        <v>3.51971220631897</v>
      </c>
      <c r="I107" s="39" t="n">
        <f aca="false">+H107*G107</f>
        <v>2956558.25330794</v>
      </c>
      <c r="J107" s="80" t="n">
        <v>3.51272220631897</v>
      </c>
      <c r="K107" s="40" t="n">
        <f aca="false">+J107*G107</f>
        <v>2950686.65330794</v>
      </c>
      <c r="L107" s="81" t="n">
        <f aca="false">+H107-J107</f>
        <v>0.00699000000000005</v>
      </c>
      <c r="M107" s="76" t="n">
        <f aca="false">+L107*G107</f>
        <v>5871.60000000004</v>
      </c>
      <c r="N107" s="43"/>
      <c r="O107" s="38" t="n">
        <f aca="false">+Purchasers!AC107</f>
        <v>342000</v>
      </c>
      <c r="P107" s="79" t="n">
        <v>3.62971220631897</v>
      </c>
      <c r="Q107" s="40" t="n">
        <f aca="false">+P107*O107</f>
        <v>1241361.57456109</v>
      </c>
      <c r="R107" s="80" t="n">
        <v>3.62272220631897</v>
      </c>
      <c r="S107" s="40" t="n">
        <f aca="false">+R107*O107</f>
        <v>1238970.99456109</v>
      </c>
      <c r="T107" s="81" t="n">
        <f aca="false">+P107-R107</f>
        <v>0.00699000000000005</v>
      </c>
      <c r="U107" s="76" t="n">
        <f aca="false">+T107*O107</f>
        <v>2390.58000000002</v>
      </c>
      <c r="V107" s="43"/>
      <c r="W107" s="38" t="n">
        <f aca="false">G107+O107</f>
        <v>1182000</v>
      </c>
      <c r="X107" s="71" t="n">
        <f aca="false">+Y107/W107</f>
        <v>3.55153961748648</v>
      </c>
      <c r="Y107" s="40" t="n">
        <f aca="false">I107+Q107</f>
        <v>4197919.82786902</v>
      </c>
      <c r="Z107" s="71" t="n">
        <f aca="false">+AA107/W107</f>
        <v>3.54454961748648</v>
      </c>
      <c r="AA107" s="40" t="n">
        <f aca="false">K107+S107</f>
        <v>4189657.64786902</v>
      </c>
      <c r="AB107" s="75" t="n">
        <f aca="false">+X107-Z107</f>
        <v>0.0069900000000005</v>
      </c>
      <c r="AC107" s="76" t="n">
        <f aca="false">+AB107*W107</f>
        <v>8262.18000000059</v>
      </c>
      <c r="AD107" s="56"/>
      <c r="AE107" s="56"/>
      <c r="AF107" s="56"/>
      <c r="AG107" s="82"/>
      <c r="AH107" s="56"/>
      <c r="AI107" s="82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</row>
    <row r="108" customFormat="false" ht="12.75" hidden="false" customHeight="false" outlineLevel="0" collapsed="false">
      <c r="A108" s="35" t="n">
        <v>39934</v>
      </c>
      <c r="B108" s="77" t="n">
        <v>39989</v>
      </c>
      <c r="C108" s="37" t="n">
        <f aca="false">+A109-A108</f>
        <v>31</v>
      </c>
      <c r="D108" s="37"/>
      <c r="E108" s="78" t="n">
        <f aca="false">+((H108-(L108/2))*(G108/(G108+O108)))+((P108-(T108/2))*(O108/(G108+O108)))</f>
        <v>3.4998785868208</v>
      </c>
      <c r="F108" s="37"/>
      <c r="G108" s="38" t="n">
        <f aca="false">+Purchasers!P108</f>
        <v>868000</v>
      </c>
      <c r="H108" s="79" t="n">
        <v>3.50771368834364</v>
      </c>
      <c r="I108" s="39" t="n">
        <f aca="false">+H108*G108</f>
        <v>3044695.48148228</v>
      </c>
      <c r="J108" s="80" t="n">
        <v>3.50072368834364</v>
      </c>
      <c r="K108" s="40" t="n">
        <f aca="false">+J108*G108</f>
        <v>3038628.16148228</v>
      </c>
      <c r="L108" s="81" t="n">
        <f aca="false">+H108-J108</f>
        <v>0.00699000000000005</v>
      </c>
      <c r="M108" s="76" t="n">
        <f aca="false">+L108*G108</f>
        <v>6067.32000000005</v>
      </c>
      <c r="N108" s="43"/>
      <c r="O108" s="38" t="n">
        <f aca="false">+Purchasers!AC108</f>
        <v>353400</v>
      </c>
      <c r="P108" s="79" t="n">
        <v>3.49271368834364</v>
      </c>
      <c r="Q108" s="40" t="n">
        <f aca="false">+P108*O108</f>
        <v>1234325.01746064</v>
      </c>
      <c r="R108" s="80" t="n">
        <v>3.48572368834364</v>
      </c>
      <c r="S108" s="40" t="n">
        <f aca="false">+R108*O108</f>
        <v>1231854.75146064</v>
      </c>
      <c r="T108" s="81" t="n">
        <f aca="false">+P108-R108</f>
        <v>0.00699000000000005</v>
      </c>
      <c r="U108" s="76" t="n">
        <f aca="false">+T108*O108</f>
        <v>2470.26600000002</v>
      </c>
      <c r="V108" s="43"/>
      <c r="W108" s="38" t="n">
        <f aca="false">G108+O108</f>
        <v>1221400</v>
      </c>
      <c r="X108" s="71" t="n">
        <f aca="false">+Y108/W108</f>
        <v>3.5033735868208</v>
      </c>
      <c r="Y108" s="40" t="n">
        <f aca="false">I108+Q108</f>
        <v>4279020.49894293</v>
      </c>
      <c r="Z108" s="71" t="n">
        <f aca="false">+AA108/W108</f>
        <v>3.4963835868208</v>
      </c>
      <c r="AA108" s="40" t="n">
        <f aca="false">K108+S108</f>
        <v>4270482.91294293</v>
      </c>
      <c r="AB108" s="75" t="n">
        <f aca="false">+X108-Z108</f>
        <v>0.00699000000000005</v>
      </c>
      <c r="AC108" s="76" t="n">
        <f aca="false">+AB108*W108</f>
        <v>8537.58600000006</v>
      </c>
      <c r="AD108" s="56"/>
      <c r="AE108" s="56"/>
      <c r="AF108" s="56"/>
      <c r="AG108" s="82"/>
      <c r="AH108" s="56"/>
      <c r="AI108" s="82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</row>
    <row r="109" customFormat="false" ht="12.75" hidden="false" customHeight="false" outlineLevel="0" collapsed="false">
      <c r="A109" s="35" t="n">
        <v>39965</v>
      </c>
      <c r="B109" s="36" t="n">
        <v>40019</v>
      </c>
      <c r="C109" s="37" t="n">
        <f aca="false">+A110-A109</f>
        <v>30</v>
      </c>
      <c r="D109" s="37"/>
      <c r="E109" s="78" t="n">
        <f aca="false">+((H109-(L109/2))*(G109/(G109+O109)))+((P109-(T109/2))*(O109/(G109+O109)))</f>
        <v>3.52128370284398</v>
      </c>
      <c r="F109" s="37"/>
      <c r="G109" s="38" t="n">
        <f aca="false">+Purchasers!P109</f>
        <v>840000</v>
      </c>
      <c r="H109" s="79" t="n">
        <v>3.54271778913839</v>
      </c>
      <c r="I109" s="39" t="n">
        <f aca="false">+H109*G109</f>
        <v>2975882.94287625</v>
      </c>
      <c r="J109" s="80" t="n">
        <v>3.53572778913839</v>
      </c>
      <c r="K109" s="40" t="n">
        <f aca="false">+J109*G109</f>
        <v>2970011.34287625</v>
      </c>
      <c r="L109" s="81" t="n">
        <f aca="false">+H109-J109</f>
        <v>0.00699000000000005</v>
      </c>
      <c r="M109" s="76" t="n">
        <f aca="false">+L109*G109</f>
        <v>5871.60000000004</v>
      </c>
      <c r="N109" s="43"/>
      <c r="O109" s="38" t="n">
        <f aca="false">+Purchasers!AC109</f>
        <v>342000</v>
      </c>
      <c r="P109" s="79" t="n">
        <v>3.48071778913839</v>
      </c>
      <c r="Q109" s="40" t="n">
        <f aca="false">+P109*O109</f>
        <v>1190405.48388533</v>
      </c>
      <c r="R109" s="80" t="n">
        <v>3.47372778913839</v>
      </c>
      <c r="S109" s="40" t="n">
        <f aca="false">+R109*O109</f>
        <v>1188014.90388533</v>
      </c>
      <c r="T109" s="81" t="n">
        <f aca="false">+P109-R109</f>
        <v>0.00699000000000005</v>
      </c>
      <c r="U109" s="76" t="n">
        <f aca="false">+T109*O109</f>
        <v>2390.58000000002</v>
      </c>
      <c r="V109" s="43"/>
      <c r="W109" s="38" t="n">
        <f aca="false">G109+O109</f>
        <v>1182000</v>
      </c>
      <c r="X109" s="71" t="n">
        <f aca="false">+Y109/W109</f>
        <v>3.52477870284398</v>
      </c>
      <c r="Y109" s="40" t="n">
        <f aca="false">I109+Q109</f>
        <v>4166288.42676158</v>
      </c>
      <c r="Z109" s="71" t="n">
        <f aca="false">+AA109/W109</f>
        <v>3.51778870284398</v>
      </c>
      <c r="AA109" s="40" t="n">
        <f aca="false">K109+S109</f>
        <v>4158026.24676158</v>
      </c>
      <c r="AB109" s="75" t="n">
        <f aca="false">+X109-Z109</f>
        <v>0.00699000000000005</v>
      </c>
      <c r="AC109" s="76" t="n">
        <f aca="false">+AB109*W109</f>
        <v>8262.18000000006</v>
      </c>
      <c r="AD109" s="56"/>
      <c r="AE109" s="56"/>
      <c r="AF109" s="56"/>
      <c r="AG109" s="82"/>
      <c r="AH109" s="56"/>
      <c r="AI109" s="82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</row>
    <row r="110" customFormat="false" ht="12.75" hidden="false" customHeight="false" outlineLevel="0" collapsed="false">
      <c r="A110" s="35" t="n">
        <v>39995</v>
      </c>
      <c r="B110" s="77" t="n">
        <v>40050</v>
      </c>
      <c r="C110" s="37" t="n">
        <f aca="false">+A111-A110</f>
        <v>31</v>
      </c>
      <c r="D110" s="37"/>
      <c r="E110" s="78" t="n">
        <f aca="false">+((H110-(L110/2))*(G110/(G110+O110)))+((P110-(T110/2))*(O110/(G110+O110)))</f>
        <v>3.54207719658277</v>
      </c>
      <c r="F110" s="37"/>
      <c r="G110" s="38" t="n">
        <f aca="false">+Purchasers!P110</f>
        <v>868000</v>
      </c>
      <c r="H110" s="79" t="n">
        <v>3.55772448084673</v>
      </c>
      <c r="I110" s="39" t="n">
        <f aca="false">+H110*G110</f>
        <v>3088104.84937496</v>
      </c>
      <c r="J110" s="80" t="n">
        <v>3.55073448084673</v>
      </c>
      <c r="K110" s="40" t="n">
        <f aca="false">+J110*G110</f>
        <v>3082037.52937496</v>
      </c>
      <c r="L110" s="81" t="n">
        <f aca="false">+H110-J110</f>
        <v>0.00699000000000005</v>
      </c>
      <c r="M110" s="76" t="n">
        <f aca="false">+L110*G110</f>
        <v>6067.32000000005</v>
      </c>
      <c r="N110" s="43"/>
      <c r="O110" s="38" t="n">
        <f aca="false">+Purchasers!AC110</f>
        <v>353400</v>
      </c>
      <c r="P110" s="79" t="n">
        <v>3.51572448084673</v>
      </c>
      <c r="Q110" s="40" t="n">
        <f aca="false">+P110*O110</f>
        <v>1242457.03153123</v>
      </c>
      <c r="R110" s="80" t="n">
        <v>3.50873448084673</v>
      </c>
      <c r="S110" s="40" t="n">
        <f aca="false">+R110*O110</f>
        <v>1239986.76553123</v>
      </c>
      <c r="T110" s="81" t="n">
        <f aca="false">+P110-R110</f>
        <v>0.00699000000000005</v>
      </c>
      <c r="U110" s="76" t="n">
        <f aca="false">+T110*O110</f>
        <v>2470.26600000002</v>
      </c>
      <c r="V110" s="43"/>
      <c r="W110" s="38" t="n">
        <f aca="false">G110+O110</f>
        <v>1221400</v>
      </c>
      <c r="X110" s="71" t="n">
        <f aca="false">+Y110/W110</f>
        <v>3.54557219658277</v>
      </c>
      <c r="Y110" s="40" t="n">
        <f aca="false">I110+Q110</f>
        <v>4330561.8809062</v>
      </c>
      <c r="Z110" s="71" t="n">
        <f aca="false">+AA110/W110</f>
        <v>3.53858219658277</v>
      </c>
      <c r="AA110" s="40" t="n">
        <f aca="false">K110+S110</f>
        <v>4322024.2949062</v>
      </c>
      <c r="AB110" s="75" t="n">
        <f aca="false">+X110-Z110</f>
        <v>0.00699000000000094</v>
      </c>
      <c r="AC110" s="76" t="n">
        <f aca="false">+AB110*W110</f>
        <v>8537.58600000115</v>
      </c>
      <c r="AD110" s="56"/>
      <c r="AE110" s="56"/>
      <c r="AF110" s="56"/>
      <c r="AG110" s="82"/>
      <c r="AH110" s="56"/>
      <c r="AI110" s="82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</row>
    <row r="111" customFormat="false" ht="12.75" hidden="false" customHeight="false" outlineLevel="0" collapsed="false">
      <c r="A111" s="35" t="n">
        <v>40026</v>
      </c>
      <c r="B111" s="36" t="n">
        <v>40081</v>
      </c>
      <c r="C111" s="37" t="n">
        <f aca="false">+A112-A111</f>
        <v>31</v>
      </c>
      <c r="D111" s="37"/>
      <c r="E111" s="78" t="n">
        <f aca="false">+((H111-(L111/2))*(G111/(G111+O111)))+((P111-(T111/2))*(O111/(G111+O111)))</f>
        <v>3.56348239104417</v>
      </c>
      <c r="F111" s="37"/>
      <c r="G111" s="38" t="n">
        <f aca="false">+Purchasers!P111</f>
        <v>868000</v>
      </c>
      <c r="H111" s="79" t="n">
        <v>3.58173373622183</v>
      </c>
      <c r="I111" s="39" t="n">
        <f aca="false">+H111*G111</f>
        <v>3108944.88304055</v>
      </c>
      <c r="J111" s="80" t="n">
        <v>3.57474373622183</v>
      </c>
      <c r="K111" s="40" t="n">
        <f aca="false">+J111*G111</f>
        <v>3102877.56304055</v>
      </c>
      <c r="L111" s="81" t="n">
        <f aca="false">+H111-J111</f>
        <v>0.00699000000000005</v>
      </c>
      <c r="M111" s="76" t="n">
        <f aca="false">+L111*G111</f>
        <v>6067.32000000005</v>
      </c>
      <c r="N111" s="43"/>
      <c r="O111" s="38" t="n">
        <f aca="false">+Purchasers!AC111</f>
        <v>353400</v>
      </c>
      <c r="P111" s="79" t="n">
        <v>3.53073373622183</v>
      </c>
      <c r="Q111" s="40" t="n">
        <f aca="false">+P111*O111</f>
        <v>1247761.3023808</v>
      </c>
      <c r="R111" s="80" t="n">
        <v>3.52374373622183</v>
      </c>
      <c r="S111" s="40" t="n">
        <f aca="false">+R111*O111</f>
        <v>1245291.0363808</v>
      </c>
      <c r="T111" s="81" t="n">
        <f aca="false">+P111-R111</f>
        <v>0.00699000000000005</v>
      </c>
      <c r="U111" s="76" t="n">
        <f aca="false">+T111*O111</f>
        <v>2470.26600000002</v>
      </c>
      <c r="V111" s="43"/>
      <c r="W111" s="38" t="n">
        <f aca="false">G111+O111</f>
        <v>1221400</v>
      </c>
      <c r="X111" s="71" t="n">
        <f aca="false">+Y111/W111</f>
        <v>3.56697739104417</v>
      </c>
      <c r="Y111" s="40" t="n">
        <f aca="false">I111+Q111</f>
        <v>4356706.18542135</v>
      </c>
      <c r="Z111" s="71" t="n">
        <f aca="false">+AA111/W111</f>
        <v>3.55998739104417</v>
      </c>
      <c r="AA111" s="40" t="n">
        <f aca="false">K111+S111</f>
        <v>4348168.59942135</v>
      </c>
      <c r="AB111" s="75" t="n">
        <f aca="false">+X111-Z111</f>
        <v>0.00699000000000005</v>
      </c>
      <c r="AC111" s="76" t="n">
        <f aca="false">+AB111*W111</f>
        <v>8537.58600000006</v>
      </c>
      <c r="AD111" s="56"/>
      <c r="AE111" s="56"/>
      <c r="AF111" s="56"/>
      <c r="AG111" s="82"/>
      <c r="AH111" s="56"/>
      <c r="AI111" s="82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</row>
    <row r="112" customFormat="false" ht="12.75" hidden="false" customHeight="false" outlineLevel="0" collapsed="false">
      <c r="A112" s="35" t="n">
        <v>40057</v>
      </c>
      <c r="B112" s="77" t="n">
        <v>40111</v>
      </c>
      <c r="C112" s="37" t="n">
        <f aca="false">+A113-A112</f>
        <v>30</v>
      </c>
      <c r="D112" s="37"/>
      <c r="E112" s="78" t="n">
        <f aca="false">+((H112-(L112/2))*(G112/(G112+O112)))+((P112-(T112/2))*(O112/(G112+O112)))</f>
        <v>3.61343326972325</v>
      </c>
      <c r="F112" s="37"/>
      <c r="G112" s="38" t="n">
        <f aca="false">+Purchasers!P112</f>
        <v>840000</v>
      </c>
      <c r="H112" s="79" t="n">
        <v>3.6422455286065</v>
      </c>
      <c r="I112" s="39" t="n">
        <f aca="false">+H112*G112</f>
        <v>3059486.24402946</v>
      </c>
      <c r="J112" s="80" t="n">
        <v>3.6352555286065</v>
      </c>
      <c r="K112" s="40" t="n">
        <f aca="false">+J112*G112</f>
        <v>3053614.64402946</v>
      </c>
      <c r="L112" s="81" t="n">
        <f aca="false">+H112-J112</f>
        <v>0.00699000000000005</v>
      </c>
      <c r="M112" s="76" t="n">
        <f aca="false">+L112*G112</f>
        <v>5871.60000000004</v>
      </c>
      <c r="N112" s="43"/>
      <c r="O112" s="38" t="n">
        <f aca="false">+Purchasers!AC112</f>
        <v>342000</v>
      </c>
      <c r="P112" s="79" t="n">
        <v>3.5547455286065</v>
      </c>
      <c r="Q112" s="40" t="n">
        <f aca="false">+P112*O112</f>
        <v>1215722.97078342</v>
      </c>
      <c r="R112" s="80" t="n">
        <v>3.5477555286065</v>
      </c>
      <c r="S112" s="40" t="n">
        <f aca="false">+R112*O112</f>
        <v>1213332.39078342</v>
      </c>
      <c r="T112" s="81" t="n">
        <f aca="false">+P112-R112</f>
        <v>0.00699000000000005</v>
      </c>
      <c r="U112" s="76" t="n">
        <f aca="false">+T112*O112</f>
        <v>2390.58000000002</v>
      </c>
      <c r="V112" s="43"/>
      <c r="W112" s="38" t="n">
        <f aca="false">G112+O112</f>
        <v>1182000</v>
      </c>
      <c r="X112" s="71" t="n">
        <f aca="false">+Y112/W112</f>
        <v>3.61692826972325</v>
      </c>
      <c r="Y112" s="40" t="n">
        <f aca="false">I112+Q112</f>
        <v>4275209.21481288</v>
      </c>
      <c r="Z112" s="71" t="n">
        <f aca="false">+AA112/W112</f>
        <v>3.60993826972325</v>
      </c>
      <c r="AA112" s="40" t="n">
        <f aca="false">K112+S112</f>
        <v>4266947.03481288</v>
      </c>
      <c r="AB112" s="75" t="n">
        <f aca="false">+X112-Z112</f>
        <v>0.00698999999999961</v>
      </c>
      <c r="AC112" s="76" t="n">
        <f aca="false">+AB112*W112</f>
        <v>8262.17999999954</v>
      </c>
      <c r="AD112" s="56"/>
      <c r="AE112" s="56"/>
      <c r="AF112" s="56"/>
      <c r="AG112" s="82"/>
      <c r="AH112" s="56"/>
      <c r="AI112" s="82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</row>
    <row r="113" customFormat="false" ht="12.75" hidden="false" customHeight="false" outlineLevel="0" collapsed="false">
      <c r="A113" s="35" t="n">
        <v>40087</v>
      </c>
      <c r="B113" s="36" t="n">
        <v>40142</v>
      </c>
      <c r="C113" s="37" t="n">
        <f aca="false">+A114-A113</f>
        <v>31</v>
      </c>
      <c r="D113" s="37"/>
      <c r="E113" s="78" t="n">
        <f aca="false">+((H113-(L113/2))*(G113/(G113+O113)))+((P113-(T113/2))*(O113/(G113+O113)))</f>
        <v>3.6472978268378</v>
      </c>
      <c r="F113" s="37"/>
      <c r="G113" s="38" t="n">
        <f aca="false">+Purchasers!P113</f>
        <v>868000</v>
      </c>
      <c r="H113" s="79" t="n">
        <v>3.66525983191395</v>
      </c>
      <c r="I113" s="39" t="n">
        <f aca="false">+H113*G113</f>
        <v>3181445.5341013</v>
      </c>
      <c r="J113" s="80" t="n">
        <v>3.65826983191395</v>
      </c>
      <c r="K113" s="40" t="n">
        <f aca="false">+J113*G113</f>
        <v>3175378.2141013</v>
      </c>
      <c r="L113" s="81" t="n">
        <f aca="false">+H113-J113</f>
        <v>0.00699000000000005</v>
      </c>
      <c r="M113" s="76" t="n">
        <f aca="false">+L113*G113</f>
        <v>6067.32000000005</v>
      </c>
      <c r="N113" s="43"/>
      <c r="O113" s="38" t="n">
        <f aca="false">+Purchasers!AC113</f>
        <v>353400</v>
      </c>
      <c r="P113" s="79" t="n">
        <v>3.61525983191395</v>
      </c>
      <c r="Q113" s="40" t="n">
        <f aca="false">+P113*O113</f>
        <v>1277632.82459839</v>
      </c>
      <c r="R113" s="80" t="n">
        <v>3.60826983191395</v>
      </c>
      <c r="S113" s="40" t="n">
        <f aca="false">+R113*O113</f>
        <v>1275162.55859839</v>
      </c>
      <c r="T113" s="81" t="n">
        <f aca="false">+P113-R113</f>
        <v>0.00699000000000005</v>
      </c>
      <c r="U113" s="76" t="n">
        <f aca="false">+T113*O113</f>
        <v>2470.26600000002</v>
      </c>
      <c r="V113" s="43"/>
      <c r="W113" s="38" t="n">
        <f aca="false">G113+O113</f>
        <v>1221400</v>
      </c>
      <c r="X113" s="71" t="n">
        <f aca="false">+Y113/W113</f>
        <v>3.6507928268378</v>
      </c>
      <c r="Y113" s="40" t="n">
        <f aca="false">I113+Q113</f>
        <v>4459078.35869969</v>
      </c>
      <c r="Z113" s="71" t="n">
        <f aca="false">+AA113/W113</f>
        <v>3.6438028268378</v>
      </c>
      <c r="AA113" s="40" t="n">
        <f aca="false">K113+S113</f>
        <v>4450540.77269969</v>
      </c>
      <c r="AB113" s="75" t="n">
        <f aca="false">+X113-Z113</f>
        <v>0.00699000000000005</v>
      </c>
      <c r="AC113" s="76" t="n">
        <f aca="false">+AB113*W113</f>
        <v>8537.58600000006</v>
      </c>
      <c r="AD113" s="56"/>
      <c r="AE113" s="56"/>
      <c r="AF113" s="56"/>
      <c r="AG113" s="82"/>
      <c r="AH113" s="56"/>
      <c r="AI113" s="82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</row>
    <row r="114" customFormat="false" ht="12.75" hidden="false" customHeight="false" outlineLevel="0" collapsed="false">
      <c r="A114" s="35" t="n">
        <v>40118</v>
      </c>
      <c r="B114" s="77" t="n">
        <v>40172</v>
      </c>
      <c r="C114" s="37" t="n">
        <f aca="false">+A115-A114</f>
        <v>30</v>
      </c>
      <c r="D114" s="37"/>
      <c r="E114" s="78" t="n">
        <f aca="false">+((H114-(L114/2))*(G114/(G114+O114)))+((P114-(T114/2))*(O114/(G114+O114)))</f>
        <v>3.72038049066601</v>
      </c>
      <c r="F114" s="37"/>
      <c r="G114" s="38" t="n">
        <f aca="false">+Purchasers!P114</f>
        <v>981000</v>
      </c>
      <c r="H114" s="79" t="n">
        <v>3.77727662060951</v>
      </c>
      <c r="I114" s="39" t="n">
        <f aca="false">+H114*G114</f>
        <v>3705508.36481793</v>
      </c>
      <c r="J114" s="80" t="n">
        <v>3.77028662060951</v>
      </c>
      <c r="K114" s="40" t="n">
        <f aca="false">+J114*G114</f>
        <v>3698651.17481793</v>
      </c>
      <c r="L114" s="81" t="n">
        <f aca="false">+H114-J114</f>
        <v>0.00699000000000005</v>
      </c>
      <c r="M114" s="76" t="n">
        <f aca="false">+L114*G114</f>
        <v>6857.19000000005</v>
      </c>
      <c r="N114" s="43"/>
      <c r="O114" s="38" t="n">
        <f aca="false">+Purchasers!AC114</f>
        <v>612000</v>
      </c>
      <c r="P114" s="79" t="n">
        <v>3.63827662060951</v>
      </c>
      <c r="Q114" s="40" t="n">
        <f aca="false">+P114*O114</f>
        <v>2226625.29181302</v>
      </c>
      <c r="R114" s="80" t="n">
        <v>3.63128662060951</v>
      </c>
      <c r="S114" s="40" t="n">
        <f aca="false">+R114*O114</f>
        <v>2222347.41181302</v>
      </c>
      <c r="T114" s="81" t="n">
        <f aca="false">+P114-R114</f>
        <v>0.00699000000000005</v>
      </c>
      <c r="U114" s="76" t="n">
        <f aca="false">+T114*O114</f>
        <v>4277.88000000003</v>
      </c>
      <c r="V114" s="43"/>
      <c r="W114" s="38" t="n">
        <f aca="false">G114+O114</f>
        <v>1593000</v>
      </c>
      <c r="X114" s="71" t="n">
        <f aca="false">+Y114/W114</f>
        <v>3.72387549066601</v>
      </c>
      <c r="Y114" s="40" t="n">
        <f aca="false">I114+Q114</f>
        <v>5932133.65663096</v>
      </c>
      <c r="Z114" s="71" t="n">
        <f aca="false">+AA114/W114</f>
        <v>3.71688549066601</v>
      </c>
      <c r="AA114" s="40" t="n">
        <f aca="false">K114+S114</f>
        <v>5920998.58663096</v>
      </c>
      <c r="AB114" s="75" t="n">
        <f aca="false">+X114-Z114</f>
        <v>0.00699000000000005</v>
      </c>
      <c r="AC114" s="76" t="n">
        <f aca="false">+AB114*W114</f>
        <v>11135.0700000001</v>
      </c>
      <c r="AD114" s="56"/>
      <c r="AE114" s="56"/>
      <c r="AF114" s="56"/>
      <c r="AG114" s="82"/>
      <c r="AH114" s="56"/>
      <c r="AI114" s="82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</row>
    <row r="115" customFormat="false" ht="12.75" hidden="false" customHeight="false" outlineLevel="0" collapsed="false">
      <c r="A115" s="35" t="n">
        <v>40148</v>
      </c>
      <c r="B115" s="36" t="n">
        <v>40203</v>
      </c>
      <c r="C115" s="37" t="n">
        <f aca="false">+A116-A115</f>
        <v>31</v>
      </c>
      <c r="D115" s="37"/>
      <c r="E115" s="78" t="n">
        <f aca="false">+((H115-(L115/2))*(G115/(G115+O115)))+((P115-(T115/2))*(O115/(G115+O115)))</f>
        <v>3.8299364629134</v>
      </c>
      <c r="F115" s="37"/>
      <c r="G115" s="38" t="n">
        <f aca="false">+Purchasers!P115</f>
        <v>1013700</v>
      </c>
      <c r="H115" s="79" t="n">
        <v>3.88529586969306</v>
      </c>
      <c r="I115" s="39" t="n">
        <f aca="false">+H115*G115</f>
        <v>3938524.42310786</v>
      </c>
      <c r="J115" s="80" t="n">
        <v>3.87830586969306</v>
      </c>
      <c r="K115" s="40" t="n">
        <f aca="false">+J115*G115</f>
        <v>3931438.66010786</v>
      </c>
      <c r="L115" s="81" t="n">
        <f aca="false">+H115-J115</f>
        <v>0.00699000000000005</v>
      </c>
      <c r="M115" s="76" t="n">
        <f aca="false">+L115*G115</f>
        <v>7085.76300000005</v>
      </c>
      <c r="N115" s="43"/>
      <c r="O115" s="38" t="n">
        <f aca="false">+Purchasers!AC115</f>
        <v>632400</v>
      </c>
      <c r="P115" s="79" t="n">
        <v>3.75029586969306</v>
      </c>
      <c r="Q115" s="40" t="n">
        <f aca="false">+P115*O115</f>
        <v>2371687.10799389</v>
      </c>
      <c r="R115" s="80" t="n">
        <v>3.74330586969306</v>
      </c>
      <c r="S115" s="40" t="n">
        <f aca="false">+R115*O115</f>
        <v>2367266.63199389</v>
      </c>
      <c r="T115" s="81" t="n">
        <f aca="false">+P115-R115</f>
        <v>0.00699000000000005</v>
      </c>
      <c r="U115" s="76" t="n">
        <f aca="false">+T115*O115</f>
        <v>4420.47600000003</v>
      </c>
      <c r="V115" s="43"/>
      <c r="W115" s="38" t="n">
        <f aca="false">G115+O115</f>
        <v>1646100</v>
      </c>
      <c r="X115" s="71" t="n">
        <f aca="false">+Y115/W115</f>
        <v>3.8334314629134</v>
      </c>
      <c r="Y115" s="40" t="n">
        <f aca="false">I115+Q115</f>
        <v>6310211.53110175</v>
      </c>
      <c r="Z115" s="71" t="n">
        <f aca="false">+AA115/W115</f>
        <v>3.8264414629134</v>
      </c>
      <c r="AA115" s="40" t="n">
        <f aca="false">K115+S115</f>
        <v>6298705.29210175</v>
      </c>
      <c r="AB115" s="75" t="n">
        <f aca="false">+X115-Z115</f>
        <v>0.00699000000000005</v>
      </c>
      <c r="AC115" s="76" t="n">
        <f aca="false">+AB115*W115</f>
        <v>11506.2390000001</v>
      </c>
      <c r="AD115" s="56"/>
      <c r="AE115" s="56"/>
      <c r="AF115" s="56"/>
      <c r="AG115" s="82"/>
      <c r="AH115" s="56"/>
      <c r="AI115" s="82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</row>
    <row r="116" customFormat="false" ht="12.75" hidden="false" customHeight="false" outlineLevel="0" collapsed="false">
      <c r="A116" s="35" t="n">
        <v>40179</v>
      </c>
      <c r="B116" s="77" t="n">
        <v>40234</v>
      </c>
      <c r="C116" s="37" t="n">
        <f aca="false">+A117-A116</f>
        <v>31</v>
      </c>
      <c r="D116" s="37"/>
      <c r="E116" s="78" t="n">
        <f aca="false">+((H116-(L116/2))*(G116/(G116+O116)))+((P116-(T116/2))*(O116/(G116+O116)))</f>
        <v>3.94319261117935</v>
      </c>
      <c r="F116" s="37"/>
      <c r="G116" s="38" t="n">
        <f aca="false">+Purchasers!P116</f>
        <v>1013700</v>
      </c>
      <c r="H116" s="79" t="n">
        <v>4.00181755468218</v>
      </c>
      <c r="I116" s="39" t="n">
        <f aca="false">+H116*G116</f>
        <v>4056642.45518132</v>
      </c>
      <c r="J116" s="80" t="n">
        <v>3.99482755468218</v>
      </c>
      <c r="K116" s="40" t="n">
        <f aca="false">+J116*G116</f>
        <v>4049556.69218132</v>
      </c>
      <c r="L116" s="81" t="n">
        <f aca="false">+H116-J116</f>
        <v>0.00699000000000005</v>
      </c>
      <c r="M116" s="76" t="n">
        <f aca="false">+L116*G116</f>
        <v>7085.76300000005</v>
      </c>
      <c r="N116" s="43"/>
      <c r="O116" s="38" t="n">
        <f aca="false">+Purchasers!AC116</f>
        <v>632400</v>
      </c>
      <c r="P116" s="79" t="n">
        <v>3.85831755468218</v>
      </c>
      <c r="Q116" s="40" t="n">
        <f aca="false">+P116*O116</f>
        <v>2440000.02158101</v>
      </c>
      <c r="R116" s="80" t="n">
        <v>3.85132755468218</v>
      </c>
      <c r="S116" s="40" t="n">
        <f aca="false">+R116*O116</f>
        <v>2435579.54558101</v>
      </c>
      <c r="T116" s="81" t="n">
        <f aca="false">+P116-R116</f>
        <v>0.00699000000000005</v>
      </c>
      <c r="U116" s="76" t="n">
        <f aca="false">+T116*O116</f>
        <v>4420.47600000003</v>
      </c>
      <c r="V116" s="43"/>
      <c r="W116" s="38" t="n">
        <f aca="false">G116+O116</f>
        <v>1646100</v>
      </c>
      <c r="X116" s="71" t="n">
        <f aca="false">+Y116/W116</f>
        <v>3.94668761117935</v>
      </c>
      <c r="Y116" s="40" t="n">
        <f aca="false">I116+Q116</f>
        <v>6496642.47676233</v>
      </c>
      <c r="Z116" s="71" t="n">
        <f aca="false">+AA116/W116</f>
        <v>3.93969761117935</v>
      </c>
      <c r="AA116" s="40" t="n">
        <f aca="false">K116+S116</f>
        <v>6485136.23776233</v>
      </c>
      <c r="AB116" s="75" t="n">
        <f aca="false">+X116-Z116</f>
        <v>0.00699000000000005</v>
      </c>
      <c r="AC116" s="76" t="n">
        <f aca="false">+AB116*W116</f>
        <v>11506.2390000001</v>
      </c>
      <c r="AD116" s="56"/>
      <c r="AE116" s="56"/>
      <c r="AF116" s="56"/>
      <c r="AG116" s="82"/>
      <c r="AH116" s="56"/>
      <c r="AI116" s="82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</row>
    <row r="117" customFormat="false" ht="12.75" hidden="false" customHeight="false" outlineLevel="0" collapsed="false">
      <c r="A117" s="35" t="n">
        <v>40210</v>
      </c>
      <c r="B117" s="36" t="n">
        <v>40262</v>
      </c>
      <c r="C117" s="37" t="n">
        <f aca="false">+A118-A117</f>
        <v>28</v>
      </c>
      <c r="D117" s="37"/>
      <c r="E117" s="78" t="n">
        <f aca="false">+((H117-(L117/2))*(G117/(G117+O117)))+((P117-(T117/2))*(O117/(G117+O117)))</f>
        <v>3.90976473069207</v>
      </c>
      <c r="F117" s="37"/>
      <c r="G117" s="38" t="n">
        <f aca="false">+Purchasers!P117</f>
        <v>915600</v>
      </c>
      <c r="H117" s="79" t="n">
        <v>3.87484165159603</v>
      </c>
      <c r="I117" s="39" t="n">
        <f aca="false">+H117*G117</f>
        <v>3547805.01620132</v>
      </c>
      <c r="J117" s="80" t="n">
        <v>3.86785165159603</v>
      </c>
      <c r="K117" s="40" t="n">
        <f aca="false">+J117*G117</f>
        <v>3541404.97220132</v>
      </c>
      <c r="L117" s="81" t="n">
        <f aca="false">+H117-J117</f>
        <v>0.00699000000000005</v>
      </c>
      <c r="M117" s="76" t="n">
        <f aca="false">+L117*G117</f>
        <v>6400.04400000005</v>
      </c>
      <c r="N117" s="43"/>
      <c r="O117" s="38" t="n">
        <f aca="false">+Purchasers!AC117</f>
        <v>571200</v>
      </c>
      <c r="P117" s="79" t="n">
        <v>3.97484165159603</v>
      </c>
      <c r="Q117" s="40" t="n">
        <f aca="false">+P117*O117</f>
        <v>2270429.55139165</v>
      </c>
      <c r="R117" s="80" t="n">
        <v>3.96785165159603</v>
      </c>
      <c r="S117" s="40" t="n">
        <f aca="false">+R117*O117</f>
        <v>2266436.86339165</v>
      </c>
      <c r="T117" s="81" t="n">
        <f aca="false">+P117-R117</f>
        <v>0.00699000000000005</v>
      </c>
      <c r="U117" s="76" t="n">
        <f aca="false">+T117*O117</f>
        <v>3992.68800000003</v>
      </c>
      <c r="V117" s="43"/>
      <c r="W117" s="38" t="n">
        <f aca="false">G117+O117</f>
        <v>1486800</v>
      </c>
      <c r="X117" s="71" t="n">
        <f aca="false">+Y117/W117</f>
        <v>3.91325973069207</v>
      </c>
      <c r="Y117" s="40" t="n">
        <f aca="false">I117+Q117</f>
        <v>5818234.56759298</v>
      </c>
      <c r="Z117" s="71" t="n">
        <f aca="false">+AA117/W117</f>
        <v>3.90626973069207</v>
      </c>
      <c r="AA117" s="40" t="n">
        <f aca="false">K117+S117</f>
        <v>5807841.83559298</v>
      </c>
      <c r="AB117" s="75" t="n">
        <f aca="false">+X117-Z117</f>
        <v>0.00699000000000005</v>
      </c>
      <c r="AC117" s="76" t="n">
        <f aca="false">+AB117*W117</f>
        <v>10392.7320000001</v>
      </c>
      <c r="AD117" s="56"/>
      <c r="AE117" s="56"/>
      <c r="AF117" s="56"/>
      <c r="AG117" s="82"/>
      <c r="AH117" s="56"/>
      <c r="AI117" s="82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</row>
    <row r="118" customFormat="false" ht="12.75" hidden="false" customHeight="false" outlineLevel="0" collapsed="false">
      <c r="A118" s="35" t="n">
        <v>40238</v>
      </c>
      <c r="B118" s="77" t="n">
        <v>40293</v>
      </c>
      <c r="C118" s="37" t="n">
        <f aca="false">+A119-A118</f>
        <v>31</v>
      </c>
      <c r="D118" s="37"/>
      <c r="E118" s="78" t="n">
        <f aca="false">+((H118-(L118/2))*(G118/(G118+O118)))+((P118-(T118/2))*(O118/(G118+O118)))</f>
        <v>3.7766330239456</v>
      </c>
      <c r="F118" s="37"/>
      <c r="G118" s="38" t="n">
        <f aca="false">+Purchasers!P118</f>
        <v>1013700</v>
      </c>
      <c r="H118" s="79" t="n">
        <v>3.73786813693995</v>
      </c>
      <c r="I118" s="39" t="n">
        <f aca="false">+H118*G118</f>
        <v>3789076.93041602</v>
      </c>
      <c r="J118" s="80" t="n">
        <v>3.73087813693995</v>
      </c>
      <c r="K118" s="40" t="n">
        <f aca="false">+J118*G118</f>
        <v>3781991.16741602</v>
      </c>
      <c r="L118" s="81" t="n">
        <f aca="false">+H118-J118</f>
        <v>0.00699000000000005</v>
      </c>
      <c r="M118" s="76" t="n">
        <f aca="false">+L118*G118</f>
        <v>7085.76300000005</v>
      </c>
      <c r="N118" s="43"/>
      <c r="O118" s="38" t="n">
        <f aca="false">+Purchasers!AC118</f>
        <v>632400</v>
      </c>
      <c r="P118" s="79" t="n">
        <v>3.84786813693995</v>
      </c>
      <c r="Q118" s="40" t="n">
        <f aca="false">+P118*O118</f>
        <v>2433391.80980082</v>
      </c>
      <c r="R118" s="80" t="n">
        <v>3.84087813693994</v>
      </c>
      <c r="S118" s="40" t="n">
        <f aca="false">+R118*O118</f>
        <v>2428971.33380082</v>
      </c>
      <c r="T118" s="81" t="n">
        <f aca="false">+P118-R118</f>
        <v>0.00699000000000005</v>
      </c>
      <c r="U118" s="76" t="n">
        <f aca="false">+T118*O118</f>
        <v>4420.47600000003</v>
      </c>
      <c r="V118" s="43"/>
      <c r="W118" s="38" t="n">
        <f aca="false">G118+O118</f>
        <v>1646100</v>
      </c>
      <c r="X118" s="71" t="n">
        <f aca="false">+Y118/W118</f>
        <v>3.78012802394559</v>
      </c>
      <c r="Y118" s="40" t="n">
        <f aca="false">I118+Q118</f>
        <v>6222468.74021684</v>
      </c>
      <c r="Z118" s="71" t="n">
        <f aca="false">+AA118/W118</f>
        <v>3.77313802394559</v>
      </c>
      <c r="AA118" s="40" t="n">
        <f aca="false">K118+S118</f>
        <v>6210962.50121684</v>
      </c>
      <c r="AB118" s="75" t="n">
        <f aca="false">+X118-Z118</f>
        <v>0.00699000000000005</v>
      </c>
      <c r="AC118" s="76" t="n">
        <f aca="false">+AB118*W118</f>
        <v>11506.2390000001</v>
      </c>
      <c r="AD118" s="56"/>
      <c r="AE118" s="56"/>
      <c r="AF118" s="56"/>
      <c r="AG118" s="82"/>
      <c r="AH118" s="56"/>
      <c r="AI118" s="82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</row>
    <row r="119" customFormat="false" ht="12.75" hidden="false" customHeight="false" outlineLevel="0" collapsed="false">
      <c r="A119" s="35" t="n">
        <v>40269</v>
      </c>
      <c r="B119" s="36" t="n">
        <v>40323</v>
      </c>
      <c r="C119" s="37" t="n">
        <f aca="false">+A120-A119</f>
        <v>30</v>
      </c>
      <c r="D119" s="37"/>
      <c r="E119" s="78" t="n">
        <f aca="false">+((H119-(L119/2))*(G119/(G119+O119)))+((P119-(T119/2))*(O119/(G119+O119)))</f>
        <v>3.62922939885809</v>
      </c>
      <c r="F119" s="37"/>
      <c r="G119" s="38" t="n">
        <f aca="false">+Purchasers!P119</f>
        <v>840000</v>
      </c>
      <c r="H119" s="79" t="n">
        <v>3.60089698769058</v>
      </c>
      <c r="I119" s="39" t="n">
        <f aca="false">+H119*G119</f>
        <v>3024753.46966008</v>
      </c>
      <c r="J119" s="80" t="n">
        <v>3.59390698769058</v>
      </c>
      <c r="K119" s="40" t="n">
        <f aca="false">+J119*G119</f>
        <v>3018881.86966008</v>
      </c>
      <c r="L119" s="81" t="n">
        <f aca="false">+H119-J119</f>
        <v>0.00699000000000005</v>
      </c>
      <c r="M119" s="76" t="n">
        <f aca="false">+L119*G119</f>
        <v>5871.60000000004</v>
      </c>
      <c r="N119" s="43"/>
      <c r="O119" s="38" t="n">
        <f aca="false">+Purchasers!AC119</f>
        <v>342000</v>
      </c>
      <c r="P119" s="79" t="n">
        <v>3.71089698769058</v>
      </c>
      <c r="Q119" s="40" t="n">
        <f aca="false">+P119*O119</f>
        <v>1269126.76979018</v>
      </c>
      <c r="R119" s="80" t="n">
        <v>3.70390698769058</v>
      </c>
      <c r="S119" s="40" t="n">
        <f aca="false">+R119*O119</f>
        <v>1266736.18979018</v>
      </c>
      <c r="T119" s="81" t="n">
        <f aca="false">+P119-R119</f>
        <v>0.00699000000000005</v>
      </c>
      <c r="U119" s="76" t="n">
        <f aca="false">+T119*O119</f>
        <v>2390.58000000002</v>
      </c>
      <c r="V119" s="43"/>
      <c r="W119" s="38" t="n">
        <f aca="false">G119+O119</f>
        <v>1182000</v>
      </c>
      <c r="X119" s="71" t="n">
        <f aca="false">+Y119/W119</f>
        <v>3.63272439885809</v>
      </c>
      <c r="Y119" s="40" t="n">
        <f aca="false">I119+Q119</f>
        <v>4293880.23945026</v>
      </c>
      <c r="Z119" s="71" t="n">
        <f aca="false">+AA119/W119</f>
        <v>3.62573439885809</v>
      </c>
      <c r="AA119" s="40" t="n">
        <f aca="false">K119+S119</f>
        <v>4285618.05945026</v>
      </c>
      <c r="AB119" s="75" t="n">
        <f aca="false">+X119-Z119</f>
        <v>0.00699000000000005</v>
      </c>
      <c r="AC119" s="76" t="n">
        <f aca="false">+AB119*W119</f>
        <v>8262.18000000006</v>
      </c>
      <c r="AD119" s="56"/>
      <c r="AE119" s="56"/>
      <c r="AF119" s="56"/>
      <c r="AG119" s="82"/>
      <c r="AH119" s="56"/>
      <c r="AI119" s="82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</row>
    <row r="120" customFormat="false" ht="12.75" hidden="false" customHeight="false" outlineLevel="0" collapsed="false">
      <c r="A120" s="35" t="n">
        <v>40299</v>
      </c>
      <c r="B120" s="77" t="n">
        <v>40354</v>
      </c>
      <c r="C120" s="37" t="n">
        <f aca="false">+A121-A120</f>
        <v>31</v>
      </c>
      <c r="D120" s="37"/>
      <c r="E120" s="78" t="n">
        <f aca="false">+((H120-(L120/2))*(G120/(G120+O120)))+((P120-(T120/2))*(O120/(G120+O120)))</f>
        <v>3.58109307975884</v>
      </c>
      <c r="F120" s="37"/>
      <c r="G120" s="38" t="n">
        <f aca="false">+Purchasers!P120</f>
        <v>868000</v>
      </c>
      <c r="H120" s="79" t="n">
        <v>3.58892818128168</v>
      </c>
      <c r="I120" s="39" t="n">
        <f aca="false">+H120*G120</f>
        <v>3115189.6613525</v>
      </c>
      <c r="J120" s="80" t="n">
        <v>3.58193818128168</v>
      </c>
      <c r="K120" s="40" t="n">
        <f aca="false">+J120*G120</f>
        <v>3109122.3413525</v>
      </c>
      <c r="L120" s="81" t="n">
        <f aca="false">+H120-J120</f>
        <v>0.00699000000000005</v>
      </c>
      <c r="M120" s="76" t="n">
        <f aca="false">+L120*G120</f>
        <v>6067.32000000005</v>
      </c>
      <c r="N120" s="43"/>
      <c r="O120" s="38" t="n">
        <f aca="false">+Purchasers!AC120</f>
        <v>353400</v>
      </c>
      <c r="P120" s="79" t="n">
        <v>3.57392818128168</v>
      </c>
      <c r="Q120" s="40" t="n">
        <f aca="false">+P120*O120</f>
        <v>1263026.21926495</v>
      </c>
      <c r="R120" s="80" t="n">
        <v>3.56693818128168</v>
      </c>
      <c r="S120" s="40" t="n">
        <f aca="false">+R120*O120</f>
        <v>1260555.95326495</v>
      </c>
      <c r="T120" s="81" t="n">
        <f aca="false">+P120-R120</f>
        <v>0.00699000000000005</v>
      </c>
      <c r="U120" s="76" t="n">
        <f aca="false">+T120*O120</f>
        <v>2470.26600000002</v>
      </c>
      <c r="V120" s="43"/>
      <c r="W120" s="38" t="n">
        <f aca="false">G120+O120</f>
        <v>1221400</v>
      </c>
      <c r="X120" s="71" t="n">
        <f aca="false">+Y120/W120</f>
        <v>3.58458807975884</v>
      </c>
      <c r="Y120" s="40" t="n">
        <f aca="false">I120+Q120</f>
        <v>4378215.88061745</v>
      </c>
      <c r="Z120" s="71" t="n">
        <f aca="false">+AA120/W120</f>
        <v>3.57759807975884</v>
      </c>
      <c r="AA120" s="40" t="n">
        <f aca="false">K120+S120</f>
        <v>4369678.29461745</v>
      </c>
      <c r="AB120" s="75" t="n">
        <f aca="false">+X120-Z120</f>
        <v>0.00699000000000005</v>
      </c>
      <c r="AC120" s="76" t="n">
        <f aca="false">+AB120*W120</f>
        <v>8537.58600000006</v>
      </c>
      <c r="AD120" s="56"/>
      <c r="AE120" s="56"/>
      <c r="AF120" s="56"/>
      <c r="AG120" s="82"/>
      <c r="AH120" s="56"/>
      <c r="AI120" s="82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</row>
    <row r="121" customFormat="false" ht="12.75" hidden="false" customHeight="false" outlineLevel="0" collapsed="false">
      <c r="A121" s="35" t="n">
        <v>40330</v>
      </c>
      <c r="B121" s="36" t="n">
        <v>40384</v>
      </c>
      <c r="C121" s="37" t="n">
        <f aca="false">+A122-A121</f>
        <v>30</v>
      </c>
      <c r="D121" s="37"/>
      <c r="E121" s="78" t="n">
        <f aca="false">+((H121-(L121/2))*(G121/(G121+O121)))+((P121-(T121/2))*(O121/(G121+O121)))</f>
        <v>3.60252760929607</v>
      </c>
      <c r="F121" s="37"/>
      <c r="G121" s="38" t="n">
        <f aca="false">+Purchasers!P121</f>
        <v>840000</v>
      </c>
      <c r="H121" s="79" t="n">
        <v>3.62396169559049</v>
      </c>
      <c r="I121" s="39" t="n">
        <f aca="false">+H121*G121</f>
        <v>3044127.82429601</v>
      </c>
      <c r="J121" s="80" t="n">
        <v>3.61697169559049</v>
      </c>
      <c r="K121" s="40" t="n">
        <f aca="false">+J121*G121</f>
        <v>3038256.22429601</v>
      </c>
      <c r="L121" s="81" t="n">
        <f aca="false">+H121-J121</f>
        <v>0.00699000000000005</v>
      </c>
      <c r="M121" s="76" t="n">
        <f aca="false">+L121*G121</f>
        <v>5871.60000000004</v>
      </c>
      <c r="N121" s="43"/>
      <c r="O121" s="38" t="n">
        <f aca="false">+Purchasers!AC121</f>
        <v>342000</v>
      </c>
      <c r="P121" s="79" t="n">
        <v>3.56196169559049</v>
      </c>
      <c r="Q121" s="40" t="n">
        <f aca="false">+P121*O121</f>
        <v>1218190.89989195</v>
      </c>
      <c r="R121" s="80" t="n">
        <v>3.55497169559049</v>
      </c>
      <c r="S121" s="40" t="n">
        <f aca="false">+R121*O121</f>
        <v>1215800.31989195</v>
      </c>
      <c r="T121" s="81" t="n">
        <f aca="false">+P121-R121</f>
        <v>0.00699000000000005</v>
      </c>
      <c r="U121" s="76" t="n">
        <f aca="false">+T121*O121</f>
        <v>2390.58000000002</v>
      </c>
      <c r="V121" s="43"/>
      <c r="W121" s="38" t="n">
        <f aca="false">G121+O121</f>
        <v>1182000</v>
      </c>
      <c r="X121" s="71" t="n">
        <f aca="false">+Y121/W121</f>
        <v>3.60602260929607</v>
      </c>
      <c r="Y121" s="40" t="n">
        <f aca="false">I121+Q121</f>
        <v>4262318.72418795</v>
      </c>
      <c r="Z121" s="71" t="n">
        <f aca="false">+AA121/W121</f>
        <v>3.59903260929607</v>
      </c>
      <c r="AA121" s="40" t="n">
        <f aca="false">K121+S121</f>
        <v>4254056.54418795</v>
      </c>
      <c r="AB121" s="75" t="n">
        <f aca="false">+X121-Z121</f>
        <v>0.0069900000000005</v>
      </c>
      <c r="AC121" s="76" t="n">
        <f aca="false">+AB121*W121</f>
        <v>8262.18000000059</v>
      </c>
      <c r="AD121" s="56"/>
      <c r="AE121" s="56"/>
      <c r="AF121" s="56"/>
      <c r="AG121" s="82"/>
      <c r="AH121" s="56"/>
      <c r="AI121" s="82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</row>
    <row r="122" customFormat="false" ht="12.75" hidden="false" customHeight="false" outlineLevel="0" collapsed="false">
      <c r="A122" s="35" t="n">
        <v>40360</v>
      </c>
      <c r="B122" s="77" t="n">
        <v>40415</v>
      </c>
      <c r="C122" s="37" t="n">
        <f aca="false">+A123-A122</f>
        <v>31</v>
      </c>
      <c r="D122" s="37"/>
      <c r="E122" s="78" t="n">
        <f aca="false">+((H122-(L122/2))*(G122/(G122+O122)))+((P122-(T122/2))*(O122/(G122+O122)))</f>
        <v>3.62335022466059</v>
      </c>
      <c r="F122" s="37"/>
      <c r="G122" s="38" t="n">
        <f aca="false">+Purchasers!P122</f>
        <v>868000</v>
      </c>
      <c r="H122" s="79" t="n">
        <v>3.63899750892455</v>
      </c>
      <c r="I122" s="39" t="n">
        <f aca="false">+H122*G122</f>
        <v>3158649.83774651</v>
      </c>
      <c r="J122" s="80" t="n">
        <v>3.63200750892455</v>
      </c>
      <c r="K122" s="40" t="n">
        <f aca="false">+J122*G122</f>
        <v>3152582.51774651</v>
      </c>
      <c r="L122" s="81" t="n">
        <f aca="false">+H122-J122</f>
        <v>0.00699000000000005</v>
      </c>
      <c r="M122" s="76" t="n">
        <f aca="false">+L122*G122</f>
        <v>6067.32000000005</v>
      </c>
      <c r="N122" s="43"/>
      <c r="O122" s="38" t="n">
        <f aca="false">+Purchasers!AC122</f>
        <v>353400</v>
      </c>
      <c r="P122" s="79" t="n">
        <v>3.59699750892455</v>
      </c>
      <c r="Q122" s="40" t="n">
        <f aca="false">+P122*O122</f>
        <v>1271178.91965394</v>
      </c>
      <c r="R122" s="80" t="n">
        <v>3.59000750892455</v>
      </c>
      <c r="S122" s="40" t="n">
        <f aca="false">+R122*O122</f>
        <v>1268708.65365394</v>
      </c>
      <c r="T122" s="81" t="n">
        <f aca="false">+P122-R122</f>
        <v>0.00699000000000005</v>
      </c>
      <c r="U122" s="76" t="n">
        <f aca="false">+T122*O122</f>
        <v>2470.26600000002</v>
      </c>
      <c r="V122" s="43"/>
      <c r="W122" s="38" t="n">
        <f aca="false">G122+O122</f>
        <v>1221400</v>
      </c>
      <c r="X122" s="71" t="n">
        <f aca="false">+Y122/W122</f>
        <v>3.62684522466059</v>
      </c>
      <c r="Y122" s="40" t="n">
        <f aca="false">I122+Q122</f>
        <v>4429828.75740045</v>
      </c>
      <c r="Z122" s="71" t="n">
        <f aca="false">+AA122/W122</f>
        <v>3.61985522466059</v>
      </c>
      <c r="AA122" s="40" t="n">
        <f aca="false">K122+S122</f>
        <v>4421291.17140045</v>
      </c>
      <c r="AB122" s="75" t="n">
        <f aca="false">+X122-Z122</f>
        <v>0.0069900000000005</v>
      </c>
      <c r="AC122" s="76" t="n">
        <f aca="false">+AB122*W122</f>
        <v>8537.58600000061</v>
      </c>
      <c r="AD122" s="56"/>
      <c r="AE122" s="56"/>
      <c r="AF122" s="56"/>
      <c r="AG122" s="82"/>
      <c r="AH122" s="56"/>
      <c r="AI122" s="82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</row>
    <row r="123" customFormat="false" ht="12.75" hidden="false" customHeight="false" outlineLevel="0" collapsed="false">
      <c r="A123" s="35" t="n">
        <v>40391</v>
      </c>
      <c r="B123" s="36" t="n">
        <v>40446</v>
      </c>
      <c r="C123" s="37" t="n">
        <f aca="false">+A124-A123</f>
        <v>31</v>
      </c>
      <c r="D123" s="37"/>
      <c r="E123" s="78" t="n">
        <f aca="false">+((H123-(L123/2))*(G123/(G123+O123)))+((P123-(T123/2))*(O123/(G123+O123)))</f>
        <v>3.64478425483154</v>
      </c>
      <c r="F123" s="37"/>
      <c r="G123" s="38" t="n">
        <f aca="false">+Purchasers!P123</f>
        <v>868000</v>
      </c>
      <c r="H123" s="79" t="n">
        <v>3.66303560000921</v>
      </c>
      <c r="I123" s="39" t="n">
        <f aca="false">+H123*G123</f>
        <v>3179514.90080799</v>
      </c>
      <c r="J123" s="80" t="n">
        <v>3.65604560000921</v>
      </c>
      <c r="K123" s="40" t="n">
        <f aca="false">+J123*G123</f>
        <v>3173447.58080799</v>
      </c>
      <c r="L123" s="81" t="n">
        <f aca="false">+H123-J123</f>
        <v>0.00699000000000005</v>
      </c>
      <c r="M123" s="76" t="n">
        <f aca="false">+L123*G123</f>
        <v>6067.32000000005</v>
      </c>
      <c r="N123" s="43"/>
      <c r="O123" s="38" t="n">
        <f aca="false">+Purchasers!AC123</f>
        <v>353400</v>
      </c>
      <c r="P123" s="79" t="n">
        <v>3.61203560000921</v>
      </c>
      <c r="Q123" s="40" t="n">
        <f aca="false">+P123*O123</f>
        <v>1276493.38104325</v>
      </c>
      <c r="R123" s="80" t="n">
        <v>3.60504560000921</v>
      </c>
      <c r="S123" s="40" t="n">
        <f aca="false">+R123*O123</f>
        <v>1274023.11504325</v>
      </c>
      <c r="T123" s="81" t="n">
        <f aca="false">+P123-R123</f>
        <v>0.00699000000000005</v>
      </c>
      <c r="U123" s="76" t="n">
        <f aca="false">+T123*O123</f>
        <v>2470.26600000002</v>
      </c>
      <c r="V123" s="43"/>
      <c r="W123" s="38" t="n">
        <f aca="false">G123+O123</f>
        <v>1221400</v>
      </c>
      <c r="X123" s="71" t="n">
        <f aca="false">+Y123/W123</f>
        <v>3.64827925483154</v>
      </c>
      <c r="Y123" s="40" t="n">
        <f aca="false">I123+Q123</f>
        <v>4456008.28185124</v>
      </c>
      <c r="Z123" s="71" t="n">
        <f aca="false">+AA123/W123</f>
        <v>3.64128925483154</v>
      </c>
      <c r="AA123" s="40" t="n">
        <f aca="false">K123+S123</f>
        <v>4447470.69585124</v>
      </c>
      <c r="AB123" s="75" t="n">
        <f aca="false">+X123-Z123</f>
        <v>0.00699000000000005</v>
      </c>
      <c r="AC123" s="76" t="n">
        <f aca="false">+AB123*W123</f>
        <v>8537.58600000006</v>
      </c>
      <c r="AD123" s="56"/>
      <c r="AE123" s="56"/>
      <c r="AF123" s="56"/>
      <c r="AG123" s="82"/>
      <c r="AH123" s="56"/>
      <c r="AI123" s="82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</row>
    <row r="124" customFormat="false" ht="12.75" hidden="false" customHeight="false" outlineLevel="0" collapsed="false">
      <c r="A124" s="35" t="n">
        <v>40422</v>
      </c>
      <c r="B124" s="77" t="n">
        <v>40476</v>
      </c>
      <c r="C124" s="37" t="n">
        <f aca="false">+A125-A124</f>
        <v>30</v>
      </c>
      <c r="D124" s="37"/>
      <c r="E124" s="78" t="n">
        <f aca="false">+((H124-(L124/2))*(G124/(G124+O124)))+((P124-(T124/2))*(O124/(G124+O124)))</f>
        <v>3.69476368909218</v>
      </c>
      <c r="F124" s="37"/>
      <c r="G124" s="38" t="n">
        <f aca="false">+Purchasers!P124</f>
        <v>840000</v>
      </c>
      <c r="H124" s="79" t="n">
        <v>3.72357594797543</v>
      </c>
      <c r="I124" s="39" t="n">
        <f aca="false">+H124*G124</f>
        <v>3127803.79629936</v>
      </c>
      <c r="J124" s="80" t="n">
        <v>3.71658594797543</v>
      </c>
      <c r="K124" s="40" t="n">
        <f aca="false">+J124*G124</f>
        <v>3121932.19629936</v>
      </c>
      <c r="L124" s="81" t="n">
        <f aca="false">+H124-J124</f>
        <v>0.00699000000000005</v>
      </c>
      <c r="M124" s="76" t="n">
        <f aca="false">+L124*G124</f>
        <v>5871.60000000004</v>
      </c>
      <c r="N124" s="43"/>
      <c r="O124" s="38" t="n">
        <f aca="false">+Purchasers!AC124</f>
        <v>342000</v>
      </c>
      <c r="P124" s="79" t="n">
        <v>3.63607594797543</v>
      </c>
      <c r="Q124" s="40" t="n">
        <f aca="false">+P124*O124</f>
        <v>1243537.9742076</v>
      </c>
      <c r="R124" s="80" t="n">
        <v>3.62908594797543</v>
      </c>
      <c r="S124" s="40" t="n">
        <f aca="false">+R124*O124</f>
        <v>1241147.3942076</v>
      </c>
      <c r="T124" s="81" t="n">
        <f aca="false">+P124-R124</f>
        <v>0.00699000000000005</v>
      </c>
      <c r="U124" s="76" t="n">
        <f aca="false">+T124*O124</f>
        <v>2390.58000000002</v>
      </c>
      <c r="V124" s="43"/>
      <c r="W124" s="38" t="n">
        <f aca="false">G124+O124</f>
        <v>1182000</v>
      </c>
      <c r="X124" s="71" t="n">
        <f aca="false">+Y124/W124</f>
        <v>3.69825868909218</v>
      </c>
      <c r="Y124" s="40" t="n">
        <f aca="false">I124+Q124</f>
        <v>4371341.77050696</v>
      </c>
      <c r="Z124" s="71" t="n">
        <f aca="false">+AA124/W124</f>
        <v>3.69126868909218</v>
      </c>
      <c r="AA124" s="40" t="n">
        <f aca="false">K124+S124</f>
        <v>4363079.59050696</v>
      </c>
      <c r="AB124" s="75" t="n">
        <f aca="false">+X124-Z124</f>
        <v>0.00698999999999961</v>
      </c>
      <c r="AC124" s="76" t="n">
        <f aca="false">+AB124*W124</f>
        <v>8262.17999999954</v>
      </c>
      <c r="AD124" s="56"/>
      <c r="AE124" s="56"/>
      <c r="AF124" s="56"/>
      <c r="AG124" s="82"/>
      <c r="AH124" s="56"/>
      <c r="AI124" s="82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</row>
    <row r="125" customFormat="false" ht="12.75" hidden="false" customHeight="false" outlineLevel="0" collapsed="false">
      <c r="A125" s="35" t="n">
        <v>40452</v>
      </c>
      <c r="B125" s="36" t="n">
        <v>40507</v>
      </c>
      <c r="C125" s="37" t="n">
        <f aca="false">+A126-A125</f>
        <v>31</v>
      </c>
      <c r="D125" s="37"/>
      <c r="E125" s="78" t="n">
        <f aca="false">+((H125-(L125/2))*(G125/(G125+O125)))+((P125-(T125/2))*(O125/(G125+O125)))</f>
        <v>3.72865652727208</v>
      </c>
      <c r="F125" s="37"/>
      <c r="G125" s="38" t="n">
        <f aca="false">+Purchasers!P125</f>
        <v>868000</v>
      </c>
      <c r="H125" s="79" t="n">
        <v>3.74661853234822</v>
      </c>
      <c r="I125" s="39" t="n">
        <f aca="false">+H125*G125</f>
        <v>3252064.88607826</v>
      </c>
      <c r="J125" s="80" t="n">
        <v>3.73962853234822</v>
      </c>
      <c r="K125" s="40" t="n">
        <f aca="false">+J125*G125</f>
        <v>3245997.56607826</v>
      </c>
      <c r="L125" s="81" t="n">
        <f aca="false">+H125-J125</f>
        <v>0.00699000000000005</v>
      </c>
      <c r="M125" s="76" t="n">
        <f aca="false">+L125*G125</f>
        <v>6067.32000000005</v>
      </c>
      <c r="N125" s="43"/>
      <c r="O125" s="38" t="n">
        <f aca="false">+Purchasers!AC125</f>
        <v>353400</v>
      </c>
      <c r="P125" s="79" t="n">
        <v>3.69661853234822</v>
      </c>
      <c r="Q125" s="40" t="n">
        <f aca="false">+P125*O125</f>
        <v>1306384.98933186</v>
      </c>
      <c r="R125" s="80" t="n">
        <v>3.68962853234822</v>
      </c>
      <c r="S125" s="40" t="n">
        <f aca="false">+R125*O125</f>
        <v>1303914.72333186</v>
      </c>
      <c r="T125" s="81" t="n">
        <f aca="false">+P125-R125</f>
        <v>0.00699000000000005</v>
      </c>
      <c r="U125" s="76" t="n">
        <f aca="false">+T125*O125</f>
        <v>2470.26600000002</v>
      </c>
      <c r="V125" s="43"/>
      <c r="W125" s="38" t="n">
        <f aca="false">G125+O125</f>
        <v>1221400</v>
      </c>
      <c r="X125" s="71" t="n">
        <f aca="false">+Y125/W125</f>
        <v>3.73215152727208</v>
      </c>
      <c r="Y125" s="40" t="n">
        <f aca="false">I125+Q125</f>
        <v>4558449.87541012</v>
      </c>
      <c r="Z125" s="71" t="n">
        <f aca="false">+AA125/W125</f>
        <v>3.72516152727208</v>
      </c>
      <c r="AA125" s="40" t="n">
        <f aca="false">K125+S125</f>
        <v>4549912.28941012</v>
      </c>
      <c r="AB125" s="75" t="n">
        <f aca="false">+X125-Z125</f>
        <v>0.00699000000000005</v>
      </c>
      <c r="AC125" s="76" t="n">
        <f aca="false">+AB125*W125</f>
        <v>8537.58600000006</v>
      </c>
      <c r="AD125" s="56"/>
      <c r="AE125" s="56"/>
      <c r="AF125" s="56"/>
      <c r="AG125" s="82"/>
      <c r="AH125" s="56"/>
      <c r="AI125" s="82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</row>
    <row r="126" customFormat="false" ht="12.75" hidden="false" customHeight="false" outlineLevel="0" collapsed="false">
      <c r="A126" s="35" t="n">
        <v>40483</v>
      </c>
      <c r="B126" s="77" t="n">
        <v>40537</v>
      </c>
      <c r="C126" s="37" t="n">
        <f aca="false">+A127-A126</f>
        <v>30</v>
      </c>
      <c r="D126" s="37"/>
      <c r="E126" s="78" t="n">
        <f aca="false">+((H126-(L126/2))*(G126/(G126+O126)))+((P126-(T126/2))*(O126/(G126+O126)))</f>
        <v>3.79485800047933</v>
      </c>
      <c r="F126" s="37"/>
      <c r="G126" s="38" t="n">
        <f aca="false">+Purchasers!P126</f>
        <v>981000</v>
      </c>
      <c r="H126" s="79" t="n">
        <f aca="false">+H114*1.02</f>
        <v>3.8528221530217</v>
      </c>
      <c r="I126" s="39" t="n">
        <f aca="false">+H126*G126</f>
        <v>3779618.53211429</v>
      </c>
      <c r="J126" s="80" t="n">
        <f aca="false">+H126-0.00699</f>
        <v>3.8458321530217</v>
      </c>
      <c r="K126" s="40" t="n">
        <f aca="false">+J126*G126</f>
        <v>3772761.34211429</v>
      </c>
      <c r="L126" s="81" t="n">
        <f aca="false">+H126-J126</f>
        <v>0.00699000000000005</v>
      </c>
      <c r="M126" s="76" t="n">
        <f aca="false">+L126*G126</f>
        <v>6857.19000000005</v>
      </c>
      <c r="N126" s="43"/>
      <c r="O126" s="38" t="n">
        <f aca="false">+Purchasers!AC126</f>
        <v>612000</v>
      </c>
      <c r="P126" s="79" t="n">
        <f aca="false">+P114*1.02</f>
        <v>3.7110421530217</v>
      </c>
      <c r="Q126" s="40" t="n">
        <f aca="false">+P126*O126</f>
        <v>2271157.79764928</v>
      </c>
      <c r="R126" s="80" t="n">
        <f aca="false">+P126-0.00699</f>
        <v>3.7040521530217</v>
      </c>
      <c r="S126" s="40" t="n">
        <f aca="false">+R126*O126</f>
        <v>2266879.91764928</v>
      </c>
      <c r="T126" s="81" t="n">
        <f aca="false">+P126-R126</f>
        <v>0.00699000000000005</v>
      </c>
      <c r="U126" s="76" t="n">
        <f aca="false">+T126*O126</f>
        <v>4277.88000000003</v>
      </c>
      <c r="V126" s="43"/>
      <c r="W126" s="38" t="n">
        <f aca="false">G126+O126</f>
        <v>1593000</v>
      </c>
      <c r="X126" s="71" t="n">
        <f aca="false">+Y126/W126</f>
        <v>3.79835300047933</v>
      </c>
      <c r="Y126" s="40" t="n">
        <f aca="false">I126+Q126</f>
        <v>6050776.32976357</v>
      </c>
      <c r="Z126" s="71" t="n">
        <f aca="false">+AA126/W126</f>
        <v>3.79136300047933</v>
      </c>
      <c r="AA126" s="40" t="n">
        <f aca="false">K126+S126</f>
        <v>6039641.25976357</v>
      </c>
      <c r="AB126" s="75" t="n">
        <f aca="false">+X126-Z126</f>
        <v>0.0069900000000005</v>
      </c>
      <c r="AC126" s="76" t="n">
        <f aca="false">+AB126*W126</f>
        <v>11135.0700000008</v>
      </c>
      <c r="AD126" s="56"/>
      <c r="AE126" s="56"/>
      <c r="AF126" s="56"/>
      <c r="AG126" s="82"/>
      <c r="AH126" s="56"/>
      <c r="AI126" s="82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</row>
    <row r="127" customFormat="false" ht="12.75" hidden="false" customHeight="false" outlineLevel="0" collapsed="false">
      <c r="A127" s="35" t="n">
        <v>40513</v>
      </c>
      <c r="B127" s="36" t="n">
        <v>40568</v>
      </c>
      <c r="C127" s="37" t="n">
        <f aca="false">+A128-A127</f>
        <v>31</v>
      </c>
      <c r="D127" s="37"/>
      <c r="E127" s="78" t="n">
        <f aca="false">+((H127-(L127/2))*(G127/(G127+O127)))+((P127-(T127/2))*(O127/(G127+O127)))</f>
        <v>3.90660509217167</v>
      </c>
      <c r="F127" s="37"/>
      <c r="G127" s="38" t="n">
        <f aca="false">+Purchasers!P127</f>
        <v>1013700</v>
      </c>
      <c r="H127" s="79" t="n">
        <f aca="false">+H115*1.02</f>
        <v>3.96300178708693</v>
      </c>
      <c r="I127" s="39" t="n">
        <f aca="false">+H127*G127</f>
        <v>4017294.91157002</v>
      </c>
      <c r="J127" s="80" t="n">
        <f aca="false">+H127-0.00699</f>
        <v>3.95601178708693</v>
      </c>
      <c r="K127" s="40" t="n">
        <f aca="false">+J127*G127</f>
        <v>4010209.14857002</v>
      </c>
      <c r="L127" s="81" t="n">
        <f aca="false">+H127-J127</f>
        <v>0.00699000000000005</v>
      </c>
      <c r="M127" s="76" t="n">
        <f aca="false">+L127*G127</f>
        <v>7085.76300000005</v>
      </c>
      <c r="N127" s="43"/>
      <c r="O127" s="38" t="n">
        <f aca="false">+Purchasers!AC127</f>
        <v>632400</v>
      </c>
      <c r="P127" s="79" t="n">
        <f aca="false">+P115*1.02</f>
        <v>3.82530178708693</v>
      </c>
      <c r="Q127" s="40" t="n">
        <f aca="false">+P127*O127</f>
        <v>2419120.85015377</v>
      </c>
      <c r="R127" s="80" t="n">
        <f aca="false">+P127-0.00699</f>
        <v>3.81831178708693</v>
      </c>
      <c r="S127" s="40" t="n">
        <f aca="false">+R127*O127</f>
        <v>2414700.37415377</v>
      </c>
      <c r="T127" s="81" t="n">
        <f aca="false">+P127-R127</f>
        <v>0.00699000000000005</v>
      </c>
      <c r="U127" s="76" t="n">
        <f aca="false">+T127*O127</f>
        <v>4420.47600000003</v>
      </c>
      <c r="V127" s="43"/>
      <c r="W127" s="38" t="n">
        <f aca="false">G127+O127</f>
        <v>1646100</v>
      </c>
      <c r="X127" s="71" t="n">
        <f aca="false">+Y127/W127</f>
        <v>3.91010009217167</v>
      </c>
      <c r="Y127" s="40" t="n">
        <f aca="false">I127+Q127</f>
        <v>6436415.76172379</v>
      </c>
      <c r="Z127" s="71" t="n">
        <f aca="false">+AA127/W127</f>
        <v>3.90311009217167</v>
      </c>
      <c r="AA127" s="40" t="n">
        <f aca="false">K127+S127</f>
        <v>6424909.52272379</v>
      </c>
      <c r="AB127" s="75" t="n">
        <f aca="false">+X127-Z127</f>
        <v>0.00699000000000005</v>
      </c>
      <c r="AC127" s="76" t="n">
        <f aca="false">+AB127*W127</f>
        <v>11506.2390000001</v>
      </c>
      <c r="AD127" s="56"/>
      <c r="AE127" s="56"/>
      <c r="AF127" s="56"/>
      <c r="AG127" s="82"/>
      <c r="AH127" s="56"/>
      <c r="AI127" s="82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</row>
    <row r="128" customFormat="false" ht="12.75" hidden="false" customHeight="false" outlineLevel="0" collapsed="false">
      <c r="A128" s="35" t="n">
        <v>40544</v>
      </c>
      <c r="B128" s="77" t="n">
        <v>40599</v>
      </c>
      <c r="C128" s="37" t="n">
        <f aca="false">+A129-A128</f>
        <v>31</v>
      </c>
      <c r="D128" s="37"/>
      <c r="E128" s="78" t="n">
        <f aca="false">+((H128-(L128/2))*(G128/(G128+O128)))+((P128-(T128/2))*(O128/(G128+O128)))</f>
        <v>4.02212636340294</v>
      </c>
      <c r="F128" s="37"/>
      <c r="G128" s="38" t="n">
        <f aca="false">+Purchasers!P128</f>
        <v>1013700</v>
      </c>
      <c r="H128" s="79" t="n">
        <f aca="false">+H116*1.02</f>
        <v>4.08185390577582</v>
      </c>
      <c r="I128" s="39" t="n">
        <f aca="false">+H128*G128</f>
        <v>4137775.30428495</v>
      </c>
      <c r="J128" s="80" t="n">
        <f aca="false">+H128-0.00699</f>
        <v>4.07486390577582</v>
      </c>
      <c r="K128" s="40" t="n">
        <f aca="false">+J128*G128</f>
        <v>4130689.54128495</v>
      </c>
      <c r="L128" s="81" t="n">
        <f aca="false">+H128-J128</f>
        <v>0.00699000000000005</v>
      </c>
      <c r="M128" s="76" t="n">
        <f aca="false">+L128*G128</f>
        <v>7085.76300000005</v>
      </c>
      <c r="N128" s="43"/>
      <c r="O128" s="38" t="n">
        <f aca="false">+Purchasers!AC128</f>
        <v>632400</v>
      </c>
      <c r="P128" s="79" t="n">
        <f aca="false">+P116*1.02</f>
        <v>3.93548390577582</v>
      </c>
      <c r="Q128" s="40" t="n">
        <f aca="false">+P128*O128</f>
        <v>2488800.02201263</v>
      </c>
      <c r="R128" s="80" t="n">
        <f aca="false">+P128-0.00699</f>
        <v>3.92849390577582</v>
      </c>
      <c r="S128" s="40" t="n">
        <f aca="false">+R128*O128</f>
        <v>2484379.54601263</v>
      </c>
      <c r="T128" s="81" t="n">
        <f aca="false">+P128-R128</f>
        <v>0.00699000000000005</v>
      </c>
      <c r="U128" s="76" t="n">
        <f aca="false">+T128*O128</f>
        <v>4420.47600000003</v>
      </c>
      <c r="V128" s="43"/>
      <c r="W128" s="38" t="n">
        <f aca="false">G128+O128</f>
        <v>1646100</v>
      </c>
      <c r="X128" s="71" t="n">
        <f aca="false">+Y128/W128</f>
        <v>4.02562136340294</v>
      </c>
      <c r="Y128" s="40" t="n">
        <f aca="false">I128+Q128</f>
        <v>6626575.32629758</v>
      </c>
      <c r="Z128" s="71" t="n">
        <f aca="false">+AA128/W128</f>
        <v>4.01863136340294</v>
      </c>
      <c r="AA128" s="40" t="n">
        <f aca="false">K128+S128</f>
        <v>6615069.08729758</v>
      </c>
      <c r="AB128" s="75" t="n">
        <f aca="false">+X128-Z128</f>
        <v>0.00699000000000005</v>
      </c>
      <c r="AC128" s="76" t="n">
        <f aca="false">+AB128*W128</f>
        <v>11506.2390000001</v>
      </c>
      <c r="AD128" s="56"/>
      <c r="AE128" s="56"/>
      <c r="AF128" s="56"/>
      <c r="AG128" s="82"/>
      <c r="AH128" s="56"/>
      <c r="AI128" s="82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</row>
    <row r="129" customFormat="false" ht="12.75" hidden="false" customHeight="false" outlineLevel="0" collapsed="false">
      <c r="A129" s="35" t="n">
        <v>40575</v>
      </c>
      <c r="B129" s="36" t="n">
        <v>40627</v>
      </c>
      <c r="C129" s="37" t="n">
        <f aca="false">+A130-A129</f>
        <v>28</v>
      </c>
      <c r="D129" s="37"/>
      <c r="E129" s="78" t="n">
        <f aca="false">+((H129-(L129/2))*(G129/(G129+O129)))+((P129-(T129/2))*(O129/(G129+O129)))</f>
        <v>3.98802992530592</v>
      </c>
      <c r="F129" s="37"/>
      <c r="G129" s="38" t="n">
        <f aca="false">+Purchasers!P129</f>
        <v>915600</v>
      </c>
      <c r="H129" s="79" t="n">
        <f aca="false">+H117*1.02</f>
        <v>3.95233848462795</v>
      </c>
      <c r="I129" s="39" t="n">
        <f aca="false">+H129*G129</f>
        <v>3618761.11652535</v>
      </c>
      <c r="J129" s="80" t="n">
        <f aca="false">+H129-0.00699</f>
        <v>3.94534848462795</v>
      </c>
      <c r="K129" s="40" t="n">
        <f aca="false">+J129*G129</f>
        <v>3612361.07252535</v>
      </c>
      <c r="L129" s="81" t="n">
        <f aca="false">+H129-J129</f>
        <v>0.00699000000000005</v>
      </c>
      <c r="M129" s="76" t="n">
        <f aca="false">+L129*G129</f>
        <v>6400.04400000005</v>
      </c>
      <c r="N129" s="43"/>
      <c r="O129" s="38" t="n">
        <f aca="false">+Purchasers!AC129</f>
        <v>571200</v>
      </c>
      <c r="P129" s="79" t="n">
        <f aca="false">+P117*1.02</f>
        <v>4.05433848462795</v>
      </c>
      <c r="Q129" s="40" t="n">
        <f aca="false">+P129*O129</f>
        <v>2315838.14241949</v>
      </c>
      <c r="R129" s="80" t="n">
        <f aca="false">+P129-0.00699</f>
        <v>4.04734848462795</v>
      </c>
      <c r="S129" s="40" t="n">
        <f aca="false">+R129*O129</f>
        <v>2311845.45441949</v>
      </c>
      <c r="T129" s="81" t="n">
        <f aca="false">+P129-R129</f>
        <v>0.00699000000000005</v>
      </c>
      <c r="U129" s="76" t="n">
        <f aca="false">+T129*O129</f>
        <v>3992.68800000003</v>
      </c>
      <c r="V129" s="43"/>
      <c r="W129" s="38" t="n">
        <f aca="false">G129+O129</f>
        <v>1486800</v>
      </c>
      <c r="X129" s="71" t="n">
        <f aca="false">+Y129/W129</f>
        <v>3.99152492530592</v>
      </c>
      <c r="Y129" s="40" t="n">
        <f aca="false">I129+Q129</f>
        <v>5934599.25894484</v>
      </c>
      <c r="Z129" s="71" t="n">
        <f aca="false">+AA129/W129</f>
        <v>3.98453492530592</v>
      </c>
      <c r="AA129" s="40" t="n">
        <f aca="false">K129+S129</f>
        <v>5924206.52694484</v>
      </c>
      <c r="AB129" s="75" t="n">
        <f aca="false">+X129-Z129</f>
        <v>0.0069900000000005</v>
      </c>
      <c r="AC129" s="76" t="n">
        <f aca="false">+AB129*W129</f>
        <v>10392.7320000007</v>
      </c>
      <c r="AD129" s="56"/>
      <c r="AE129" s="56"/>
      <c r="AF129" s="56"/>
      <c r="AG129" s="82"/>
      <c r="AH129" s="56"/>
      <c r="AI129" s="82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</row>
    <row r="130" customFormat="false" ht="12.75" hidden="false" customHeight="false" outlineLevel="0" collapsed="false">
      <c r="A130" s="35" t="n">
        <v>40603</v>
      </c>
      <c r="B130" s="77" t="n">
        <v>40658</v>
      </c>
      <c r="C130" s="37" t="n">
        <f aca="false">+A131-A130</f>
        <v>31</v>
      </c>
      <c r="D130" s="37"/>
      <c r="E130" s="78" t="n">
        <f aca="false">+((H130-(L130/2))*(G130/(G130+O130)))+((P130-(T130/2))*(O130/(G130+O130)))</f>
        <v>3.85223558442451</v>
      </c>
      <c r="F130" s="37"/>
      <c r="G130" s="38" t="n">
        <f aca="false">+Purchasers!P130</f>
        <v>1013700</v>
      </c>
      <c r="H130" s="79" t="n">
        <f aca="false">+H118*1.02</f>
        <v>3.81262549967874</v>
      </c>
      <c r="I130" s="39" t="n">
        <f aca="false">+H130*G130</f>
        <v>3864858.46902434</v>
      </c>
      <c r="J130" s="80" t="n">
        <f aca="false">+H130-0.00699</f>
        <v>3.80563549967874</v>
      </c>
      <c r="K130" s="40" t="n">
        <f aca="false">+J130*G130</f>
        <v>3857772.70602434</v>
      </c>
      <c r="L130" s="81" t="n">
        <f aca="false">+H130-J130</f>
        <v>0.00699000000000005</v>
      </c>
      <c r="M130" s="76" t="n">
        <f aca="false">+L130*G130</f>
        <v>7085.76300000005</v>
      </c>
      <c r="N130" s="43"/>
      <c r="O130" s="38" t="n">
        <f aca="false">+Purchasers!AC130</f>
        <v>632400</v>
      </c>
      <c r="P130" s="79" t="n">
        <f aca="false">+P118*1.02</f>
        <v>3.92482549967874</v>
      </c>
      <c r="Q130" s="40" t="n">
        <f aca="false">+P130*O130</f>
        <v>2482059.64599684</v>
      </c>
      <c r="R130" s="80" t="n">
        <f aca="false">+P130-0.00699</f>
        <v>3.91783549967874</v>
      </c>
      <c r="S130" s="40" t="n">
        <f aca="false">+R130*O130</f>
        <v>2477639.16999684</v>
      </c>
      <c r="T130" s="81" t="n">
        <f aca="false">+P130-R130</f>
        <v>0.00699000000000005</v>
      </c>
      <c r="U130" s="76" t="n">
        <f aca="false">+T130*O130</f>
        <v>4420.47600000003</v>
      </c>
      <c r="V130" s="43"/>
      <c r="W130" s="38" t="n">
        <f aca="false">G130+O130</f>
        <v>1646100</v>
      </c>
      <c r="X130" s="71" t="n">
        <f aca="false">+Y130/W130</f>
        <v>3.85573058442451</v>
      </c>
      <c r="Y130" s="40" t="n">
        <f aca="false">I130+Q130</f>
        <v>6346918.11502118</v>
      </c>
      <c r="Z130" s="71" t="n">
        <f aca="false">+AA130/W130</f>
        <v>3.84874058442451</v>
      </c>
      <c r="AA130" s="40" t="n">
        <f aca="false">K130+S130</f>
        <v>6335411.87602118</v>
      </c>
      <c r="AB130" s="75" t="n">
        <f aca="false">+X130-Z130</f>
        <v>0.00699000000000005</v>
      </c>
      <c r="AC130" s="76" t="n">
        <f aca="false">+AB130*W130</f>
        <v>11506.2390000001</v>
      </c>
      <c r="AD130" s="56"/>
      <c r="AE130" s="56"/>
      <c r="AF130" s="56"/>
      <c r="AG130" s="82"/>
      <c r="AH130" s="56"/>
      <c r="AI130" s="82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</row>
    <row r="131" customFormat="false" ht="12.75" hidden="false" customHeight="false" outlineLevel="0" collapsed="false">
      <c r="A131" s="35" t="n">
        <v>40634</v>
      </c>
      <c r="B131" s="36" t="n">
        <v>40688</v>
      </c>
      <c r="C131" s="37" t="n">
        <v>30</v>
      </c>
      <c r="D131" s="37"/>
      <c r="E131" s="78" t="n">
        <f aca="false">+((H131-(L131/2))*(G131/(G131+O131)))+((P131-(T131/2))*(O131/(G131+O131)))</f>
        <v>3.70188388683525</v>
      </c>
      <c r="F131" s="37"/>
      <c r="G131" s="38" t="n">
        <f aca="false">+Purchasers!P131</f>
        <v>840000</v>
      </c>
      <c r="H131" s="79" t="n">
        <f aca="false">+H119*1.02</f>
        <v>3.67291492744439</v>
      </c>
      <c r="I131" s="39" t="n">
        <f aca="false">+H131*G131</f>
        <v>3085248.53905329</v>
      </c>
      <c r="J131" s="80" t="n">
        <f aca="false">+H131-0.00699</f>
        <v>3.66592492744439</v>
      </c>
      <c r="K131" s="40" t="n">
        <f aca="false">+J131*G131</f>
        <v>3079376.93905329</v>
      </c>
      <c r="L131" s="81" t="n">
        <f aca="false">+H131-J131</f>
        <v>0.00699000000000005</v>
      </c>
      <c r="M131" s="76" t="n">
        <f aca="false">+L131*G131</f>
        <v>5871.60000000004</v>
      </c>
      <c r="N131" s="43"/>
      <c r="O131" s="38" t="n">
        <f aca="false">+Purchasers!AC131</f>
        <v>342000</v>
      </c>
      <c r="P131" s="79" t="n">
        <f aca="false">+P119*1.02</f>
        <v>3.78511492744439</v>
      </c>
      <c r="Q131" s="40" t="n">
        <f aca="false">+P131*O131</f>
        <v>1294509.30518598</v>
      </c>
      <c r="R131" s="80" t="n">
        <f aca="false">+P131-0.00699</f>
        <v>3.77812492744439</v>
      </c>
      <c r="S131" s="40" t="n">
        <f aca="false">+R131*O131</f>
        <v>1292118.72518598</v>
      </c>
      <c r="T131" s="81" t="n">
        <f aca="false">+P131-R131</f>
        <v>0.00699000000000005</v>
      </c>
      <c r="U131" s="76" t="n">
        <f aca="false">+T131*O131</f>
        <v>2390.58000000002</v>
      </c>
      <c r="V131" s="43"/>
      <c r="W131" s="38" t="n">
        <f aca="false">G131+O131</f>
        <v>1182000</v>
      </c>
      <c r="X131" s="71" t="n">
        <f aca="false">+Y131/W131</f>
        <v>3.70537888683525</v>
      </c>
      <c r="Y131" s="40" t="n">
        <f aca="false">I131+Q131</f>
        <v>4379757.84423927</v>
      </c>
      <c r="Z131" s="71" t="n">
        <f aca="false">+AA131/W131</f>
        <v>3.69838888683525</v>
      </c>
      <c r="AA131" s="40" t="n">
        <f aca="false">K131+S131</f>
        <v>4371495.66423927</v>
      </c>
      <c r="AB131" s="75" t="n">
        <f aca="false">+X131-Z131</f>
        <v>0.0069900000000005</v>
      </c>
      <c r="AC131" s="76" t="n">
        <f aca="false">+AB131*W131</f>
        <v>8262.18000000059</v>
      </c>
      <c r="AD131" s="56"/>
      <c r="AE131" s="56"/>
      <c r="AF131" s="56"/>
      <c r="AG131" s="82"/>
      <c r="AH131" s="56"/>
      <c r="AI131" s="82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</row>
    <row r="132" customFormat="false" ht="12.75" hidden="false" customHeight="false" outlineLevel="0" collapsed="false">
      <c r="A132" s="49"/>
      <c r="B132" s="50"/>
      <c r="C132" s="37"/>
      <c r="D132" s="37"/>
      <c r="E132" s="37"/>
      <c r="F132" s="37"/>
      <c r="G132" s="38"/>
      <c r="H132" s="83"/>
      <c r="I132" s="39"/>
      <c r="J132" s="71"/>
      <c r="K132" s="40"/>
      <c r="L132" s="75"/>
      <c r="M132" s="76"/>
      <c r="N132" s="43"/>
      <c r="O132" s="38"/>
      <c r="P132" s="74"/>
      <c r="Q132" s="40"/>
      <c r="R132" s="71"/>
      <c r="S132" s="40"/>
      <c r="T132" s="75"/>
      <c r="U132" s="76"/>
      <c r="V132" s="43"/>
      <c r="W132" s="38"/>
      <c r="X132" s="71"/>
      <c r="Y132" s="40"/>
      <c r="Z132" s="84"/>
      <c r="AA132" s="40"/>
      <c r="AB132" s="75"/>
      <c r="AC132" s="76"/>
      <c r="AD132" s="56"/>
      <c r="AE132" s="56"/>
      <c r="AF132" s="56"/>
      <c r="AG132" s="82"/>
      <c r="AH132" s="56"/>
      <c r="AI132" s="82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</row>
    <row r="133" customFormat="false" ht="12.75" hidden="false" customHeight="false" outlineLevel="0" collapsed="false">
      <c r="B133" s="85" t="s">
        <v>25</v>
      </c>
      <c r="E133" s="86" t="n">
        <f aca="false">SUM(E12:E132)/144</f>
        <v>2.91342444749461</v>
      </c>
      <c r="G133" s="87" t="n">
        <f aca="false">SUM(G10:G131)</f>
        <v>106899150</v>
      </c>
      <c r="H133" s="88" t="n">
        <f aca="false">SUM(H10:H131)/120</f>
        <v>3.50896133475258</v>
      </c>
      <c r="I133" s="54" t="n">
        <f aca="false">SUM(I10:I131)</f>
        <v>376042851.645064</v>
      </c>
      <c r="J133" s="88" t="n">
        <f aca="false">SUM(J10:J131)/120</f>
        <v>3.50197133475258</v>
      </c>
      <c r="K133" s="54" t="n">
        <f aca="false">SUM(K10:K131)</f>
        <v>375295626.586564</v>
      </c>
      <c r="L133" s="89" t="n">
        <f aca="false">M133/G133</f>
        <v>0.00699000000000005</v>
      </c>
      <c r="M133" s="90" t="n">
        <f aca="false">SUM(M10:M131)</f>
        <v>747225.058500005</v>
      </c>
      <c r="N133" s="43"/>
      <c r="O133" s="87" t="n">
        <f aca="false">SUM(O10:O131)</f>
        <v>51046200</v>
      </c>
      <c r="P133" s="91" t="n">
        <f aca="false">SUM(P10:P131)/120</f>
        <v>3.48055758475258</v>
      </c>
      <c r="Q133" s="54" t="n">
        <f aca="false">SUM(Q10:Q131)</f>
        <v>179276735.443122</v>
      </c>
      <c r="R133" s="91" t="n">
        <f aca="false">SUM(R10:R131)/120</f>
        <v>3.47356758475258</v>
      </c>
      <c r="S133" s="54" t="n">
        <f aca="false">SUM(S10:S131)</f>
        <v>178919922.505122</v>
      </c>
      <c r="T133" s="89" t="n">
        <f aca="false">U133/O133</f>
        <v>0.00699000000000005</v>
      </c>
      <c r="U133" s="90" t="n">
        <f aca="false">SUM(U10:U131)</f>
        <v>356812.938000003</v>
      </c>
      <c r="V133" s="43"/>
      <c r="W133" s="87" t="n">
        <f aca="false">SUM(W10:W131)</f>
        <v>157945350</v>
      </c>
      <c r="X133" s="91" t="n">
        <f aca="false">SUM(X10:X131)/120</f>
        <v>3.49960433699353</v>
      </c>
      <c r="Y133" s="54" t="n">
        <f aca="false">SUM(Y10:Y131)</f>
        <v>555319587.088186</v>
      </c>
      <c r="Z133" s="91" t="n">
        <f aca="false">SUM(Z10:Z131)/120</f>
        <v>3.49261433699353</v>
      </c>
      <c r="AA133" s="54" t="n">
        <f aca="false">SUM(AA10:AA131)</f>
        <v>554215549.091686</v>
      </c>
      <c r="AB133" s="91" t="n">
        <f aca="false">SUM(AB10:AB131)/120</f>
        <v>0.00699000000000009</v>
      </c>
      <c r="AC133" s="90" t="n">
        <f aca="false">SUM(AC10:AC131)</f>
        <v>1104037.99650001</v>
      </c>
      <c r="AD133" s="56"/>
      <c r="AE133" s="56"/>
      <c r="AF133" s="56"/>
      <c r="AG133" s="82"/>
      <c r="AH133" s="56"/>
      <c r="AI133" s="82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</row>
    <row r="134" customFormat="false" ht="12.75" hidden="false" customHeight="false" outlineLevel="0" collapsed="false">
      <c r="A134" s="50"/>
      <c r="M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82"/>
      <c r="AH134" s="56"/>
      <c r="AI134" s="82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</row>
    <row r="135" customFormat="false" ht="12.75" hidden="false" customHeight="false" outlineLevel="0" collapsed="false">
      <c r="A135" s="92"/>
      <c r="B135" s="93"/>
      <c r="C135" s="92"/>
      <c r="D135" s="92"/>
      <c r="E135" s="92"/>
      <c r="F135" s="93"/>
      <c r="G135" s="93"/>
      <c r="H135" s="93"/>
      <c r="I135" s="93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82"/>
      <c r="AH135" s="56"/>
      <c r="AI135" s="82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</row>
    <row r="136" customFormat="false" ht="12.75" hidden="false" customHeight="false" outlineLevel="0" collapsed="false">
      <c r="B136" s="46"/>
      <c r="F136" s="39"/>
      <c r="G136" s="39"/>
      <c r="H136" s="46"/>
      <c r="I136" s="4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82"/>
      <c r="AH136" s="56"/>
      <c r="AI136" s="82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</row>
    <row r="137" customFormat="false" ht="12.75" hidden="false" customHeight="false" outlineLevel="0" collapsed="false">
      <c r="B137" s="46"/>
      <c r="F137" s="39"/>
      <c r="G137" s="39"/>
      <c r="H137" s="46"/>
      <c r="I137" s="4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82"/>
      <c r="AH137" s="56"/>
      <c r="AI137" s="82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</row>
    <row r="138" customFormat="false" ht="12.75" hidden="false" customHeight="false" outlineLevel="0" collapsed="false">
      <c r="B138" s="46"/>
      <c r="F138" s="39"/>
      <c r="G138" s="39"/>
      <c r="H138" s="46"/>
      <c r="I138" s="4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82"/>
      <c r="AH138" s="56"/>
      <c r="AI138" s="82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</row>
    <row r="139" customFormat="false" ht="12.75" hidden="false" customHeight="false" outlineLevel="0" collapsed="false">
      <c r="B139" s="46"/>
      <c r="F139" s="39"/>
      <c r="G139" s="39"/>
      <c r="H139" s="46"/>
      <c r="I139" s="4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82"/>
      <c r="AH139" s="56"/>
      <c r="AI139" s="82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</row>
    <row r="140" customFormat="false" ht="15" hidden="false" customHeight="false" outlineLevel="0" collapsed="false">
      <c r="A140" s="92"/>
      <c r="B140" s="94"/>
      <c r="F140" s="95"/>
      <c r="G140" s="95"/>
      <c r="H140" s="94"/>
      <c r="I140" s="94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82"/>
      <c r="AH140" s="56"/>
      <c r="AI140" s="82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</row>
    <row r="141" customFormat="false" ht="12.75" hidden="false" customHeight="false" outlineLevel="0" collapsed="false">
      <c r="B141" s="46"/>
      <c r="F141" s="46"/>
      <c r="G141" s="46"/>
      <c r="H141" s="46"/>
      <c r="I141" s="4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82"/>
      <c r="AH141" s="56"/>
      <c r="AI141" s="82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</row>
    <row r="142" customFormat="false" ht="12.75" hidden="false" customHeight="false" outlineLevel="0" collapsed="false"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82"/>
      <c r="AH142" s="56"/>
      <c r="AI142" s="82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</row>
    <row r="143" customFormat="false" ht="12.75" hidden="false" customHeight="false" outlineLevel="0" collapsed="false"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82"/>
      <c r="AH143" s="56"/>
      <c r="AI143" s="82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</row>
    <row r="144" customFormat="false" ht="12.75" hidden="false" customHeight="false" outlineLevel="0" collapsed="false"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82"/>
      <c r="AH144" s="56"/>
      <c r="AI144" s="82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</row>
    <row r="145" customFormat="false" ht="12.75" hidden="false" customHeight="false" outlineLevel="0" collapsed="false"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</row>
    <row r="146" customFormat="false" ht="12.75" hidden="false" customHeight="false" outlineLevel="0" collapsed="false"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</row>
    <row r="147" customFormat="false" ht="12.75" hidden="false" customHeight="false" outlineLevel="0" collapsed="false"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</row>
    <row r="148" customFormat="false" ht="12.75" hidden="false" customHeight="false" outlineLevel="0" collapsed="false"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</row>
    <row r="149" customFormat="false" ht="12.75" hidden="false" customHeight="false" outlineLevel="0" collapsed="false"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</row>
    <row r="150" customFormat="false" ht="12.75" hidden="false" customHeight="false" outlineLevel="0" collapsed="false"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</row>
    <row r="151" customFormat="false" ht="12.75" hidden="false" customHeight="false" outlineLevel="0" collapsed="false"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</row>
    <row r="152" customFormat="false" ht="12.75" hidden="false" customHeight="false" outlineLevel="0" collapsed="false"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</row>
    <row r="153" customFormat="false" ht="12.75" hidden="false" customHeight="false" outlineLevel="0" collapsed="false"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</row>
    <row r="154" customFormat="false" ht="12.75" hidden="false" customHeight="false" outlineLevel="0" collapsed="false"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</row>
    <row r="155" customFormat="false" ht="12.75" hidden="false" customHeight="false" outlineLevel="0" collapsed="false"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</row>
    <row r="156" customFormat="false" ht="12.75" hidden="false" customHeight="false" outlineLevel="0" collapsed="false"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</row>
    <row r="157" customFormat="false" ht="12.75" hidden="false" customHeight="false" outlineLevel="0" collapsed="false"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</row>
    <row r="158" customFormat="false" ht="12.75" hidden="false" customHeight="false" outlineLevel="0" collapsed="false"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</row>
    <row r="159" customFormat="false" ht="12.75" hidden="false" customHeight="false" outlineLevel="0" collapsed="false"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</row>
    <row r="160" customFormat="false" ht="12.75" hidden="false" customHeight="false" outlineLevel="0" collapsed="false"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</row>
    <row r="161" customFormat="false" ht="12.75" hidden="false" customHeight="false" outlineLevel="0" collapsed="false"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</row>
    <row r="162" customFormat="false" ht="12.75" hidden="false" customHeight="false" outlineLevel="0" collapsed="false"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</row>
    <row r="163" customFormat="false" ht="12.75" hidden="false" customHeight="false" outlineLevel="0" collapsed="false"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</row>
    <row r="164" customFormat="false" ht="12.75" hidden="false" customHeight="false" outlineLevel="0" collapsed="false"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</row>
    <row r="165" customFormat="false" ht="12.75" hidden="false" customHeight="false" outlineLevel="0" collapsed="false"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</row>
    <row r="166" customFormat="false" ht="12.75" hidden="false" customHeight="false" outlineLevel="0" collapsed="false"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</row>
    <row r="167" customFormat="false" ht="12.75" hidden="false" customHeight="false" outlineLevel="0" collapsed="false"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</row>
    <row r="168" customFormat="false" ht="12.75" hidden="false" customHeight="false" outlineLevel="0" collapsed="false"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</row>
    <row r="169" customFormat="false" ht="12.75" hidden="false" customHeight="false" outlineLevel="0" collapsed="false"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</row>
    <row r="170" customFormat="false" ht="12.75" hidden="false" customHeight="false" outlineLevel="0" collapsed="false"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</row>
    <row r="171" customFormat="false" ht="12.75" hidden="false" customHeight="false" outlineLevel="0" collapsed="false"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</row>
    <row r="172" customFormat="false" ht="12.75" hidden="false" customHeight="false" outlineLevel="0" collapsed="false"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</row>
    <row r="173" customFormat="false" ht="12.75" hidden="false" customHeight="false" outlineLevel="0" collapsed="false"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</row>
    <row r="174" customFormat="false" ht="12.75" hidden="false" customHeight="false" outlineLevel="0" collapsed="false"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</row>
    <row r="175" customFormat="false" ht="12.75" hidden="false" customHeight="false" outlineLevel="0" collapsed="false"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</row>
    <row r="176" customFormat="false" ht="12.75" hidden="false" customHeight="false" outlineLevel="0" collapsed="false"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</row>
    <row r="177" customFormat="false" ht="12.75" hidden="false" customHeight="false" outlineLevel="0" collapsed="false"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</row>
    <row r="178" customFormat="false" ht="12.75" hidden="false" customHeight="false" outlineLevel="0" collapsed="false"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</row>
    <row r="179" customFormat="false" ht="12.75" hidden="false" customHeight="false" outlineLevel="0" collapsed="false"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</row>
    <row r="180" customFormat="false" ht="12.75" hidden="false" customHeight="false" outlineLevel="0" collapsed="false"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</row>
    <row r="181" customFormat="false" ht="12.75" hidden="false" customHeight="false" outlineLevel="0" collapsed="false"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</row>
    <row r="182" customFormat="false" ht="12.75" hidden="false" customHeight="false" outlineLevel="0" collapsed="false"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</row>
    <row r="183" customFormat="false" ht="12.75" hidden="false" customHeight="false" outlineLevel="0" collapsed="false"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</row>
    <row r="184" customFormat="false" ht="12.75" hidden="false" customHeight="false" outlineLevel="0" collapsed="false"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</row>
    <row r="185" customFormat="false" ht="12.75" hidden="false" customHeight="false" outlineLevel="0" collapsed="false"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</row>
    <row r="186" customFormat="false" ht="12.75" hidden="false" customHeight="false" outlineLevel="0" collapsed="false"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</row>
    <row r="187" customFormat="false" ht="12.75" hidden="false" customHeight="false" outlineLevel="0" collapsed="false"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</row>
    <row r="188" customFormat="false" ht="12.75" hidden="false" customHeight="false" outlineLevel="0" collapsed="false"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</row>
    <row r="189" customFormat="false" ht="12.75" hidden="false" customHeight="false" outlineLevel="0" collapsed="false"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</row>
    <row r="190" customFormat="false" ht="12.75" hidden="false" customHeight="false" outlineLevel="0" collapsed="false"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</row>
    <row r="191" customFormat="false" ht="12.75" hidden="false" customHeight="false" outlineLevel="0" collapsed="false"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</row>
    <row r="192" customFormat="false" ht="12.75" hidden="false" customHeight="false" outlineLevel="0" collapsed="false"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</row>
    <row r="193" customFormat="false" ht="12.75" hidden="false" customHeight="false" outlineLevel="0" collapsed="false"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</row>
    <row r="194" customFormat="false" ht="12.75" hidden="false" customHeight="false" outlineLevel="0" collapsed="false"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</row>
    <row r="195" customFormat="false" ht="12.75" hidden="false" customHeight="false" outlineLevel="0" collapsed="false"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</row>
    <row r="196" customFormat="false" ht="12.75" hidden="false" customHeight="false" outlineLevel="0" collapsed="false"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</row>
    <row r="197" customFormat="false" ht="12.75" hidden="false" customHeight="false" outlineLevel="0" collapsed="false"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</row>
    <row r="198" customFormat="false" ht="12.75" hidden="false" customHeight="false" outlineLevel="0" collapsed="false"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</row>
    <row r="199" customFormat="false" ht="12.75" hidden="false" customHeight="false" outlineLevel="0" collapsed="false"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</row>
    <row r="200" customFormat="false" ht="12.75" hidden="false" customHeight="false" outlineLevel="0" collapsed="false"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</row>
    <row r="201" customFormat="false" ht="12.75" hidden="false" customHeight="false" outlineLevel="0" collapsed="false"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</row>
    <row r="202" customFormat="false" ht="12.75" hidden="false" customHeight="false" outlineLevel="0" collapsed="false"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</row>
    <row r="203" customFormat="false" ht="12.75" hidden="false" customHeight="false" outlineLevel="0" collapsed="false"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</row>
    <row r="204" customFormat="false" ht="12.75" hidden="false" customHeight="false" outlineLevel="0" collapsed="false"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</row>
    <row r="205" customFormat="false" ht="12.75" hidden="false" customHeight="false" outlineLevel="0" collapsed="false"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</row>
    <row r="206" customFormat="false" ht="12.75" hidden="false" customHeight="false" outlineLevel="0" collapsed="false"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</row>
    <row r="207" customFormat="false" ht="12.75" hidden="false" customHeight="false" outlineLevel="0" collapsed="false"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</row>
    <row r="208" customFormat="false" ht="12.75" hidden="false" customHeight="false" outlineLevel="0" collapsed="false"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</row>
    <row r="209" customFormat="false" ht="12.75" hidden="false" customHeight="false" outlineLevel="0" collapsed="false"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</row>
    <row r="210" customFormat="false" ht="12.75" hidden="false" customHeight="false" outlineLevel="0" collapsed="false"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</row>
    <row r="211" customFormat="false" ht="12.75" hidden="false" customHeight="false" outlineLevel="0" collapsed="false"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</row>
    <row r="212" customFormat="false" ht="12.75" hidden="false" customHeight="false" outlineLevel="0" collapsed="false"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</row>
    <row r="213" customFormat="false" ht="12.75" hidden="false" customHeight="false" outlineLevel="0" collapsed="false"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</row>
    <row r="214" customFormat="false" ht="12.75" hidden="false" customHeight="false" outlineLevel="0" collapsed="false"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</row>
    <row r="215" customFormat="false" ht="12.75" hidden="false" customHeight="false" outlineLevel="0" collapsed="false"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</row>
    <row r="216" customFormat="false" ht="12.75" hidden="false" customHeight="false" outlineLevel="0" collapsed="false"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</row>
    <row r="217" customFormat="false" ht="12.75" hidden="false" customHeight="false" outlineLevel="0" collapsed="false"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</row>
    <row r="218" customFormat="false" ht="12.75" hidden="false" customHeight="false" outlineLevel="0" collapsed="false"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</row>
    <row r="219" customFormat="false" ht="12.75" hidden="false" customHeight="false" outlineLevel="0" collapsed="false"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</row>
    <row r="220" customFormat="false" ht="12.75" hidden="false" customHeight="false" outlineLevel="0" collapsed="false"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</row>
    <row r="221" customFormat="false" ht="12.75" hidden="false" customHeight="false" outlineLevel="0" collapsed="false"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</row>
    <row r="222" customFormat="false" ht="12.75" hidden="false" customHeight="false" outlineLevel="0" collapsed="false"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</row>
    <row r="223" customFormat="false" ht="12.75" hidden="false" customHeight="false" outlineLevel="0" collapsed="false"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</row>
    <row r="224" customFormat="false" ht="12.75" hidden="false" customHeight="false" outlineLevel="0" collapsed="false"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</row>
    <row r="225" customFormat="false" ht="12.75" hidden="false" customHeight="false" outlineLevel="0" collapsed="false"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</row>
    <row r="226" customFormat="false" ht="12.75" hidden="false" customHeight="false" outlineLevel="0" collapsed="false"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</row>
    <row r="227" customFormat="false" ht="12.75" hidden="false" customHeight="false" outlineLevel="0" collapsed="false"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</row>
    <row r="228" customFormat="false" ht="12.75" hidden="false" customHeight="false" outlineLevel="0" collapsed="false"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</row>
    <row r="229" customFormat="false" ht="12.75" hidden="false" customHeight="false" outlineLevel="0" collapsed="false"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</row>
    <row r="230" customFormat="false" ht="12.75" hidden="false" customHeight="false" outlineLevel="0" collapsed="false"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</row>
    <row r="231" customFormat="false" ht="12.75" hidden="false" customHeight="false" outlineLevel="0" collapsed="false"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</row>
    <row r="232" customFormat="false" ht="12.75" hidden="false" customHeight="false" outlineLevel="0" collapsed="false"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</row>
    <row r="233" customFormat="false" ht="12.75" hidden="false" customHeight="false" outlineLevel="0" collapsed="false"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</row>
    <row r="234" customFormat="false" ht="12.75" hidden="false" customHeight="false" outlineLevel="0" collapsed="false"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</row>
    <row r="235" customFormat="false" ht="12.75" hidden="false" customHeight="false" outlineLevel="0" collapsed="false"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</row>
    <row r="236" customFormat="false" ht="12.75" hidden="false" customHeight="false" outlineLevel="0" collapsed="false"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</row>
    <row r="237" customFormat="false" ht="12.75" hidden="false" customHeight="false" outlineLevel="0" collapsed="false"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</row>
    <row r="238" customFormat="false" ht="12.75" hidden="false" customHeight="false" outlineLevel="0" collapsed="false"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</row>
    <row r="239" customFormat="false" ht="12.75" hidden="false" customHeight="false" outlineLevel="0" collapsed="false"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</row>
    <row r="240" customFormat="false" ht="12.75" hidden="false" customHeight="false" outlineLevel="0" collapsed="false"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</row>
    <row r="241" customFormat="false" ht="12.75" hidden="false" customHeight="false" outlineLevel="0" collapsed="false"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</row>
    <row r="242" customFormat="false" ht="12.75" hidden="false" customHeight="false" outlineLevel="0" collapsed="false"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</row>
    <row r="243" customFormat="false" ht="12.75" hidden="false" customHeight="false" outlineLevel="0" collapsed="false"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</row>
    <row r="244" customFormat="false" ht="12.75" hidden="false" customHeight="false" outlineLevel="0" collapsed="false"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</row>
    <row r="245" customFormat="false" ht="12.75" hidden="false" customHeight="false" outlineLevel="0" collapsed="false"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</row>
    <row r="246" customFormat="false" ht="12.75" hidden="false" customHeight="false" outlineLevel="0" collapsed="false"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</row>
    <row r="247" customFormat="false" ht="12.75" hidden="false" customHeight="false" outlineLevel="0" collapsed="false"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</row>
    <row r="248" customFormat="false" ht="12.75" hidden="false" customHeight="false" outlineLevel="0" collapsed="false"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</row>
    <row r="249" customFormat="false" ht="12.75" hidden="false" customHeight="false" outlineLevel="0" collapsed="false"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</row>
    <row r="250" customFormat="false" ht="12.75" hidden="false" customHeight="false" outlineLevel="0" collapsed="false"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</row>
    <row r="251" customFormat="false" ht="12.75" hidden="false" customHeight="false" outlineLevel="0" collapsed="false"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</row>
    <row r="252" customFormat="false" ht="12.75" hidden="false" customHeight="false" outlineLevel="0" collapsed="false"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</row>
    <row r="253" customFormat="false" ht="12.75" hidden="false" customHeight="false" outlineLevel="0" collapsed="false"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</row>
    <row r="254" customFormat="false" ht="12.75" hidden="false" customHeight="false" outlineLevel="0" collapsed="false"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</row>
    <row r="255" customFormat="false" ht="12.75" hidden="false" customHeight="false" outlineLevel="0" collapsed="false"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</row>
    <row r="256" customFormat="false" ht="12.75" hidden="false" customHeight="false" outlineLevel="0" collapsed="false"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</row>
    <row r="257" customFormat="false" ht="12.75" hidden="false" customHeight="false" outlineLevel="0" collapsed="false"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</row>
    <row r="258" customFormat="false" ht="12.75" hidden="false" customHeight="false" outlineLevel="0" collapsed="false"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</row>
    <row r="259" customFormat="false" ht="12.75" hidden="false" customHeight="false" outlineLevel="0" collapsed="false"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</row>
    <row r="260" customFormat="false" ht="12.75" hidden="false" customHeight="false" outlineLevel="0" collapsed="false"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</row>
    <row r="261" customFormat="false" ht="12.75" hidden="false" customHeight="false" outlineLevel="0" collapsed="false"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</row>
    <row r="262" customFormat="false" ht="12.75" hidden="false" customHeight="false" outlineLevel="0" collapsed="false"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</row>
    <row r="263" customFormat="false" ht="12.75" hidden="false" customHeight="false" outlineLevel="0" collapsed="false"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</row>
    <row r="264" customFormat="false" ht="12.75" hidden="false" customHeight="false" outlineLevel="0" collapsed="false"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</row>
    <row r="265" customFormat="false" ht="12.75" hidden="false" customHeight="false" outlineLevel="0" collapsed="false"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</row>
    <row r="266" customFormat="false" ht="12.75" hidden="false" customHeight="false" outlineLevel="0" collapsed="false"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</row>
    <row r="267" customFormat="false" ht="12.75" hidden="false" customHeight="false" outlineLevel="0" collapsed="false"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</row>
    <row r="268" customFormat="false" ht="12.75" hidden="false" customHeight="false" outlineLevel="0" collapsed="false"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</row>
    <row r="269" customFormat="false" ht="12.75" hidden="false" customHeight="false" outlineLevel="0" collapsed="false"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</row>
    <row r="270" customFormat="false" ht="12.75" hidden="false" customHeight="false" outlineLevel="0" collapsed="false"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</row>
    <row r="271" customFormat="false" ht="12.75" hidden="false" customHeight="false" outlineLevel="0" collapsed="false"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</row>
    <row r="272" customFormat="false" ht="12.75" hidden="false" customHeight="false" outlineLevel="0" collapsed="false"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</row>
    <row r="273" customFormat="false" ht="12.75" hidden="false" customHeight="false" outlineLevel="0" collapsed="false"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</row>
    <row r="274" customFormat="false" ht="12.75" hidden="false" customHeight="false" outlineLevel="0" collapsed="false"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</row>
    <row r="275" customFormat="false" ht="12.75" hidden="false" customHeight="false" outlineLevel="0" collapsed="false"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</row>
    <row r="276" customFormat="false" ht="12.75" hidden="false" customHeight="false" outlineLevel="0" collapsed="false"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</row>
    <row r="277" customFormat="false" ht="12.75" hidden="false" customHeight="false" outlineLevel="0" collapsed="false"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</row>
    <row r="278" customFormat="false" ht="12.75" hidden="false" customHeight="false" outlineLevel="0" collapsed="false"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</row>
    <row r="279" customFormat="false" ht="12.75" hidden="false" customHeight="false" outlineLevel="0" collapsed="false"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</row>
    <row r="280" customFormat="false" ht="12.75" hidden="false" customHeight="false" outlineLevel="0" collapsed="false"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</row>
    <row r="281" customFormat="false" ht="12.75" hidden="false" customHeight="false" outlineLevel="0" collapsed="false"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</row>
    <row r="282" customFormat="false" ht="12.75" hidden="false" customHeight="false" outlineLevel="0" collapsed="false"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</row>
    <row r="283" customFormat="false" ht="12.75" hidden="false" customHeight="false" outlineLevel="0" collapsed="false"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</row>
    <row r="284" customFormat="false" ht="12.75" hidden="false" customHeight="false" outlineLevel="0" collapsed="false"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</row>
    <row r="285" customFormat="false" ht="12.75" hidden="false" customHeight="false" outlineLevel="0" collapsed="false"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</row>
    <row r="286" customFormat="false" ht="12.75" hidden="false" customHeight="false" outlineLevel="0" collapsed="false"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</row>
    <row r="287" customFormat="false" ht="12.75" hidden="false" customHeight="false" outlineLevel="0" collapsed="false"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</row>
    <row r="288" customFormat="false" ht="12.75" hidden="false" customHeight="false" outlineLevel="0" collapsed="false"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</row>
    <row r="289" customFormat="false" ht="12.75" hidden="false" customHeight="false" outlineLevel="0" collapsed="false"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</row>
    <row r="290" customFormat="false" ht="12.75" hidden="false" customHeight="false" outlineLevel="0" collapsed="false"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</row>
    <row r="291" customFormat="false" ht="12.75" hidden="false" customHeight="false" outlineLevel="0" collapsed="false"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</row>
    <row r="292" customFormat="false" ht="12.75" hidden="false" customHeight="false" outlineLevel="0" collapsed="false"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</row>
    <row r="293" customFormat="false" ht="12.75" hidden="false" customHeight="false" outlineLevel="0" collapsed="false"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</row>
    <row r="294" customFormat="false" ht="12.75" hidden="false" customHeight="false" outlineLevel="0" collapsed="false"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</row>
    <row r="295" customFormat="false" ht="12.75" hidden="false" customHeight="false" outlineLevel="0" collapsed="false"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</row>
    <row r="296" customFormat="false" ht="12.75" hidden="false" customHeight="false" outlineLevel="0" collapsed="false"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</row>
    <row r="297" customFormat="false" ht="12.75" hidden="false" customHeight="false" outlineLevel="0" collapsed="false"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</row>
    <row r="298" customFormat="false" ht="12.75" hidden="false" customHeight="false" outlineLevel="0" collapsed="false"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</row>
    <row r="299" customFormat="false" ht="12.75" hidden="false" customHeight="false" outlineLevel="0" collapsed="false"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</row>
    <row r="300" customFormat="false" ht="12.75" hidden="false" customHeight="false" outlineLevel="0" collapsed="false"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</row>
    <row r="301" customFormat="false" ht="12.75" hidden="false" customHeight="false" outlineLevel="0" collapsed="false"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</row>
    <row r="302" customFormat="false" ht="12.75" hidden="false" customHeight="false" outlineLevel="0" collapsed="false"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</row>
    <row r="303" customFormat="false" ht="12.75" hidden="false" customHeight="false" outlineLevel="0" collapsed="false"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</row>
    <row r="304" customFormat="false" ht="12.75" hidden="false" customHeight="false" outlineLevel="0" collapsed="false"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</row>
    <row r="305" customFormat="false" ht="12.75" hidden="false" customHeight="false" outlineLevel="0" collapsed="false"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</row>
    <row r="306" customFormat="false" ht="12.75" hidden="false" customHeight="false" outlineLevel="0" collapsed="false"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</row>
    <row r="307" customFormat="false" ht="12.75" hidden="false" customHeight="false" outlineLevel="0" collapsed="false"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</row>
    <row r="308" customFormat="false" ht="12.75" hidden="false" customHeight="false" outlineLevel="0" collapsed="false"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</row>
    <row r="309" customFormat="false" ht="12.75" hidden="false" customHeight="false" outlineLevel="0" collapsed="false"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</row>
    <row r="310" customFormat="false" ht="12.75" hidden="false" customHeight="false" outlineLevel="0" collapsed="false"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</row>
    <row r="311" customFormat="false" ht="12.75" hidden="false" customHeight="false" outlineLevel="0" collapsed="false"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</row>
    <row r="312" customFormat="false" ht="12.75" hidden="false" customHeight="false" outlineLevel="0" collapsed="false"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</row>
    <row r="313" customFormat="false" ht="12.75" hidden="false" customHeight="false" outlineLevel="0" collapsed="false"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</row>
    <row r="314" customFormat="false" ht="12.75" hidden="false" customHeight="false" outlineLevel="0" collapsed="false"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</row>
    <row r="315" customFormat="false" ht="12.75" hidden="false" customHeight="false" outlineLevel="0" collapsed="false"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</row>
    <row r="316" customFormat="false" ht="12.75" hidden="false" customHeight="false" outlineLevel="0" collapsed="false"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</row>
    <row r="317" customFormat="false" ht="12.75" hidden="false" customHeight="false" outlineLevel="0" collapsed="false"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</row>
    <row r="318" customFormat="false" ht="12.75" hidden="false" customHeight="false" outlineLevel="0" collapsed="false"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</row>
    <row r="319" customFormat="false" ht="12.75" hidden="false" customHeight="false" outlineLevel="0" collapsed="false"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</row>
    <row r="320" customFormat="false" ht="12.75" hidden="false" customHeight="false" outlineLevel="0" collapsed="false"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</row>
    <row r="321" customFormat="false" ht="12.75" hidden="false" customHeight="false" outlineLevel="0" collapsed="false"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</row>
    <row r="322" customFormat="false" ht="12.75" hidden="false" customHeight="false" outlineLevel="0" collapsed="false"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</row>
    <row r="323" customFormat="false" ht="12.75" hidden="false" customHeight="false" outlineLevel="0" collapsed="false"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</row>
    <row r="324" customFormat="false" ht="12.75" hidden="false" customHeight="false" outlineLevel="0" collapsed="false"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</row>
    <row r="325" customFormat="false" ht="12.75" hidden="false" customHeight="false" outlineLevel="0" collapsed="false"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</row>
    <row r="326" customFormat="false" ht="12.75" hidden="false" customHeight="false" outlineLevel="0" collapsed="false"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</row>
    <row r="327" customFormat="false" ht="12.75" hidden="false" customHeight="false" outlineLevel="0" collapsed="false"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</row>
    <row r="328" customFormat="false" ht="12.75" hidden="false" customHeight="false" outlineLevel="0" collapsed="false"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</row>
    <row r="329" customFormat="false" ht="12.75" hidden="false" customHeight="false" outlineLevel="0" collapsed="false"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</row>
    <row r="330" customFormat="false" ht="12.75" hidden="false" customHeight="false" outlineLevel="0" collapsed="false"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</row>
    <row r="331" customFormat="false" ht="12.75" hidden="false" customHeight="false" outlineLevel="0" collapsed="false"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</row>
    <row r="332" customFormat="false" ht="12.75" hidden="false" customHeight="false" outlineLevel="0" collapsed="false"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</row>
    <row r="333" customFormat="false" ht="12.75" hidden="false" customHeight="false" outlineLevel="0" collapsed="false"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</row>
    <row r="334" customFormat="false" ht="12.75" hidden="false" customHeight="false" outlineLevel="0" collapsed="false"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</row>
    <row r="335" customFormat="false" ht="12.75" hidden="false" customHeight="false" outlineLevel="0" collapsed="false"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</row>
    <row r="336" customFormat="false" ht="12.75" hidden="false" customHeight="false" outlineLevel="0" collapsed="false"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</row>
    <row r="337" customFormat="false" ht="12.75" hidden="false" customHeight="false" outlineLevel="0" collapsed="false"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</row>
    <row r="338" customFormat="false" ht="12.75" hidden="false" customHeight="false" outlineLevel="0" collapsed="false"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</row>
    <row r="339" customFormat="false" ht="12.75" hidden="false" customHeight="false" outlineLevel="0" collapsed="false"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</row>
    <row r="340" customFormat="false" ht="12.75" hidden="false" customHeight="false" outlineLevel="0" collapsed="false"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</row>
    <row r="341" customFormat="false" ht="12.75" hidden="false" customHeight="false" outlineLevel="0" collapsed="false"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</row>
    <row r="342" customFormat="false" ht="12.75" hidden="false" customHeight="false" outlineLevel="0" collapsed="false"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</row>
    <row r="343" customFormat="false" ht="12.75" hidden="false" customHeight="false" outlineLevel="0" collapsed="false"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</row>
    <row r="344" customFormat="false" ht="12.75" hidden="false" customHeight="false" outlineLevel="0" collapsed="false"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</row>
    <row r="345" customFormat="false" ht="12.75" hidden="false" customHeight="false" outlineLevel="0" collapsed="false"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</row>
    <row r="346" customFormat="false" ht="12.75" hidden="false" customHeight="false" outlineLevel="0" collapsed="false"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</row>
    <row r="347" customFormat="false" ht="12.75" hidden="false" customHeight="false" outlineLevel="0" collapsed="false"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</row>
    <row r="348" customFormat="false" ht="12.75" hidden="false" customHeight="false" outlineLevel="0" collapsed="false"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</row>
    <row r="349" customFormat="false" ht="12.75" hidden="false" customHeight="false" outlineLevel="0" collapsed="false"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</row>
    <row r="350" customFormat="false" ht="12.75" hidden="false" customHeight="false" outlineLevel="0" collapsed="false"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</row>
    <row r="351" customFormat="false" ht="12.75" hidden="false" customHeight="false" outlineLevel="0" collapsed="false"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</row>
    <row r="352" customFormat="false" ht="12.75" hidden="false" customHeight="false" outlineLevel="0" collapsed="false"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</row>
    <row r="353" customFormat="false" ht="12.75" hidden="false" customHeight="false" outlineLevel="0" collapsed="false"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</row>
    <row r="354" customFormat="false" ht="12.75" hidden="false" customHeight="false" outlineLevel="0" collapsed="false"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</row>
    <row r="355" customFormat="false" ht="12.75" hidden="false" customHeight="false" outlineLevel="0" collapsed="false"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</row>
    <row r="356" customFormat="false" ht="12.75" hidden="false" customHeight="false" outlineLevel="0" collapsed="false"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</row>
    <row r="357" customFormat="false" ht="12.75" hidden="false" customHeight="false" outlineLevel="0" collapsed="false"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</row>
    <row r="358" customFormat="false" ht="12.75" hidden="false" customHeight="false" outlineLevel="0" collapsed="false"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</row>
    <row r="359" customFormat="false" ht="12.75" hidden="false" customHeight="false" outlineLevel="0" collapsed="false"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</row>
    <row r="360" customFormat="false" ht="12.75" hidden="false" customHeight="false" outlineLevel="0" collapsed="false"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</row>
    <row r="361" customFormat="false" ht="12.75" hidden="false" customHeight="false" outlineLevel="0" collapsed="false"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</row>
    <row r="362" customFormat="false" ht="12.75" hidden="false" customHeight="false" outlineLevel="0" collapsed="false"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</row>
    <row r="363" customFormat="false" ht="12.75" hidden="false" customHeight="false" outlineLevel="0" collapsed="false"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</row>
    <row r="364" customFormat="false" ht="12.75" hidden="false" customHeight="false" outlineLevel="0" collapsed="false"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</row>
    <row r="365" customFormat="false" ht="12.75" hidden="false" customHeight="false" outlineLevel="0" collapsed="false"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</row>
    <row r="366" customFormat="false" ht="12.75" hidden="false" customHeight="false" outlineLevel="0" collapsed="false"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</row>
    <row r="367" customFormat="false" ht="12.75" hidden="false" customHeight="false" outlineLevel="0" collapsed="false"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</row>
    <row r="368" customFormat="false" ht="12.75" hidden="false" customHeight="false" outlineLevel="0" collapsed="false"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</row>
    <row r="369" customFormat="false" ht="12.75" hidden="false" customHeight="false" outlineLevel="0" collapsed="false"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</row>
    <row r="370" customFormat="false" ht="12.75" hidden="false" customHeight="false" outlineLevel="0" collapsed="false"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</row>
    <row r="371" customFormat="false" ht="12.75" hidden="false" customHeight="false" outlineLevel="0" collapsed="false"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</row>
    <row r="372" customFormat="false" ht="12.75" hidden="false" customHeight="false" outlineLevel="0" collapsed="false"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</row>
    <row r="373" customFormat="false" ht="12.75" hidden="false" customHeight="false" outlineLevel="0" collapsed="false"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</row>
    <row r="374" customFormat="false" ht="12.75" hidden="false" customHeight="false" outlineLevel="0" collapsed="false"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</row>
    <row r="375" customFormat="false" ht="12.75" hidden="false" customHeight="false" outlineLevel="0" collapsed="false"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</row>
    <row r="376" customFormat="false" ht="12.75" hidden="false" customHeight="false" outlineLevel="0" collapsed="false"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</row>
    <row r="377" customFormat="false" ht="12.75" hidden="false" customHeight="false" outlineLevel="0" collapsed="false"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</row>
    <row r="378" customFormat="false" ht="12.75" hidden="false" customHeight="false" outlineLevel="0" collapsed="false"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</row>
    <row r="379" customFormat="false" ht="12.75" hidden="false" customHeight="false" outlineLevel="0" collapsed="false"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</row>
    <row r="380" customFormat="false" ht="12.75" hidden="false" customHeight="false" outlineLevel="0" collapsed="false"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</row>
    <row r="381" customFormat="false" ht="12.75" hidden="false" customHeight="false" outlineLevel="0" collapsed="false"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</row>
    <row r="382" customFormat="false" ht="12.75" hidden="false" customHeight="false" outlineLevel="0" collapsed="false"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</row>
    <row r="383" customFormat="false" ht="12.75" hidden="false" customHeight="false" outlineLevel="0" collapsed="false"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</row>
    <row r="384" customFormat="false" ht="12.75" hidden="false" customHeight="false" outlineLevel="0" collapsed="false"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</row>
    <row r="385" customFormat="false" ht="12.75" hidden="false" customHeight="false" outlineLevel="0" collapsed="false"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</row>
    <row r="386" customFormat="false" ht="12.75" hidden="false" customHeight="false" outlineLevel="0" collapsed="false"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</row>
    <row r="387" customFormat="false" ht="12.75" hidden="false" customHeight="false" outlineLevel="0" collapsed="false"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</row>
    <row r="388" customFormat="false" ht="12.75" hidden="false" customHeight="false" outlineLevel="0" collapsed="false"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</row>
    <row r="389" customFormat="false" ht="12.75" hidden="false" customHeight="false" outlineLevel="0" collapsed="false"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</row>
    <row r="390" customFormat="false" ht="12.75" hidden="false" customHeight="false" outlineLevel="0" collapsed="false"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</row>
    <row r="391" customFormat="false" ht="12.75" hidden="false" customHeight="false" outlineLevel="0" collapsed="false"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</row>
    <row r="392" customFormat="false" ht="12.75" hidden="false" customHeight="false" outlineLevel="0" collapsed="false"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</row>
    <row r="393" customFormat="false" ht="12.75" hidden="false" customHeight="false" outlineLevel="0" collapsed="false"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</row>
    <row r="394" customFormat="false" ht="12.75" hidden="false" customHeight="false" outlineLevel="0" collapsed="false"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</row>
    <row r="395" customFormat="false" ht="12.75" hidden="false" customHeight="false" outlineLevel="0" collapsed="false"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</row>
    <row r="396" customFormat="false" ht="12.75" hidden="false" customHeight="false" outlineLevel="0" collapsed="false"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</row>
    <row r="397" customFormat="false" ht="12.75" hidden="false" customHeight="false" outlineLevel="0" collapsed="false"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</row>
    <row r="398" customFormat="false" ht="12.75" hidden="false" customHeight="false" outlineLevel="0" collapsed="false"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</row>
    <row r="399" customFormat="false" ht="12.75" hidden="false" customHeight="false" outlineLevel="0" collapsed="false"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</row>
    <row r="400" customFormat="false" ht="12.75" hidden="false" customHeight="false" outlineLevel="0" collapsed="false"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</row>
    <row r="401" customFormat="false" ht="12.75" hidden="false" customHeight="false" outlineLevel="0" collapsed="false"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</row>
    <row r="402" customFormat="false" ht="12.75" hidden="false" customHeight="false" outlineLevel="0" collapsed="false"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</row>
    <row r="403" customFormat="false" ht="12.75" hidden="false" customHeight="false" outlineLevel="0" collapsed="false"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</row>
    <row r="404" customFormat="false" ht="12.75" hidden="false" customHeight="false" outlineLevel="0" collapsed="false"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</row>
    <row r="405" customFormat="false" ht="12.75" hidden="false" customHeight="false" outlineLevel="0" collapsed="false"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</row>
    <row r="406" customFormat="false" ht="12.75" hidden="false" customHeight="false" outlineLevel="0" collapsed="false"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</row>
    <row r="407" customFormat="false" ht="12.75" hidden="false" customHeight="false" outlineLevel="0" collapsed="false"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</row>
    <row r="408" customFormat="false" ht="12.75" hidden="false" customHeight="false" outlineLevel="0" collapsed="false"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</row>
    <row r="409" customFormat="false" ht="12.75" hidden="false" customHeight="false" outlineLevel="0" collapsed="false"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</row>
    <row r="410" customFormat="false" ht="12.75" hidden="false" customHeight="false" outlineLevel="0" collapsed="false"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</row>
    <row r="411" customFormat="false" ht="12.75" hidden="false" customHeight="false" outlineLevel="0" collapsed="false"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</row>
    <row r="412" customFormat="false" ht="12.75" hidden="false" customHeight="false" outlineLevel="0" collapsed="false"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</row>
    <row r="413" customFormat="false" ht="12.75" hidden="false" customHeight="false" outlineLevel="0" collapsed="false"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</row>
    <row r="414" customFormat="false" ht="12.75" hidden="false" customHeight="false" outlineLevel="0" collapsed="false"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</row>
    <row r="415" customFormat="false" ht="12.75" hidden="false" customHeight="false" outlineLevel="0" collapsed="false"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</row>
    <row r="416" customFormat="false" ht="12.75" hidden="false" customHeight="false" outlineLevel="0" collapsed="false"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</row>
    <row r="417" customFormat="false" ht="12.75" hidden="false" customHeight="false" outlineLevel="0" collapsed="false"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</row>
    <row r="418" customFormat="false" ht="12.75" hidden="false" customHeight="false" outlineLevel="0" collapsed="false"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</row>
    <row r="419" customFormat="false" ht="12.75" hidden="false" customHeight="false" outlineLevel="0" collapsed="false"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</row>
    <row r="420" customFormat="false" ht="12.75" hidden="false" customHeight="false" outlineLevel="0" collapsed="false"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</row>
    <row r="421" customFormat="false" ht="12.75" hidden="false" customHeight="false" outlineLevel="0" collapsed="false"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</row>
    <row r="422" customFormat="false" ht="12.75" hidden="false" customHeight="false" outlineLevel="0" collapsed="false"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</row>
    <row r="423" customFormat="false" ht="12.75" hidden="false" customHeight="false" outlineLevel="0" collapsed="false"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</row>
    <row r="424" customFormat="false" ht="12.75" hidden="false" customHeight="false" outlineLevel="0" collapsed="false"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</row>
    <row r="425" customFormat="false" ht="12.75" hidden="false" customHeight="false" outlineLevel="0" collapsed="false"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</row>
    <row r="426" customFormat="false" ht="12.75" hidden="false" customHeight="false" outlineLevel="0" collapsed="false"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</row>
    <row r="427" customFormat="false" ht="12.75" hidden="false" customHeight="false" outlineLevel="0" collapsed="false"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</row>
    <row r="428" customFormat="false" ht="12.75" hidden="false" customHeight="false" outlineLevel="0" collapsed="false"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</row>
    <row r="429" customFormat="false" ht="12.75" hidden="false" customHeight="false" outlineLevel="0" collapsed="false"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</row>
    <row r="430" customFormat="false" ht="12.75" hidden="false" customHeight="false" outlineLevel="0" collapsed="false"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</row>
    <row r="431" customFormat="false" ht="12.75" hidden="false" customHeight="false" outlineLevel="0" collapsed="false"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</row>
    <row r="432" customFormat="false" ht="12.75" hidden="false" customHeight="false" outlineLevel="0" collapsed="false"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</row>
    <row r="433" customFormat="false" ht="12.75" hidden="false" customHeight="false" outlineLevel="0" collapsed="false"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</row>
    <row r="434" customFormat="false" ht="12.75" hidden="false" customHeight="false" outlineLevel="0" collapsed="false"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</row>
    <row r="435" customFormat="false" ht="12.75" hidden="false" customHeight="false" outlineLevel="0" collapsed="false"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</row>
    <row r="436" customFormat="false" ht="12.75" hidden="false" customHeight="false" outlineLevel="0" collapsed="false"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</row>
    <row r="437" customFormat="false" ht="12.75" hidden="false" customHeight="false" outlineLevel="0" collapsed="false"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</row>
    <row r="438" customFormat="false" ht="12.75" hidden="false" customHeight="false" outlineLevel="0" collapsed="false"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</row>
    <row r="439" customFormat="false" ht="12.75" hidden="false" customHeight="false" outlineLevel="0" collapsed="false"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</row>
    <row r="440" customFormat="false" ht="12.75" hidden="false" customHeight="false" outlineLevel="0" collapsed="false"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</row>
    <row r="441" customFormat="false" ht="12.75" hidden="false" customHeight="false" outlineLevel="0" collapsed="false"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</row>
    <row r="442" customFormat="false" ht="12.75" hidden="false" customHeight="false" outlineLevel="0" collapsed="false"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</row>
    <row r="443" customFormat="false" ht="12.75" hidden="false" customHeight="false" outlineLevel="0" collapsed="false"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</row>
    <row r="444" customFormat="false" ht="12.75" hidden="false" customHeight="false" outlineLevel="0" collapsed="false"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</row>
    <row r="445" customFormat="false" ht="12.75" hidden="false" customHeight="false" outlineLevel="0" collapsed="false"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</row>
    <row r="446" customFormat="false" ht="12.75" hidden="false" customHeight="false" outlineLevel="0" collapsed="false"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</row>
    <row r="447" customFormat="false" ht="12.75" hidden="false" customHeight="false" outlineLevel="0" collapsed="false"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</row>
    <row r="448" customFormat="false" ht="12.75" hidden="false" customHeight="false" outlineLevel="0" collapsed="false"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</row>
    <row r="449" customFormat="false" ht="12.75" hidden="false" customHeight="false" outlineLevel="0" collapsed="false"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</row>
    <row r="450" customFormat="false" ht="12.75" hidden="false" customHeight="false" outlineLevel="0" collapsed="false"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</row>
    <row r="451" customFormat="false" ht="12.75" hidden="false" customHeight="false" outlineLevel="0" collapsed="false"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</row>
    <row r="452" customFormat="false" ht="12.75" hidden="false" customHeight="false" outlineLevel="0" collapsed="false"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</row>
    <row r="453" customFormat="false" ht="12.75" hidden="false" customHeight="false" outlineLevel="0" collapsed="false"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</row>
    <row r="454" customFormat="false" ht="12.75" hidden="false" customHeight="false" outlineLevel="0" collapsed="false"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</row>
    <row r="455" customFormat="false" ht="12.75" hidden="false" customHeight="false" outlineLevel="0" collapsed="false"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</row>
    <row r="456" customFormat="false" ht="12.75" hidden="false" customHeight="false" outlineLevel="0" collapsed="false"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</row>
    <row r="457" customFormat="false" ht="12.75" hidden="false" customHeight="false" outlineLevel="0" collapsed="false"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</row>
    <row r="458" customFormat="false" ht="12.75" hidden="false" customHeight="false" outlineLevel="0" collapsed="false"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</row>
    <row r="459" customFormat="false" ht="12.75" hidden="false" customHeight="false" outlineLevel="0" collapsed="false"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</row>
    <row r="460" customFormat="false" ht="12.75" hidden="false" customHeight="false" outlineLevel="0" collapsed="false"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</row>
    <row r="461" customFormat="false" ht="12.75" hidden="false" customHeight="false" outlineLevel="0" collapsed="false"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</row>
    <row r="462" customFormat="false" ht="12.75" hidden="false" customHeight="false" outlineLevel="0" collapsed="false"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</row>
    <row r="463" customFormat="false" ht="12.75" hidden="false" customHeight="false" outlineLevel="0" collapsed="false"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</row>
    <row r="464" customFormat="false" ht="12.75" hidden="false" customHeight="false" outlineLevel="0" collapsed="false"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</row>
    <row r="465" customFormat="false" ht="12.75" hidden="false" customHeight="false" outlineLevel="0" collapsed="false"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</row>
    <row r="466" customFormat="false" ht="12.75" hidden="false" customHeight="false" outlineLevel="0" collapsed="false"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</row>
    <row r="467" customFormat="false" ht="12.75" hidden="false" customHeight="false" outlineLevel="0" collapsed="false"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</row>
    <row r="468" customFormat="false" ht="12.75" hidden="false" customHeight="false" outlineLevel="0" collapsed="false"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</row>
    <row r="469" customFormat="false" ht="12.75" hidden="false" customHeight="false" outlineLevel="0" collapsed="false"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</row>
    <row r="470" customFormat="false" ht="12.75" hidden="false" customHeight="false" outlineLevel="0" collapsed="false"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</row>
    <row r="471" customFormat="false" ht="12.75" hidden="false" customHeight="false" outlineLevel="0" collapsed="false"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</row>
    <row r="472" customFormat="false" ht="12.75" hidden="false" customHeight="false" outlineLevel="0" collapsed="false"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</row>
    <row r="473" customFormat="false" ht="12.75" hidden="false" customHeight="false" outlineLevel="0" collapsed="false"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</row>
    <row r="474" customFormat="false" ht="12.75" hidden="false" customHeight="false" outlineLevel="0" collapsed="false"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</row>
    <row r="475" customFormat="false" ht="12.75" hidden="false" customHeight="false" outlineLevel="0" collapsed="false"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</row>
    <row r="476" customFormat="false" ht="12.75" hidden="false" customHeight="false" outlineLevel="0" collapsed="false"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</row>
    <row r="477" customFormat="false" ht="12.75" hidden="false" customHeight="false" outlineLevel="0" collapsed="false"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</row>
    <row r="478" customFormat="false" ht="12.75" hidden="false" customHeight="false" outlineLevel="0" collapsed="false"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</row>
    <row r="479" customFormat="false" ht="12.75" hidden="false" customHeight="false" outlineLevel="0" collapsed="false"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</row>
    <row r="480" customFormat="false" ht="12.75" hidden="false" customHeight="false" outlineLevel="0" collapsed="false"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</row>
    <row r="481" customFormat="false" ht="12.75" hidden="false" customHeight="false" outlineLevel="0" collapsed="false"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</row>
    <row r="482" customFormat="false" ht="12.75" hidden="false" customHeight="false" outlineLevel="0" collapsed="false"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</row>
    <row r="483" customFormat="false" ht="12.75" hidden="false" customHeight="false" outlineLevel="0" collapsed="false"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</row>
    <row r="484" customFormat="false" ht="12.75" hidden="false" customHeight="false" outlineLevel="0" collapsed="false"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</row>
    <row r="485" customFormat="false" ht="12.75" hidden="false" customHeight="false" outlineLevel="0" collapsed="false"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</row>
    <row r="486" customFormat="false" ht="12.75" hidden="false" customHeight="false" outlineLevel="0" collapsed="false"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</row>
    <row r="487" customFormat="false" ht="12.75" hidden="false" customHeight="false" outlineLevel="0" collapsed="false"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</row>
    <row r="488" customFormat="false" ht="12.75" hidden="false" customHeight="false" outlineLevel="0" collapsed="false"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</row>
    <row r="489" customFormat="false" ht="12.75" hidden="false" customHeight="false" outlineLevel="0" collapsed="false"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</row>
    <row r="490" customFormat="false" ht="12.75" hidden="false" customHeight="false" outlineLevel="0" collapsed="false"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</row>
    <row r="491" customFormat="false" ht="12.75" hidden="false" customHeight="false" outlineLevel="0" collapsed="false"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</row>
    <row r="492" customFormat="false" ht="12.75" hidden="false" customHeight="false" outlineLevel="0" collapsed="false"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</row>
    <row r="493" customFormat="false" ht="12.75" hidden="false" customHeight="false" outlineLevel="0" collapsed="false"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</row>
    <row r="494" customFormat="false" ht="12.75" hidden="false" customHeight="false" outlineLevel="0" collapsed="false"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</row>
    <row r="495" customFormat="false" ht="12.75" hidden="false" customHeight="false" outlineLevel="0" collapsed="false"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</row>
    <row r="496" customFormat="false" ht="12.75" hidden="false" customHeight="false" outlineLevel="0" collapsed="false"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</row>
    <row r="497" customFormat="false" ht="12.75" hidden="false" customHeight="false" outlineLevel="0" collapsed="false"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</row>
    <row r="498" customFormat="false" ht="12.75" hidden="false" customHeight="false" outlineLevel="0" collapsed="false"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</row>
    <row r="499" customFormat="false" ht="12.75" hidden="false" customHeight="false" outlineLevel="0" collapsed="false"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</row>
    <row r="500" customFormat="false" ht="12.75" hidden="false" customHeight="false" outlineLevel="0" collapsed="false"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</row>
    <row r="501" customFormat="false" ht="12.75" hidden="false" customHeight="false" outlineLevel="0" collapsed="false"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</row>
    <row r="502" customFormat="false" ht="12.75" hidden="false" customHeight="false" outlineLevel="0" collapsed="false"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</row>
    <row r="503" customFormat="false" ht="12.75" hidden="false" customHeight="false" outlineLevel="0" collapsed="false"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</row>
    <row r="504" customFormat="false" ht="12.75" hidden="false" customHeight="false" outlineLevel="0" collapsed="false"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</row>
    <row r="505" customFormat="false" ht="12.75" hidden="false" customHeight="false" outlineLevel="0" collapsed="false"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</row>
    <row r="506" customFormat="false" ht="12.75" hidden="false" customHeight="false" outlineLevel="0" collapsed="false"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</row>
    <row r="507" customFormat="false" ht="12.75" hidden="false" customHeight="false" outlineLevel="0" collapsed="false"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</row>
    <row r="508" customFormat="false" ht="12.75" hidden="false" customHeight="false" outlineLevel="0" collapsed="false"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</row>
    <row r="509" customFormat="false" ht="12.75" hidden="false" customHeight="false" outlineLevel="0" collapsed="false"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</row>
    <row r="510" customFormat="false" ht="12.75" hidden="false" customHeight="false" outlineLevel="0" collapsed="false"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</row>
    <row r="511" customFormat="false" ht="12.75" hidden="false" customHeight="false" outlineLevel="0" collapsed="false"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</row>
    <row r="512" customFormat="false" ht="12.75" hidden="false" customHeight="false" outlineLevel="0" collapsed="false"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</row>
    <row r="513" customFormat="false" ht="12.75" hidden="false" customHeight="false" outlineLevel="0" collapsed="false"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</row>
    <row r="514" customFormat="false" ht="12.75" hidden="false" customHeight="false" outlineLevel="0" collapsed="false"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</row>
    <row r="515" customFormat="false" ht="12.75" hidden="false" customHeight="false" outlineLevel="0" collapsed="false"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</row>
    <row r="516" customFormat="false" ht="12.75" hidden="false" customHeight="false" outlineLevel="0" collapsed="false"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</row>
    <row r="517" customFormat="false" ht="12.75" hidden="false" customHeight="false" outlineLevel="0" collapsed="false"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</row>
    <row r="518" customFormat="false" ht="12.75" hidden="false" customHeight="false" outlineLevel="0" collapsed="false"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</row>
    <row r="519" customFormat="false" ht="12.75" hidden="false" customHeight="false" outlineLevel="0" collapsed="false"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</row>
    <row r="520" customFormat="false" ht="12.75" hidden="false" customHeight="false" outlineLevel="0" collapsed="false"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</row>
    <row r="521" customFormat="false" ht="12.75" hidden="false" customHeight="false" outlineLevel="0" collapsed="false"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</row>
    <row r="522" customFormat="false" ht="12.75" hidden="false" customHeight="false" outlineLevel="0" collapsed="false"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</row>
    <row r="523" customFormat="false" ht="12.75" hidden="false" customHeight="false" outlineLevel="0" collapsed="false"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</row>
    <row r="524" customFormat="false" ht="12.75" hidden="false" customHeight="false" outlineLevel="0" collapsed="false"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</row>
    <row r="525" customFormat="false" ht="12.75" hidden="false" customHeight="false" outlineLevel="0" collapsed="false"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</row>
    <row r="526" customFormat="false" ht="12.75" hidden="false" customHeight="false" outlineLevel="0" collapsed="false"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</row>
    <row r="527" customFormat="false" ht="12.75" hidden="false" customHeight="false" outlineLevel="0" collapsed="false"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</row>
    <row r="528" customFormat="false" ht="12.75" hidden="false" customHeight="false" outlineLevel="0" collapsed="false"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</row>
    <row r="529" customFormat="false" ht="12.75" hidden="false" customHeight="false" outlineLevel="0" collapsed="false"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</row>
    <row r="530" customFormat="false" ht="12.75" hidden="false" customHeight="false" outlineLevel="0" collapsed="false"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</row>
    <row r="531" customFormat="false" ht="12.75" hidden="false" customHeight="false" outlineLevel="0" collapsed="false"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</row>
    <row r="532" customFormat="false" ht="12.75" hidden="false" customHeight="false" outlineLevel="0" collapsed="false"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</row>
    <row r="533" customFormat="false" ht="12.75" hidden="false" customHeight="false" outlineLevel="0" collapsed="false"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</row>
    <row r="534" customFormat="false" ht="12.75" hidden="false" customHeight="false" outlineLevel="0" collapsed="false"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</row>
    <row r="535" customFormat="false" ht="12.75" hidden="false" customHeight="false" outlineLevel="0" collapsed="false"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</row>
    <row r="536" customFormat="false" ht="12.75" hidden="false" customHeight="false" outlineLevel="0" collapsed="false"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</row>
    <row r="537" customFormat="false" ht="12.75" hidden="false" customHeight="false" outlineLevel="0" collapsed="false"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</row>
    <row r="538" customFormat="false" ht="12.75" hidden="false" customHeight="false" outlineLevel="0" collapsed="false"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</row>
    <row r="539" customFormat="false" ht="12.75" hidden="false" customHeight="false" outlineLevel="0" collapsed="false"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</row>
    <row r="540" customFormat="false" ht="12.75" hidden="false" customHeight="false" outlineLevel="0" collapsed="false"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</row>
    <row r="541" customFormat="false" ht="12.75" hidden="false" customHeight="false" outlineLevel="0" collapsed="false"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</row>
    <row r="542" customFormat="false" ht="12.75" hidden="false" customHeight="false" outlineLevel="0" collapsed="false"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</row>
    <row r="543" customFormat="false" ht="12.75" hidden="false" customHeight="false" outlineLevel="0" collapsed="false"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</row>
    <row r="544" customFormat="false" ht="12.75" hidden="false" customHeight="false" outlineLevel="0" collapsed="false"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</row>
    <row r="545" customFormat="false" ht="12.75" hidden="false" customHeight="false" outlineLevel="0" collapsed="false"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</row>
    <row r="546" customFormat="false" ht="12.75" hidden="false" customHeight="false" outlineLevel="0" collapsed="false"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</row>
    <row r="547" customFormat="false" ht="12.75" hidden="false" customHeight="false" outlineLevel="0" collapsed="false"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</row>
    <row r="548" customFormat="false" ht="12.75" hidden="false" customHeight="false" outlineLevel="0" collapsed="false"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</row>
    <row r="549" customFormat="false" ht="12.75" hidden="false" customHeight="false" outlineLevel="0" collapsed="false"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</row>
    <row r="550" customFormat="false" ht="12.75" hidden="false" customHeight="false" outlineLevel="0" collapsed="false"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</row>
    <row r="551" customFormat="false" ht="12.75" hidden="false" customHeight="false" outlineLevel="0" collapsed="false"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</row>
    <row r="552" customFormat="false" ht="12.75" hidden="false" customHeight="false" outlineLevel="0" collapsed="false"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</row>
  </sheetData>
  <mergeCells count="20">
    <mergeCell ref="A1:AC1"/>
    <mergeCell ref="G3:M3"/>
    <mergeCell ref="O3:U3"/>
    <mergeCell ref="W3:AC3"/>
    <mergeCell ref="H5:I5"/>
    <mergeCell ref="J5:K5"/>
    <mergeCell ref="P5:Q5"/>
    <mergeCell ref="R5:S5"/>
    <mergeCell ref="X5:Y5"/>
    <mergeCell ref="Z5:AA5"/>
    <mergeCell ref="H6:I6"/>
    <mergeCell ref="J6:K6"/>
    <mergeCell ref="P6:Q6"/>
    <mergeCell ref="R6:S6"/>
    <mergeCell ref="X6:Y6"/>
    <mergeCell ref="Z6:AA6"/>
    <mergeCell ref="H7:I7"/>
    <mergeCell ref="J7:K7"/>
    <mergeCell ref="P7:Q7"/>
    <mergeCell ref="R7:S7"/>
  </mergeCells>
  <printOptions headings="false" gridLines="false" gridLinesSet="true" horizontalCentered="false" verticalCentered="false"/>
  <pageMargins left="0.309722222222222" right="0.259722222222222" top="0.85" bottom="0.709722222222222" header="0.5" footer="0.5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&amp;C&amp;"Arial,Bold Italic"&amp;12Public Energy Authority of Kentucky
Gas Supply Revenue Bonds</oddHeader>
    <oddFooter>&amp;LPrepared by Banc of America Securities, LLC&amp;C&amp;A&amp;R&amp;P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S3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V12" activeCellId="0" sqref="V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8.85"/>
    <col collapsed="false" customWidth="true" hidden="false" outlineLevel="0" max="2" min="2" style="0" width="10.41"/>
    <col collapsed="false" customWidth="true" hidden="false" outlineLevel="0" max="3" min="3" style="0" width="6.7"/>
    <col collapsed="false" customWidth="true" hidden="false" outlineLevel="0" max="4" min="4" style="0" width="8.56"/>
    <col collapsed="false" customWidth="true" hidden="false" outlineLevel="0" max="5" min="5" style="0" width="1.28"/>
    <col collapsed="false" customWidth="true" hidden="false" outlineLevel="0" max="6" min="6" style="0" width="12.28"/>
    <col collapsed="false" customWidth="true" hidden="false" outlineLevel="0" max="7" min="7" style="0" width="12.7"/>
    <col collapsed="false" customWidth="true" hidden="false" outlineLevel="0" max="8" min="8" style="96" width="12.7"/>
    <col collapsed="false" customWidth="true" hidden="false" outlineLevel="0" max="9" min="9" style="0" width="12.7"/>
    <col collapsed="false" customWidth="true" hidden="false" outlineLevel="0" max="10" min="10" style="0" width="13.28"/>
    <col collapsed="false" customWidth="true" hidden="false" outlineLevel="0" max="11" min="11" style="0" width="1.28"/>
    <col collapsed="false" customWidth="true" hidden="false" outlineLevel="0" max="12" min="12" style="0" width="11.28"/>
    <col collapsed="false" customWidth="true" hidden="false" outlineLevel="0" max="13" min="13" style="0" width="12.7"/>
    <col collapsed="false" customWidth="true" hidden="false" outlineLevel="0" max="14" min="14" style="96" width="12.7"/>
    <col collapsed="false" customWidth="true" hidden="false" outlineLevel="0" max="15" min="15" style="0" width="12.7"/>
    <col collapsed="false" customWidth="true" hidden="false" outlineLevel="0" max="16" min="16" style="0" width="13.28"/>
    <col collapsed="false" customWidth="true" hidden="false" outlineLevel="0" max="17" min="17" style="0" width="1.13"/>
    <col collapsed="false" customWidth="true" hidden="false" outlineLevel="0" max="18" min="18" style="0" width="1.28"/>
    <col collapsed="false" customWidth="true" hidden="false" outlineLevel="0" max="19" min="19" style="0" width="12.28"/>
    <col collapsed="false" customWidth="true" hidden="false" outlineLevel="0" max="20" min="20" style="0" width="10.99"/>
    <col collapsed="false" customWidth="true" hidden="false" outlineLevel="0" max="21" min="21" style="0" width="13.28"/>
    <col collapsed="false" customWidth="true" hidden="false" outlineLevel="0" max="22" min="22" style="0" width="17.85"/>
    <col collapsed="false" customWidth="true" hidden="false" outlineLevel="0" max="23" min="23" style="0" width="11.99"/>
    <col collapsed="false" customWidth="true" hidden="false" outlineLevel="0" max="24" min="24" style="0" width="12.7"/>
    <col collapsed="false" customWidth="true" hidden="false" outlineLevel="0" max="25" min="25" style="0" width="7.28"/>
    <col collapsed="false" customWidth="true" hidden="false" outlineLevel="0" max="26" min="26" style="0" width="8.99"/>
    <col collapsed="false" customWidth="true" hidden="false" outlineLevel="0" max="27" min="27" style="0" width="9.85"/>
    <col collapsed="false" customWidth="true" hidden="false" outlineLevel="0" max="28" min="28" style="39" width="10.13"/>
    <col collapsed="false" customWidth="true" hidden="false" outlineLevel="0" max="30" min="30" style="0" width="7.28"/>
  </cols>
  <sheetData>
    <row r="1" customFormat="false" ht="23.25" hidden="false" customHeight="false" outlineLevel="0" collapsed="false">
      <c r="A1" s="97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3" customFormat="false" ht="18" hidden="false" customHeight="false" outlineLevel="0" collapsed="false">
      <c r="A3" s="98"/>
      <c r="F3" s="99" t="s">
        <v>1</v>
      </c>
      <c r="G3" s="99"/>
      <c r="H3" s="99"/>
      <c r="I3" s="99"/>
      <c r="J3" s="99"/>
      <c r="L3" s="99" t="s">
        <v>2</v>
      </c>
      <c r="M3" s="99"/>
      <c r="N3" s="99"/>
      <c r="O3" s="99"/>
      <c r="P3" s="99"/>
      <c r="S3" s="57" t="s">
        <v>25</v>
      </c>
      <c r="T3" s="57"/>
      <c r="U3" s="57"/>
      <c r="V3" s="57"/>
      <c r="W3" s="57"/>
      <c r="X3" s="57"/>
      <c r="AB3" s="0"/>
    </row>
    <row r="4" customFormat="false" ht="12.75" hidden="false" customHeight="false" outlineLevel="0" collapsed="false">
      <c r="F4" s="100" t="n">
        <v>1</v>
      </c>
      <c r="G4" s="101" t="n">
        <v>2</v>
      </c>
      <c r="H4" s="102" t="n">
        <v>3</v>
      </c>
      <c r="I4" s="101" t="n">
        <v>4</v>
      </c>
      <c r="J4" s="103" t="n">
        <v>5</v>
      </c>
      <c r="L4" s="100" t="n">
        <v>6</v>
      </c>
      <c r="M4" s="104" t="n">
        <v>7</v>
      </c>
      <c r="N4" s="105" t="n">
        <v>8</v>
      </c>
      <c r="O4" s="104" t="n">
        <v>9</v>
      </c>
      <c r="P4" s="106" t="n">
        <v>10</v>
      </c>
      <c r="Q4" s="104"/>
      <c r="S4" s="100" t="n">
        <v>11</v>
      </c>
      <c r="T4" s="104" t="n">
        <v>12</v>
      </c>
      <c r="U4" s="104" t="n">
        <v>13</v>
      </c>
      <c r="V4" s="104" t="n">
        <v>14</v>
      </c>
      <c r="W4" s="104" t="n">
        <v>15</v>
      </c>
      <c r="X4" s="103" t="n">
        <v>16</v>
      </c>
    </row>
    <row r="5" customFormat="false" ht="12.75" hidden="false" customHeight="false" outlineLevel="0" collapsed="false">
      <c r="F5" s="107" t="s">
        <v>15</v>
      </c>
      <c r="G5" s="108" t="s">
        <v>15</v>
      </c>
      <c r="H5" s="108" t="s">
        <v>40</v>
      </c>
      <c r="I5" s="108"/>
      <c r="J5" s="19"/>
      <c r="L5" s="107" t="s">
        <v>15</v>
      </c>
      <c r="M5" s="108" t="s">
        <v>15</v>
      </c>
      <c r="N5" s="108" t="s">
        <v>40</v>
      </c>
      <c r="O5" s="108"/>
      <c r="P5" s="19"/>
      <c r="Q5" s="13"/>
      <c r="S5" s="107" t="s">
        <v>15</v>
      </c>
      <c r="T5" s="108" t="s">
        <v>15</v>
      </c>
      <c r="U5" s="108"/>
      <c r="V5" s="18"/>
      <c r="W5" s="18" t="s">
        <v>41</v>
      </c>
      <c r="X5" s="14" t="s">
        <v>42</v>
      </c>
    </row>
    <row r="6" customFormat="false" ht="12.75" hidden="false" customHeight="false" outlineLevel="0" collapsed="false">
      <c r="F6" s="107" t="s">
        <v>43</v>
      </c>
      <c r="G6" s="108" t="s">
        <v>44</v>
      </c>
      <c r="H6" s="108" t="s">
        <v>45</v>
      </c>
      <c r="I6" s="108"/>
      <c r="J6" s="19" t="s">
        <v>42</v>
      </c>
      <c r="L6" s="107" t="s">
        <v>43</v>
      </c>
      <c r="M6" s="108" t="s">
        <v>44</v>
      </c>
      <c r="N6" s="108" t="s">
        <v>45</v>
      </c>
      <c r="O6" s="108"/>
      <c r="P6" s="19" t="s">
        <v>42</v>
      </c>
      <c r="Q6" s="13"/>
      <c r="S6" s="107" t="s">
        <v>43</v>
      </c>
      <c r="T6" s="108" t="s">
        <v>44</v>
      </c>
      <c r="U6" s="108" t="s">
        <v>42</v>
      </c>
      <c r="V6" s="18"/>
      <c r="W6" s="18" t="s">
        <v>46</v>
      </c>
      <c r="X6" s="14" t="s">
        <v>47</v>
      </c>
    </row>
    <row r="7" customFormat="false" ht="12.75" hidden="false" customHeight="false" outlineLevel="0" collapsed="false">
      <c r="A7" s="20" t="s">
        <v>19</v>
      </c>
      <c r="B7" s="17" t="s">
        <v>20</v>
      </c>
      <c r="C7" s="17" t="s">
        <v>48</v>
      </c>
      <c r="D7" s="17" t="s">
        <v>48</v>
      </c>
      <c r="E7" s="17"/>
      <c r="F7" s="107" t="s">
        <v>49</v>
      </c>
      <c r="G7" s="108"/>
      <c r="H7" s="23"/>
      <c r="I7" s="23"/>
      <c r="J7" s="22"/>
      <c r="L7" s="107" t="s">
        <v>49</v>
      </c>
      <c r="M7" s="108"/>
      <c r="N7" s="23"/>
      <c r="O7" s="23"/>
      <c r="P7" s="22"/>
      <c r="Q7" s="64"/>
      <c r="S7" s="107" t="s">
        <v>49</v>
      </c>
      <c r="T7" s="108" t="s">
        <v>50</v>
      </c>
      <c r="U7" s="109" t="s">
        <v>51</v>
      </c>
      <c r="V7" s="23"/>
      <c r="W7" s="23"/>
      <c r="X7" s="65"/>
    </row>
    <row r="8" customFormat="false" ht="12.75" hidden="false" customHeight="false" outlineLevel="0" collapsed="false">
      <c r="A8" s="27" t="s">
        <v>21</v>
      </c>
      <c r="B8" s="28" t="s">
        <v>22</v>
      </c>
      <c r="C8" s="28" t="s">
        <v>52</v>
      </c>
      <c r="D8" s="28" t="s">
        <v>53</v>
      </c>
      <c r="E8" s="28"/>
      <c r="F8" s="66"/>
      <c r="G8" s="69"/>
      <c r="H8" s="110"/>
      <c r="I8" s="69"/>
      <c r="J8" s="68"/>
      <c r="L8" s="66"/>
      <c r="M8" s="69"/>
      <c r="N8" s="110"/>
      <c r="O8" s="69"/>
      <c r="P8" s="68"/>
      <c r="Q8" s="69"/>
      <c r="S8" s="111" t="s">
        <v>51</v>
      </c>
      <c r="T8" s="69"/>
      <c r="U8" s="69"/>
      <c r="V8" s="30" t="s">
        <v>54</v>
      </c>
      <c r="W8" s="112" t="n">
        <v>0.051</v>
      </c>
      <c r="X8" s="68"/>
    </row>
    <row r="9" customFormat="false" ht="12.75" hidden="false" customHeight="false" outlineLevel="0" collapsed="false">
      <c r="A9" s="27"/>
      <c r="B9" s="28"/>
      <c r="C9" s="28"/>
      <c r="D9" s="28"/>
      <c r="E9" s="28"/>
      <c r="F9" s="66" t="s">
        <v>23</v>
      </c>
      <c r="G9" s="69" t="s">
        <v>37</v>
      </c>
      <c r="H9" s="110" t="s">
        <v>37</v>
      </c>
      <c r="I9" s="69" t="s">
        <v>38</v>
      </c>
      <c r="J9" s="68" t="s">
        <v>38</v>
      </c>
      <c r="L9" s="66" t="s">
        <v>23</v>
      </c>
      <c r="M9" s="69" t="s">
        <v>37</v>
      </c>
      <c r="N9" s="110" t="s">
        <v>37</v>
      </c>
      <c r="O9" s="69" t="s">
        <v>38</v>
      </c>
      <c r="P9" s="68" t="s">
        <v>38</v>
      </c>
      <c r="Q9" s="69"/>
      <c r="S9" s="66" t="s">
        <v>23</v>
      </c>
      <c r="T9" s="69" t="s">
        <v>37</v>
      </c>
      <c r="U9" s="69" t="s">
        <v>38</v>
      </c>
      <c r="V9" s="30" t="s">
        <v>55</v>
      </c>
      <c r="W9" s="112" t="n">
        <v>0.0088</v>
      </c>
      <c r="X9" s="68" t="s">
        <v>38</v>
      </c>
    </row>
    <row r="10" customFormat="false" ht="12.75" hidden="false" customHeight="false" outlineLevel="0" collapsed="false">
      <c r="A10" s="27"/>
      <c r="B10" s="28"/>
      <c r="C10" s="28"/>
      <c r="D10" s="28"/>
      <c r="E10" s="28"/>
      <c r="F10" s="66"/>
      <c r="G10" s="69"/>
      <c r="H10" s="110"/>
      <c r="I10" s="69"/>
      <c r="J10" s="68"/>
      <c r="L10" s="66"/>
      <c r="M10" s="69"/>
      <c r="N10" s="110"/>
      <c r="O10" s="69"/>
      <c r="P10" s="68"/>
      <c r="Q10" s="69"/>
      <c r="S10" s="66"/>
      <c r="T10" s="69"/>
      <c r="U10" s="69"/>
      <c r="V10" s="30" t="s">
        <v>56</v>
      </c>
      <c r="W10" s="113" t="n">
        <v>0.015</v>
      </c>
      <c r="X10" s="68"/>
    </row>
    <row r="11" customFormat="false" ht="12.75" hidden="false" customHeight="false" outlineLevel="0" collapsed="false">
      <c r="A11" s="49"/>
      <c r="B11" s="28"/>
      <c r="C11" s="28"/>
      <c r="D11" s="28"/>
      <c r="E11" s="28"/>
      <c r="F11" s="66"/>
      <c r="G11" s="69"/>
      <c r="H11" s="114"/>
      <c r="I11" s="114"/>
      <c r="J11" s="68"/>
      <c r="K11" s="56"/>
      <c r="L11" s="66"/>
      <c r="M11" s="69"/>
      <c r="N11" s="114"/>
      <c r="O11" s="114"/>
      <c r="P11" s="68"/>
      <c r="Q11" s="69"/>
      <c r="R11" s="56"/>
      <c r="S11" s="24"/>
      <c r="T11" s="56"/>
      <c r="U11" s="56"/>
      <c r="V11" s="11" t="s">
        <v>57</v>
      </c>
      <c r="W11" s="115" t="n">
        <f aca="false">SUM(W8:W10)</f>
        <v>0.0748</v>
      </c>
      <c r="X11" s="25"/>
    </row>
    <row r="12" customFormat="false" ht="12.75" hidden="false" customHeight="false" outlineLevel="0" collapsed="false">
      <c r="A12" s="49" t="n">
        <v>37007</v>
      </c>
      <c r="B12" s="50"/>
      <c r="C12" s="50"/>
      <c r="D12" s="50"/>
      <c r="E12" s="50"/>
      <c r="F12" s="38"/>
      <c r="G12" s="114"/>
      <c r="H12" s="116"/>
      <c r="I12" s="117"/>
      <c r="J12" s="40"/>
      <c r="K12" s="56"/>
      <c r="L12" s="38"/>
      <c r="M12" s="114"/>
      <c r="N12" s="116"/>
      <c r="O12" s="117"/>
      <c r="P12" s="118"/>
      <c r="Q12" s="39"/>
      <c r="R12" s="56"/>
      <c r="S12" s="41"/>
      <c r="T12" s="119"/>
      <c r="U12" s="119"/>
      <c r="V12" s="120"/>
      <c r="W12" s="119"/>
      <c r="X12" s="42"/>
    </row>
    <row r="13" customFormat="false" ht="12.75" hidden="false" customHeight="false" outlineLevel="0" collapsed="false">
      <c r="A13" s="35" t="n">
        <v>37012</v>
      </c>
      <c r="B13" s="36" t="n">
        <v>37067</v>
      </c>
      <c r="C13" s="39" t="n">
        <f aca="false">+B13-$A$12</f>
        <v>60</v>
      </c>
      <c r="D13" s="121" t="n">
        <f aca="false">+(C13/365)*12</f>
        <v>1.97260273972603</v>
      </c>
      <c r="E13" s="50"/>
      <c r="F13" s="38" t="n">
        <f aca="false">Swaps!G12</f>
        <v>837000</v>
      </c>
      <c r="G13" s="114" t="n">
        <f aca="false">(Swaps!H12+Swaps!J12)/2</f>
        <v>3.532495</v>
      </c>
      <c r="H13" s="116"/>
      <c r="I13" s="117" t="n">
        <f aca="false">+H13*F13</f>
        <v>0</v>
      </c>
      <c r="J13" s="40" t="n">
        <f aca="false">+F13*G13+I13</f>
        <v>2956698.315</v>
      </c>
      <c r="K13" s="56"/>
      <c r="L13" s="38" t="n">
        <f aca="false">Swaps!O12</f>
        <v>223200</v>
      </c>
      <c r="M13" s="114" t="n">
        <f aca="false">(Swaps!P12+Swaps!R12)/2</f>
        <v>3.532495</v>
      </c>
      <c r="N13" s="116"/>
      <c r="O13" s="117" t="n">
        <f aca="false">+N13*L13</f>
        <v>0</v>
      </c>
      <c r="P13" s="40" t="n">
        <f aca="false">+L13*M13+O13</f>
        <v>788452.884</v>
      </c>
      <c r="Q13" s="39"/>
      <c r="R13" s="56"/>
      <c r="S13" s="41" t="n">
        <f aca="false">F13+L13</f>
        <v>1060200</v>
      </c>
      <c r="T13" s="119" t="n">
        <f aca="false">+U13/S13</f>
        <v>3.532495</v>
      </c>
      <c r="U13" s="39" t="n">
        <f aca="false">+P13+J13</f>
        <v>3745151.199</v>
      </c>
      <c r="V13" s="39"/>
      <c r="W13" s="122" t="n">
        <f aca="false">1/(1+$W$11/12)^D13</f>
        <v>0.987817093184533</v>
      </c>
      <c r="X13" s="42" t="n">
        <f aca="false">+U13*W13</f>
        <v>3699524.37093275</v>
      </c>
    </row>
    <row r="14" customFormat="false" ht="12.75" hidden="false" customHeight="false" outlineLevel="0" collapsed="false">
      <c r="A14" s="35" t="n">
        <v>37043</v>
      </c>
      <c r="B14" s="36" t="n">
        <v>37097</v>
      </c>
      <c r="C14" s="39" t="n">
        <f aca="false">+B14-$A$12</f>
        <v>90</v>
      </c>
      <c r="D14" s="121" t="n">
        <f aca="false">+(C14/365)*12</f>
        <v>2.95890410958904</v>
      </c>
      <c r="E14" s="50"/>
      <c r="F14" s="38" t="n">
        <f aca="false">Swaps!G13</f>
        <v>810000</v>
      </c>
      <c r="G14" s="114" t="n">
        <f aca="false">(Swaps!H13+Swaps!J13)/2</f>
        <v>3.532495</v>
      </c>
      <c r="H14" s="116"/>
      <c r="I14" s="117" t="n">
        <f aca="false">+H14*F14</f>
        <v>0</v>
      </c>
      <c r="J14" s="40" t="n">
        <f aca="false">+F14*G14+I14</f>
        <v>2861320.95</v>
      </c>
      <c r="K14" s="56"/>
      <c r="L14" s="38" t="n">
        <f aca="false">Swaps!O13</f>
        <v>216000</v>
      </c>
      <c r="M14" s="114" t="n">
        <f aca="false">(Swaps!P13+Swaps!R13)/2</f>
        <v>3.502495</v>
      </c>
      <c r="N14" s="116"/>
      <c r="O14" s="117" t="n">
        <f aca="false">+N14*L14</f>
        <v>0</v>
      </c>
      <c r="P14" s="40" t="n">
        <f aca="false">+L14*M14+O14</f>
        <v>756538.92</v>
      </c>
      <c r="Q14" s="39"/>
      <c r="R14" s="56"/>
      <c r="S14" s="41" t="n">
        <f aca="false">F14+L14</f>
        <v>1026000</v>
      </c>
      <c r="T14" s="119" t="n">
        <f aca="false">+U14/S14</f>
        <v>3.52617921052632</v>
      </c>
      <c r="U14" s="39" t="n">
        <f aca="false">+P14+J14</f>
        <v>3617859.87</v>
      </c>
      <c r="V14" s="39"/>
      <c r="W14" s="122" t="n">
        <f aca="false">1/(1+$W$11/12)^D14</f>
        <v>0.98178141201735</v>
      </c>
      <c r="X14" s="42" t="n">
        <f aca="false">+U14*W14</f>
        <v>3551947.57164951</v>
      </c>
    </row>
    <row r="15" customFormat="false" ht="12.75" hidden="false" customHeight="false" outlineLevel="0" collapsed="false">
      <c r="A15" s="35" t="n">
        <v>37073</v>
      </c>
      <c r="B15" s="36" t="n">
        <v>37128</v>
      </c>
      <c r="C15" s="39" t="n">
        <f aca="false">+B15-$A$12</f>
        <v>121</v>
      </c>
      <c r="D15" s="121" t="n">
        <f aca="false">+(C15/365)*12</f>
        <v>3.97808219178082</v>
      </c>
      <c r="E15" s="50"/>
      <c r="F15" s="38" t="n">
        <f aca="false">Swaps!G14</f>
        <v>837000</v>
      </c>
      <c r="G15" s="114" t="n">
        <f aca="false">(Swaps!H14+Swaps!J14)/2</f>
        <v>3.522495</v>
      </c>
      <c r="H15" s="116"/>
      <c r="I15" s="117" t="n">
        <f aca="false">+H15*F15</f>
        <v>0</v>
      </c>
      <c r="J15" s="40" t="n">
        <f aca="false">+F15*G15+I15</f>
        <v>2948328.315</v>
      </c>
      <c r="K15" s="56"/>
      <c r="L15" s="38" t="n">
        <f aca="false">Swaps!O14</f>
        <v>223200</v>
      </c>
      <c r="M15" s="114" t="n">
        <f aca="false">(Swaps!P14+Swaps!R14)/2</f>
        <v>3.502495</v>
      </c>
      <c r="N15" s="116"/>
      <c r="O15" s="117" t="n">
        <f aca="false">+N15*L15</f>
        <v>0</v>
      </c>
      <c r="P15" s="40" t="n">
        <f aca="false">+L15*M15+O15</f>
        <v>781756.884</v>
      </c>
      <c r="Q15" s="39"/>
      <c r="R15" s="56"/>
      <c r="S15" s="41" t="n">
        <f aca="false">F15+L15</f>
        <v>1060200</v>
      </c>
      <c r="T15" s="119" t="n">
        <f aca="false">+U15/S15</f>
        <v>3.51828447368421</v>
      </c>
      <c r="U15" s="39" t="n">
        <f aca="false">+P15+J15</f>
        <v>3730085.199</v>
      </c>
      <c r="V15" s="39"/>
      <c r="W15" s="122" t="n">
        <f aca="false">1/(1+$W$11/12)^D15</f>
        <v>0.975583282006181</v>
      </c>
      <c r="X15" s="42" t="n">
        <f aca="false">+U15*W15</f>
        <v>3639008.7606031</v>
      </c>
    </row>
    <row r="16" customFormat="false" ht="12.75" hidden="false" customHeight="false" outlineLevel="0" collapsed="false">
      <c r="A16" s="35" t="n">
        <v>37104</v>
      </c>
      <c r="B16" s="36" t="n">
        <v>37159</v>
      </c>
      <c r="C16" s="39" t="n">
        <f aca="false">+B16-$A$12</f>
        <v>152</v>
      </c>
      <c r="D16" s="121" t="n">
        <f aca="false">+(C16/365)*12</f>
        <v>4.9972602739726</v>
      </c>
      <c r="E16" s="50"/>
      <c r="F16" s="38" t="n">
        <f aca="false">Swaps!G15</f>
        <v>837000</v>
      </c>
      <c r="G16" s="114" t="n">
        <f aca="false">(Swaps!H15+Swaps!J15)/2</f>
        <v>3.536495</v>
      </c>
      <c r="H16" s="116"/>
      <c r="I16" s="117" t="n">
        <f aca="false">+H16*F16</f>
        <v>0</v>
      </c>
      <c r="J16" s="40" t="n">
        <f aca="false">+F16*G16+I16</f>
        <v>2960046.315</v>
      </c>
      <c r="K16" s="56"/>
      <c r="L16" s="38" t="n">
        <f aca="false">Swaps!O15</f>
        <v>223200</v>
      </c>
      <c r="M16" s="114" t="n">
        <f aca="false">(Swaps!P15+Swaps!R15)/2</f>
        <v>3.492495</v>
      </c>
      <c r="N16" s="116"/>
      <c r="O16" s="117" t="n">
        <f aca="false">+N16*L16</f>
        <v>0</v>
      </c>
      <c r="P16" s="40" t="n">
        <f aca="false">+L16*M16+O16</f>
        <v>779524.884</v>
      </c>
      <c r="Q16" s="39"/>
      <c r="R16" s="56"/>
      <c r="S16" s="41" t="n">
        <f aca="false">F16+L16</f>
        <v>1060200</v>
      </c>
      <c r="T16" s="119" t="n">
        <f aca="false">+U16/S16</f>
        <v>3.52723184210526</v>
      </c>
      <c r="U16" s="39" t="n">
        <f aca="false">+P16+J16</f>
        <v>3739571.199</v>
      </c>
      <c r="V16" s="123"/>
      <c r="W16" s="122" t="n">
        <f aca="false">1/(1+$W$11/12)^D16</f>
        <v>0.969424281698595</v>
      </c>
      <c r="X16" s="42" t="n">
        <f aca="false">+U16*W16</f>
        <v>3625231.12345133</v>
      </c>
    </row>
    <row r="17" customFormat="false" ht="12.75" hidden="false" customHeight="false" outlineLevel="0" collapsed="false">
      <c r="A17" s="35" t="n">
        <v>37135</v>
      </c>
      <c r="B17" s="36" t="n">
        <v>37189</v>
      </c>
      <c r="C17" s="39" t="n">
        <f aca="false">+B17-$A$12</f>
        <v>182</v>
      </c>
      <c r="D17" s="121" t="n">
        <f aca="false">+(C17/365)*12</f>
        <v>5.98356164383562</v>
      </c>
      <c r="E17" s="50"/>
      <c r="F17" s="38" t="n">
        <f aca="false">Swaps!G16</f>
        <v>810000</v>
      </c>
      <c r="G17" s="114" t="n">
        <f aca="false">(Swaps!H16+Swaps!J16)/2</f>
        <v>3.516495</v>
      </c>
      <c r="H17" s="116"/>
      <c r="I17" s="117" t="n">
        <f aca="false">+H17*F17</f>
        <v>0</v>
      </c>
      <c r="J17" s="40" t="n">
        <f aca="false">+F17*G17+I17</f>
        <v>2848360.95</v>
      </c>
      <c r="K17" s="56"/>
      <c r="L17" s="38" t="n">
        <f aca="false">Swaps!O16</f>
        <v>216000</v>
      </c>
      <c r="M17" s="114" t="n">
        <f aca="false">(Swaps!P16+Swaps!R16)/2</f>
        <v>3.506495</v>
      </c>
      <c r="N17" s="116"/>
      <c r="O17" s="117" t="n">
        <f aca="false">+N17*L17</f>
        <v>0</v>
      </c>
      <c r="P17" s="40" t="n">
        <f aca="false">+L17*M17+O17</f>
        <v>757402.92</v>
      </c>
      <c r="Q17" s="39"/>
      <c r="R17" s="56"/>
      <c r="S17" s="41" t="n">
        <f aca="false">F17+L17</f>
        <v>1026000</v>
      </c>
      <c r="T17" s="119" t="n">
        <f aca="false">+U17/S17</f>
        <v>3.51438973684211</v>
      </c>
      <c r="U17" s="39" t="n">
        <f aca="false">+P17+J17</f>
        <v>3605763.87</v>
      </c>
      <c r="V17" s="39"/>
      <c r="W17" s="122" t="n">
        <f aca="false">1/(1+$W$11/12)^D17</f>
        <v>0.963500982820262</v>
      </c>
      <c r="X17" s="42" t="n">
        <f aca="false">+U17*W17</f>
        <v>3474157.03256279</v>
      </c>
    </row>
    <row r="18" customFormat="false" ht="12.75" hidden="false" customHeight="false" outlineLevel="0" collapsed="false">
      <c r="A18" s="35" t="n">
        <v>37165</v>
      </c>
      <c r="B18" s="36" t="n">
        <v>37220</v>
      </c>
      <c r="C18" s="39" t="n">
        <f aca="false">+B18-$A$12</f>
        <v>213</v>
      </c>
      <c r="D18" s="121" t="n">
        <f aca="false">+(C18/365)*12</f>
        <v>7.0027397260274</v>
      </c>
      <c r="E18" s="50"/>
      <c r="F18" s="38" t="n">
        <f aca="false">Swaps!G17</f>
        <v>837000</v>
      </c>
      <c r="G18" s="114" t="n">
        <f aca="false">(Swaps!H17+Swaps!J17)/2</f>
        <v>3.522495</v>
      </c>
      <c r="H18" s="116"/>
      <c r="I18" s="117" t="n">
        <f aca="false">+H18*F18</f>
        <v>0</v>
      </c>
      <c r="J18" s="40" t="n">
        <f aca="false">+F18*G18+I18</f>
        <v>2948328.315</v>
      </c>
      <c r="K18" s="56"/>
      <c r="L18" s="38" t="n">
        <f aca="false">Swaps!O17</f>
        <v>223200</v>
      </c>
      <c r="M18" s="114" t="n">
        <f aca="false">(Swaps!P17+Swaps!R17)/2</f>
        <v>3.486495</v>
      </c>
      <c r="N18" s="116"/>
      <c r="O18" s="117" t="n">
        <f aca="false">+N18*L18</f>
        <v>0</v>
      </c>
      <c r="P18" s="40" t="n">
        <f aca="false">+L18*M18+O18</f>
        <v>778185.684</v>
      </c>
      <c r="Q18" s="39"/>
      <c r="R18" s="56"/>
      <c r="S18" s="41" t="n">
        <f aca="false">F18+L18</f>
        <v>1060200</v>
      </c>
      <c r="T18" s="119" t="n">
        <f aca="false">+U18/S18</f>
        <v>3.51491605263158</v>
      </c>
      <c r="U18" s="39" t="n">
        <f aca="false">+P18+J18</f>
        <v>3726513.999</v>
      </c>
      <c r="V18" s="39"/>
      <c r="W18" s="122" t="n">
        <f aca="false">1/(1+$W$11/12)^D18</f>
        <v>0.957418259839046</v>
      </c>
      <c r="X18" s="42" t="n">
        <f aca="false">+U18*W18</f>
        <v>3567832.54818843</v>
      </c>
    </row>
    <row r="19" customFormat="false" ht="12.75" hidden="false" customHeight="false" outlineLevel="0" collapsed="false">
      <c r="A19" s="35" t="n">
        <v>37196</v>
      </c>
      <c r="B19" s="36" t="n">
        <v>37250</v>
      </c>
      <c r="C19" s="39" t="n">
        <f aca="false">+B19-$A$12</f>
        <v>243</v>
      </c>
      <c r="D19" s="121" t="n">
        <f aca="false">+(C19/365)*12</f>
        <v>7.98904109589041</v>
      </c>
      <c r="E19" s="50"/>
      <c r="F19" s="38" t="n">
        <f aca="false">Swaps!G18</f>
        <v>838500</v>
      </c>
      <c r="G19" s="114" t="n">
        <f aca="false">(Swaps!H18+Swaps!J18)/2</f>
        <v>3.622495</v>
      </c>
      <c r="H19" s="116"/>
      <c r="I19" s="117" t="n">
        <f aca="false">+H19*F19</f>
        <v>0</v>
      </c>
      <c r="J19" s="40" t="n">
        <f aca="false">+F19*G19+I19</f>
        <v>3037462.0575</v>
      </c>
      <c r="K19" s="56"/>
      <c r="L19" s="38" t="n">
        <f aca="false">Swaps!O18</f>
        <v>258000</v>
      </c>
      <c r="M19" s="114" t="n">
        <f aca="false">(Swaps!P18+Swaps!R18)/2</f>
        <v>3.492495</v>
      </c>
      <c r="N19" s="116"/>
      <c r="O19" s="117" t="n">
        <f aca="false">+N19*L19</f>
        <v>0</v>
      </c>
      <c r="P19" s="40" t="n">
        <f aca="false">+L19*M19+O19</f>
        <v>901063.71</v>
      </c>
      <c r="Q19" s="39"/>
      <c r="R19" s="56"/>
      <c r="S19" s="41" t="n">
        <f aca="false">F19+L19</f>
        <v>1096500</v>
      </c>
      <c r="T19" s="119" t="n">
        <f aca="false">+U19/S19</f>
        <v>3.59190676470588</v>
      </c>
      <c r="U19" s="39" t="n">
        <f aca="false">+P19+J19</f>
        <v>3938525.7675</v>
      </c>
      <c r="V19" s="39"/>
      <c r="W19" s="122" t="n">
        <f aca="false">1/(1+$W$11/12)^D19</f>
        <v>0.951568319197304</v>
      </c>
      <c r="X19" s="42" t="n">
        <f aca="false">+U19*W19</f>
        <v>3747776.34469525</v>
      </c>
    </row>
    <row r="20" customFormat="false" ht="12.75" hidden="false" customHeight="false" outlineLevel="0" collapsed="false">
      <c r="A20" s="35" t="n">
        <v>37226</v>
      </c>
      <c r="B20" s="36" t="n">
        <v>37281</v>
      </c>
      <c r="C20" s="39" t="n">
        <f aca="false">+B20-$A$12</f>
        <v>274</v>
      </c>
      <c r="D20" s="121" t="n">
        <f aca="false">+(C20/365)*12</f>
        <v>9.00821917808219</v>
      </c>
      <c r="E20" s="50"/>
      <c r="F20" s="38" t="n">
        <f aca="false">Swaps!G19</f>
        <v>866450</v>
      </c>
      <c r="G20" s="114" t="n">
        <f aca="false">(Swaps!H19+Swaps!J19)/2</f>
        <v>3.712495</v>
      </c>
      <c r="H20" s="116"/>
      <c r="I20" s="117" t="n">
        <f aca="false">+H20*F20</f>
        <v>0</v>
      </c>
      <c r="J20" s="40" t="n">
        <f aca="false">+F20*G20+I20</f>
        <v>3216691.29275</v>
      </c>
      <c r="K20" s="56"/>
      <c r="L20" s="38" t="n">
        <f aca="false">Swaps!O19</f>
        <v>266600</v>
      </c>
      <c r="M20" s="114" t="n">
        <f aca="false">(Swaps!P19+Swaps!R19)/2</f>
        <v>3.592495</v>
      </c>
      <c r="N20" s="116"/>
      <c r="O20" s="117" t="n">
        <f aca="false">+N20*L20</f>
        <v>0</v>
      </c>
      <c r="P20" s="40" t="n">
        <f aca="false">+L20*M20+O20</f>
        <v>957759.167</v>
      </c>
      <c r="Q20" s="39"/>
      <c r="R20" s="56"/>
      <c r="S20" s="41" t="n">
        <f aca="false">F20+L20</f>
        <v>1133050</v>
      </c>
      <c r="T20" s="119" t="n">
        <f aca="false">+U20/S20</f>
        <v>3.68425970588235</v>
      </c>
      <c r="U20" s="39" t="n">
        <f aca="false">+P20+J20</f>
        <v>4174450.45975</v>
      </c>
      <c r="V20" s="39"/>
      <c r="W20" s="122" t="n">
        <f aca="false">1/(1+$W$11/12)^D20</f>
        <v>0.945560928871208</v>
      </c>
      <c r="X20" s="42" t="n">
        <f aca="false">+U20*W20</f>
        <v>3947197.25424805</v>
      </c>
    </row>
    <row r="21" customFormat="false" ht="12.75" hidden="false" customHeight="false" outlineLevel="0" collapsed="false">
      <c r="A21" s="35" t="n">
        <v>37257</v>
      </c>
      <c r="B21" s="36" t="n">
        <v>37312</v>
      </c>
      <c r="C21" s="39" t="n">
        <f aca="false">+B21-$A$12</f>
        <v>305</v>
      </c>
      <c r="D21" s="121" t="n">
        <f aca="false">+(C21/365)*12</f>
        <v>10.027397260274</v>
      </c>
      <c r="E21" s="50"/>
      <c r="F21" s="38" t="n">
        <f aca="false">Swaps!G20</f>
        <v>866450</v>
      </c>
      <c r="G21" s="114" t="n">
        <f aca="false">(Swaps!H20+Swaps!J20)/2</f>
        <v>3.727495</v>
      </c>
      <c r="H21" s="116"/>
      <c r="I21" s="117" t="n">
        <f aca="false">+H21*F21</f>
        <v>0</v>
      </c>
      <c r="J21" s="40" t="n">
        <f aca="false">+F21*G21+I21</f>
        <v>3229688.04275</v>
      </c>
      <c r="K21" s="56"/>
      <c r="L21" s="38" t="n">
        <f aca="false">Swaps!O20</f>
        <v>266600</v>
      </c>
      <c r="M21" s="114" t="n">
        <f aca="false">(Swaps!P20+Swaps!R20)/2</f>
        <v>3.682495</v>
      </c>
      <c r="N21" s="116"/>
      <c r="O21" s="117" t="n">
        <f aca="false">+N21*L21</f>
        <v>0</v>
      </c>
      <c r="P21" s="40" t="n">
        <f aca="false">+L21*M21+O21</f>
        <v>981753.167</v>
      </c>
      <c r="Q21" s="39"/>
      <c r="R21" s="56"/>
      <c r="S21" s="41" t="n">
        <f aca="false">F21+L21</f>
        <v>1133050</v>
      </c>
      <c r="T21" s="119" t="n">
        <f aca="false">+U21/S21</f>
        <v>3.71690676470588</v>
      </c>
      <c r="U21" s="39" t="n">
        <f aca="false">+P21+J21</f>
        <v>4211441.20975</v>
      </c>
      <c r="V21" s="39"/>
      <c r="W21" s="122" t="n">
        <f aca="false">1/(1+$W$11/12)^D21</f>
        <v>0.939591464081095</v>
      </c>
      <c r="X21" s="42" t="n">
        <f aca="false">+U21*W21</f>
        <v>3957034.21216046</v>
      </c>
    </row>
    <row r="22" customFormat="false" ht="12.75" hidden="false" customHeight="false" outlineLevel="0" collapsed="false">
      <c r="A22" s="35" t="n">
        <v>37288</v>
      </c>
      <c r="B22" s="36" t="n">
        <v>37340</v>
      </c>
      <c r="C22" s="39" t="n">
        <f aca="false">+B22-$A$12</f>
        <v>333</v>
      </c>
      <c r="D22" s="121" t="n">
        <f aca="false">+(C22/365)*12</f>
        <v>10.9479452054795</v>
      </c>
      <c r="E22" s="50"/>
      <c r="F22" s="38" t="n">
        <f aca="false">Swaps!G21</f>
        <v>782600</v>
      </c>
      <c r="G22" s="114" t="n">
        <f aca="false">(Swaps!H21+Swaps!J21)/2</f>
        <v>3.581495</v>
      </c>
      <c r="H22" s="116"/>
      <c r="I22" s="117" t="n">
        <f aca="false">+H22*F22</f>
        <v>0</v>
      </c>
      <c r="J22" s="40" t="n">
        <f aca="false">+F22*G22+I22</f>
        <v>2802877.987</v>
      </c>
      <c r="K22" s="56"/>
      <c r="L22" s="38" t="n">
        <f aca="false">Swaps!O21</f>
        <v>240800</v>
      </c>
      <c r="M22" s="114" t="n">
        <f aca="false">(Swaps!P21+Swaps!R21)/2</f>
        <v>3.697495</v>
      </c>
      <c r="N22" s="116"/>
      <c r="O22" s="117" t="n">
        <f aca="false">+N22*L22</f>
        <v>0</v>
      </c>
      <c r="P22" s="40" t="n">
        <f aca="false">+L22*M22+O22</f>
        <v>890356.796</v>
      </c>
      <c r="Q22" s="39"/>
      <c r="R22" s="56"/>
      <c r="S22" s="41" t="n">
        <f aca="false">F22+L22</f>
        <v>1023400</v>
      </c>
      <c r="T22" s="119" t="n">
        <f aca="false">+U22/S22</f>
        <v>3.60878911764706</v>
      </c>
      <c r="U22" s="39" t="n">
        <f aca="false">+P22+J22</f>
        <v>3693234.783</v>
      </c>
      <c r="V22" s="39"/>
      <c r="W22" s="122" t="n">
        <f aca="false">1/(1+$W$11/12)^D22</f>
        <v>0.934232088052506</v>
      </c>
      <c r="X22" s="42" t="n">
        <f aca="false">+U22*W22</f>
        <v>3450338.44299023</v>
      </c>
    </row>
    <row r="23" customFormat="false" ht="12.75" hidden="false" customHeight="false" outlineLevel="0" collapsed="false">
      <c r="A23" s="35" t="n">
        <v>37316</v>
      </c>
      <c r="B23" s="36" t="n">
        <v>37371</v>
      </c>
      <c r="C23" s="39" t="n">
        <f aca="false">+B23-$A$12</f>
        <v>364</v>
      </c>
      <c r="D23" s="121" t="n">
        <f aca="false">+(C23/365)*12</f>
        <v>11.9671232876712</v>
      </c>
      <c r="E23" s="50"/>
      <c r="F23" s="38" t="n">
        <f aca="false">Swaps!G22</f>
        <v>866450</v>
      </c>
      <c r="G23" s="114" t="n">
        <f aca="false">(Swaps!H22+Swaps!J22)/2</f>
        <v>3.456495</v>
      </c>
      <c r="H23" s="116"/>
      <c r="I23" s="117" t="n">
        <f aca="false">+H23*F23</f>
        <v>0</v>
      </c>
      <c r="J23" s="40" t="n">
        <f aca="false">+F23*G23+I23</f>
        <v>2994880.09275</v>
      </c>
      <c r="K23" s="56"/>
      <c r="L23" s="38" t="n">
        <f aca="false">Swaps!O22</f>
        <v>266600</v>
      </c>
      <c r="M23" s="114" t="n">
        <f aca="false">(Swaps!P22+Swaps!R22)/2</f>
        <v>3.551495</v>
      </c>
      <c r="N23" s="116"/>
      <c r="O23" s="117" t="n">
        <f aca="false">+N23*L23</f>
        <v>0</v>
      </c>
      <c r="P23" s="40" t="n">
        <f aca="false">+L23*M23+O23</f>
        <v>946828.567</v>
      </c>
      <c r="Q23" s="39"/>
      <c r="R23" s="56"/>
      <c r="S23" s="41" t="n">
        <f aca="false">F23+L23</f>
        <v>1133050</v>
      </c>
      <c r="T23" s="119" t="n">
        <f aca="false">+U23/S23</f>
        <v>3.47884794117647</v>
      </c>
      <c r="U23" s="39" t="n">
        <f aca="false">+P23+J23</f>
        <v>3941708.65975</v>
      </c>
      <c r="V23" s="39"/>
      <c r="W23" s="122" t="n">
        <f aca="false">1/(1+$W$11/12)^D23</f>
        <v>0.928334143895612</v>
      </c>
      <c r="X23" s="42" t="n">
        <f aca="false">+U23*W23</f>
        <v>3659222.73413494</v>
      </c>
    </row>
    <row r="24" customFormat="false" ht="12.75" hidden="false" customHeight="false" outlineLevel="0" collapsed="false">
      <c r="A24" s="35" t="n">
        <v>37347</v>
      </c>
      <c r="B24" s="36" t="n">
        <v>37401</v>
      </c>
      <c r="C24" s="39" t="n">
        <f aca="false">+B24-$A$12</f>
        <v>394</v>
      </c>
      <c r="D24" s="121" t="n">
        <f aca="false">+(C24/365)*12</f>
        <v>12.9534246575342</v>
      </c>
      <c r="E24" s="50"/>
      <c r="F24" s="38" t="n">
        <f aca="false">Swaps!G23</f>
        <v>810000</v>
      </c>
      <c r="G24" s="114" t="n">
        <f aca="false">(Swaps!H23+Swaps!J23)/2</f>
        <v>3.328495</v>
      </c>
      <c r="H24" s="116"/>
      <c r="I24" s="117" t="n">
        <f aca="false">+H24*F24</f>
        <v>0</v>
      </c>
      <c r="J24" s="40" t="n">
        <f aca="false">+F24*G24+I24</f>
        <v>2696080.95</v>
      </c>
      <c r="K24" s="56"/>
      <c r="L24" s="38" t="n">
        <f aca="false">Swaps!O23</f>
        <v>282000</v>
      </c>
      <c r="M24" s="114" t="n">
        <f aca="false">(Swaps!P23+Swaps!R23)/2</f>
        <v>3.428495</v>
      </c>
      <c r="N24" s="116"/>
      <c r="O24" s="117" t="n">
        <f aca="false">+N24*L24</f>
        <v>0</v>
      </c>
      <c r="P24" s="40" t="n">
        <f aca="false">+L24*M24+O24</f>
        <v>966835.59</v>
      </c>
      <c r="Q24" s="39"/>
      <c r="R24" s="56"/>
      <c r="S24" s="41" t="n">
        <f aca="false">F24+L24</f>
        <v>1092000</v>
      </c>
      <c r="T24" s="119" t="n">
        <f aca="false">+U24/S24</f>
        <v>3.35431917582418</v>
      </c>
      <c r="U24" s="39" t="n">
        <f aca="false">+P24+J24</f>
        <v>3662916.54</v>
      </c>
      <c r="V24" s="39"/>
      <c r="W24" s="122" t="n">
        <f aca="false">1/(1+$W$11/12)^D24</f>
        <v>0.922661910697966</v>
      </c>
      <c r="X24" s="42" t="n">
        <f aca="false">+U24*W24</f>
        <v>3379633.57352358</v>
      </c>
    </row>
    <row r="25" customFormat="false" ht="12.75" hidden="false" customHeight="false" outlineLevel="0" collapsed="false">
      <c r="A25" s="35" t="n">
        <v>37377</v>
      </c>
      <c r="B25" s="36" t="n">
        <v>37432</v>
      </c>
      <c r="C25" s="39" t="n">
        <f aca="false">+B25-$A$12</f>
        <v>425</v>
      </c>
      <c r="D25" s="121" t="n">
        <f aca="false">+(C25/365)*12</f>
        <v>13.972602739726</v>
      </c>
      <c r="E25" s="50"/>
      <c r="F25" s="38" t="n">
        <f aca="false">Swaps!G24</f>
        <v>837000</v>
      </c>
      <c r="G25" s="114" t="n">
        <f aca="false">(Swaps!H24+Swaps!J24)/2</f>
        <v>3.31070844414382</v>
      </c>
      <c r="H25" s="116"/>
      <c r="I25" s="117" t="n">
        <f aca="false">+H25*F25</f>
        <v>0</v>
      </c>
      <c r="J25" s="40" t="n">
        <f aca="false">+F25*G25+I25</f>
        <v>2771062.96774838</v>
      </c>
      <c r="K25" s="56"/>
      <c r="L25" s="38" t="n">
        <f aca="false">Swaps!O24</f>
        <v>291400</v>
      </c>
      <c r="M25" s="114" t="n">
        <f aca="false">(Swaps!P24+Swaps!R24)/2</f>
        <v>3.30070844414382</v>
      </c>
      <c r="N25" s="116"/>
      <c r="O25" s="117" t="n">
        <f aca="false">+N25*L25</f>
        <v>0</v>
      </c>
      <c r="P25" s="40" t="n">
        <f aca="false">+L25*M25+O25</f>
        <v>961826.440623509</v>
      </c>
      <c r="Q25" s="39"/>
      <c r="R25" s="56"/>
      <c r="S25" s="41" t="n">
        <f aca="false">F25+L25</f>
        <v>1128400</v>
      </c>
      <c r="T25" s="119" t="n">
        <f aca="false">+U25/S25</f>
        <v>3.3081260265614</v>
      </c>
      <c r="U25" s="39" t="n">
        <f aca="false">+P25+J25</f>
        <v>3732889.40837189</v>
      </c>
      <c r="V25" s="39"/>
      <c r="W25" s="122" t="n">
        <f aca="false">1/(1+$W$11/12)^D25</f>
        <v>0.916837010767228</v>
      </c>
      <c r="X25" s="42" t="n">
        <f aca="false">+U25*W25</f>
        <v>3422451.16669633</v>
      </c>
    </row>
    <row r="26" customFormat="false" ht="12.75" hidden="false" customHeight="false" outlineLevel="0" collapsed="false">
      <c r="A26" s="35" t="n">
        <v>37408</v>
      </c>
      <c r="B26" s="36" t="n">
        <v>37462</v>
      </c>
      <c r="C26" s="39" t="n">
        <f aca="false">+B26-$A$12</f>
        <v>455</v>
      </c>
      <c r="D26" s="121" t="n">
        <f aca="false">+(C26/365)*12</f>
        <v>14.958904109589</v>
      </c>
      <c r="E26" s="50"/>
      <c r="F26" s="38" t="n">
        <f aca="false">Swaps!G25</f>
        <v>810000</v>
      </c>
      <c r="G26" s="114" t="n">
        <f aca="false">(Swaps!H25+Swaps!J25)/2</f>
        <v>3.30801031390223</v>
      </c>
      <c r="H26" s="116"/>
      <c r="I26" s="117" t="n">
        <f aca="false">+H26*F26</f>
        <v>0</v>
      </c>
      <c r="J26" s="40" t="n">
        <f aca="false">+F26*G26+I26</f>
        <v>2679488.3542608</v>
      </c>
      <c r="K26" s="56"/>
      <c r="L26" s="38" t="n">
        <f aca="false">Swaps!O25</f>
        <v>282000</v>
      </c>
      <c r="M26" s="114" t="n">
        <f aca="false">(Swaps!P25+Swaps!R25)/2</f>
        <v>3.28301031390223</v>
      </c>
      <c r="N26" s="116"/>
      <c r="O26" s="117" t="n">
        <f aca="false">+N26*L26</f>
        <v>0</v>
      </c>
      <c r="P26" s="40" t="n">
        <f aca="false">+L26*M26+O26</f>
        <v>925808.908520428</v>
      </c>
      <c r="Q26" s="39"/>
      <c r="R26" s="56"/>
      <c r="S26" s="41" t="n">
        <f aca="false">F26+L26</f>
        <v>1092000</v>
      </c>
      <c r="T26" s="119" t="n">
        <f aca="false">+U26/S26</f>
        <v>3.30155426994618</v>
      </c>
      <c r="U26" s="39" t="n">
        <f aca="false">+P26+J26</f>
        <v>3605297.26278123</v>
      </c>
      <c r="V26" s="39"/>
      <c r="W26" s="122" t="n">
        <f aca="false">1/(1+$W$11/12)^D26</f>
        <v>0.911235026434861</v>
      </c>
      <c r="X26" s="42" t="n">
        <f aca="false">+U26*W26</f>
        <v>3285273.14655599</v>
      </c>
    </row>
    <row r="27" customFormat="false" ht="12.75" hidden="false" customHeight="false" outlineLevel="0" collapsed="false">
      <c r="A27" s="35" t="n">
        <v>37438</v>
      </c>
      <c r="B27" s="36" t="n">
        <v>37493</v>
      </c>
      <c r="C27" s="39" t="n">
        <f aca="false">+B27-$A$12</f>
        <v>486</v>
      </c>
      <c r="D27" s="121" t="n">
        <f aca="false">+(C27/365)*12</f>
        <v>15.9780821917808</v>
      </c>
      <c r="E27" s="50"/>
      <c r="F27" s="38" t="n">
        <f aca="false">Swaps!G26</f>
        <v>837000</v>
      </c>
      <c r="G27" s="114" t="n">
        <f aca="false">(Swaps!H26+Swaps!J26)/2</f>
        <v>3.31037155577654</v>
      </c>
      <c r="H27" s="116"/>
      <c r="I27" s="117" t="n">
        <f aca="false">+H27*F27</f>
        <v>0</v>
      </c>
      <c r="J27" s="40" t="n">
        <f aca="false">+F27*G27+I27</f>
        <v>2770780.99218497</v>
      </c>
      <c r="K27" s="56"/>
      <c r="L27" s="38" t="n">
        <f aca="false">Swaps!O26</f>
        <v>291400</v>
      </c>
      <c r="M27" s="114" t="n">
        <f aca="false">(Swaps!P26+Swaps!R26)/2</f>
        <v>3.28037155577654</v>
      </c>
      <c r="N27" s="116"/>
      <c r="O27" s="117" t="n">
        <f aca="false">+N27*L27</f>
        <v>0</v>
      </c>
      <c r="P27" s="40" t="n">
        <f aca="false">+L27*M27+O27</f>
        <v>955900.271353285</v>
      </c>
      <c r="Q27" s="39"/>
      <c r="R27" s="56"/>
      <c r="S27" s="41" t="n">
        <f aca="false">F27+L27</f>
        <v>1128400</v>
      </c>
      <c r="T27" s="119" t="n">
        <f aca="false">+U27/S27</f>
        <v>3.30262430302929</v>
      </c>
      <c r="U27" s="39" t="n">
        <f aca="false">+P27+J27</f>
        <v>3726681.26353825</v>
      </c>
      <c r="V27" s="39"/>
      <c r="W27" s="122" t="n">
        <f aca="false">1/(1+$W$11/12)^D27</f>
        <v>0.905482266099983</v>
      </c>
      <c r="X27" s="42" t="n">
        <f aca="false">+U27*W27</f>
        <v>3374443.79554096</v>
      </c>
    </row>
    <row r="28" customFormat="false" ht="12.75" hidden="false" customHeight="false" outlineLevel="0" collapsed="false">
      <c r="A28" s="35" t="n">
        <v>37469</v>
      </c>
      <c r="B28" s="36" t="n">
        <v>37524</v>
      </c>
      <c r="C28" s="39" t="n">
        <f aca="false">+B28-$A$12</f>
        <v>517</v>
      </c>
      <c r="D28" s="121" t="n">
        <f aca="false">+(C28/365)*12</f>
        <v>16.9972602739726</v>
      </c>
      <c r="E28" s="50"/>
      <c r="F28" s="38" t="n">
        <f aca="false">Swaps!G27</f>
        <v>837000</v>
      </c>
      <c r="G28" s="114" t="n">
        <f aca="false">(Swaps!H27+Swaps!J27)/2</f>
        <v>3.3127779522535</v>
      </c>
      <c r="H28" s="116"/>
      <c r="I28" s="117" t="n">
        <f aca="false">+H28*F28</f>
        <v>0</v>
      </c>
      <c r="J28" s="40" t="n">
        <f aca="false">+F28*G28+I28</f>
        <v>2772795.14603618</v>
      </c>
      <c r="K28" s="56"/>
      <c r="L28" s="38" t="n">
        <f aca="false">Swaps!O27</f>
        <v>291400</v>
      </c>
      <c r="M28" s="114" t="n">
        <f aca="false">(Swaps!P27+Swaps!R27)/2</f>
        <v>3.2827779522535</v>
      </c>
      <c r="N28" s="116"/>
      <c r="O28" s="117" t="n">
        <f aca="false">+N28*L28</f>
        <v>0</v>
      </c>
      <c r="P28" s="40" t="n">
        <f aca="false">+L28*M28+O28</f>
        <v>956601.495286668</v>
      </c>
      <c r="Q28" s="39"/>
      <c r="R28" s="56"/>
      <c r="S28" s="41" t="n">
        <f aca="false">F28+L28</f>
        <v>1128400</v>
      </c>
      <c r="T28" s="119" t="n">
        <f aca="false">+U28/S28</f>
        <v>3.30503069950624</v>
      </c>
      <c r="U28" s="39" t="n">
        <f aca="false">+P28+J28</f>
        <v>3729396.64132284</v>
      </c>
      <c r="V28" s="39"/>
      <c r="W28" s="122" t="n">
        <f aca="false">1/(1+$W$11/12)^D28</f>
        <v>0.899765823784617</v>
      </c>
      <c r="X28" s="42" t="n">
        <f aca="false">+U28*W28</f>
        <v>3355583.64119943</v>
      </c>
    </row>
    <row r="29" customFormat="false" ht="12.75" hidden="false" customHeight="false" outlineLevel="0" collapsed="false">
      <c r="A29" s="35" t="n">
        <v>37500</v>
      </c>
      <c r="B29" s="36" t="n">
        <v>37554</v>
      </c>
      <c r="C29" s="39" t="n">
        <f aca="false">+B29-$A$12</f>
        <v>547</v>
      </c>
      <c r="D29" s="121" t="n">
        <f aca="false">+(C29/365)*12</f>
        <v>17.9835616438356</v>
      </c>
      <c r="E29" s="50"/>
      <c r="F29" s="38" t="n">
        <f aca="false">Swaps!G28</f>
        <v>810000</v>
      </c>
      <c r="G29" s="114" t="n">
        <f aca="false">(Swaps!H28+Swaps!J28)/2</f>
        <v>3.30522095560324</v>
      </c>
      <c r="H29" s="116"/>
      <c r="I29" s="117" t="n">
        <f aca="false">+H29*F29</f>
        <v>0</v>
      </c>
      <c r="J29" s="40" t="n">
        <f aca="false">+F29*G29+I29</f>
        <v>2677228.97403862</v>
      </c>
      <c r="K29" s="56"/>
      <c r="L29" s="38" t="n">
        <f aca="false">Swaps!O28</f>
        <v>282000</v>
      </c>
      <c r="M29" s="114" t="n">
        <f aca="false">(Swaps!P28+Swaps!R28)/2</f>
        <v>3.28522095560324</v>
      </c>
      <c r="N29" s="116"/>
      <c r="O29" s="117" t="n">
        <f aca="false">+N29*L29</f>
        <v>0</v>
      </c>
      <c r="P29" s="40" t="n">
        <f aca="false">+L29*M29+O29</f>
        <v>926432.309480113</v>
      </c>
      <c r="Q29" s="39"/>
      <c r="R29" s="56"/>
      <c r="S29" s="41" t="n">
        <f aca="false">F29+L29</f>
        <v>1092000</v>
      </c>
      <c r="T29" s="119" t="n">
        <f aca="false">+U29/S29</f>
        <v>3.3000561204384</v>
      </c>
      <c r="U29" s="39" t="n">
        <f aca="false">+P29+J29</f>
        <v>3603661.28351874</v>
      </c>
      <c r="V29" s="39"/>
      <c r="W29" s="122" t="n">
        <f aca="false">1/(1+$W$11/12)^D29</f>
        <v>0.894268146456536</v>
      </c>
      <c r="X29" s="42" t="n">
        <f aca="false">+U29*W29</f>
        <v>3222639.49646948</v>
      </c>
    </row>
    <row r="30" customFormat="false" ht="12.75" hidden="false" customHeight="false" outlineLevel="0" collapsed="false">
      <c r="A30" s="35" t="n">
        <v>37530</v>
      </c>
      <c r="B30" s="36" t="n">
        <v>37585</v>
      </c>
      <c r="C30" s="39" t="n">
        <f aca="false">+B30-$A$12</f>
        <v>578</v>
      </c>
      <c r="D30" s="121" t="n">
        <f aca="false">+(C30/365)*12</f>
        <v>19.0027397260274</v>
      </c>
      <c r="E30" s="50"/>
      <c r="F30" s="38" t="n">
        <f aca="false">Swaps!G29</f>
        <v>837000</v>
      </c>
      <c r="G30" s="114" t="n">
        <f aca="false">(Swaps!H29+Swaps!J29)/2</f>
        <v>3.32769482744753</v>
      </c>
      <c r="H30" s="116"/>
      <c r="I30" s="117" t="n">
        <f aca="false">+H30*F30</f>
        <v>0</v>
      </c>
      <c r="J30" s="40" t="n">
        <f aca="false">+F30*G30+I30</f>
        <v>2785280.57057358</v>
      </c>
      <c r="K30" s="56"/>
      <c r="L30" s="38" t="n">
        <f aca="false">Swaps!O29</f>
        <v>291400</v>
      </c>
      <c r="M30" s="114" t="n">
        <f aca="false">(Swaps!P29+Swaps!R29)/2</f>
        <v>3.27769482744753</v>
      </c>
      <c r="N30" s="116"/>
      <c r="O30" s="117" t="n">
        <f aca="false">+N30*L30</f>
        <v>0</v>
      </c>
      <c r="P30" s="40" t="n">
        <f aca="false">+L30*M30+O30</f>
        <v>955120.272718209</v>
      </c>
      <c r="Q30" s="39"/>
      <c r="R30" s="56"/>
      <c r="S30" s="41" t="n">
        <f aca="false">F30+L30</f>
        <v>1128400</v>
      </c>
      <c r="T30" s="119" t="n">
        <f aca="false">+U30/S30</f>
        <v>3.31478273953544</v>
      </c>
      <c r="U30" s="39" t="n">
        <f aca="false">+P30+J30</f>
        <v>3740400.84329179</v>
      </c>
      <c r="V30" s="39"/>
      <c r="W30" s="122" t="n">
        <f aca="false">1/(1+$W$11/12)^D30</f>
        <v>0.888622500522789</v>
      </c>
      <c r="X30" s="42" t="n">
        <f aca="false">+U30*W30</f>
        <v>3323804.3503235</v>
      </c>
    </row>
    <row r="31" customFormat="false" ht="12.75" hidden="false" customHeight="false" outlineLevel="0" collapsed="false">
      <c r="A31" s="35" t="n">
        <v>37561</v>
      </c>
      <c r="B31" s="36" t="n">
        <v>37615</v>
      </c>
      <c r="C31" s="39" t="n">
        <f aca="false">+B31-$A$12</f>
        <v>608</v>
      </c>
      <c r="D31" s="121" t="n">
        <f aca="false">+(C31/365)*12</f>
        <v>19.9890410958904</v>
      </c>
      <c r="E31" s="50"/>
      <c r="F31" s="38" t="n">
        <f aca="false">Swaps!G30</f>
        <v>936000</v>
      </c>
      <c r="G31" s="114" t="n">
        <f aca="false">(Swaps!H30+Swaps!J30)/2</f>
        <v>3.43919543597698</v>
      </c>
      <c r="H31" s="116"/>
      <c r="I31" s="117" t="n">
        <f aca="false">+H31*F31</f>
        <v>0</v>
      </c>
      <c r="J31" s="40" t="n">
        <f aca="false">+F31*G31+I31</f>
        <v>3219086.92807445</v>
      </c>
      <c r="K31" s="56"/>
      <c r="L31" s="38" t="n">
        <f aca="false">Swaps!O30</f>
        <v>492000</v>
      </c>
      <c r="M31" s="114" t="n">
        <f aca="false">(Swaps!P30+Swaps!R30)/2</f>
        <v>3.30019543597698</v>
      </c>
      <c r="N31" s="116"/>
      <c r="O31" s="117" t="n">
        <f aca="false">+N31*L31</f>
        <v>0</v>
      </c>
      <c r="P31" s="40" t="n">
        <f aca="false">+L31*M31+O31</f>
        <v>1623696.15450067</v>
      </c>
      <c r="Q31" s="39"/>
      <c r="R31" s="56"/>
      <c r="S31" s="41" t="n">
        <f aca="false">F31+L31</f>
        <v>1428000</v>
      </c>
      <c r="T31" s="119" t="n">
        <f aca="false">+U31/S31</f>
        <v>3.39130467967446</v>
      </c>
      <c r="U31" s="39" t="n">
        <f aca="false">+P31+J31</f>
        <v>4842783.08257513</v>
      </c>
      <c r="V31" s="39"/>
      <c r="W31" s="122" t="n">
        <f aca="false">1/(1+$W$11/12)^D31</f>
        <v>0.883192910239177</v>
      </c>
      <c r="X31" s="42" t="n">
        <f aca="false">+U31*W31</f>
        <v>4277111.68435658</v>
      </c>
    </row>
    <row r="32" customFormat="false" ht="12.75" hidden="false" customHeight="false" outlineLevel="0" collapsed="false">
      <c r="A32" s="35" t="n">
        <v>37591</v>
      </c>
      <c r="B32" s="36" t="n">
        <v>37646</v>
      </c>
      <c r="C32" s="39" t="n">
        <f aca="false">+B32-$A$12</f>
        <v>639</v>
      </c>
      <c r="D32" s="121" t="n">
        <f aca="false">+(C32/365)*12</f>
        <v>21.0082191780822</v>
      </c>
      <c r="E32" s="50"/>
      <c r="F32" s="38" t="n">
        <f aca="false">Swaps!G31</f>
        <v>967200</v>
      </c>
      <c r="G32" s="114" t="n">
        <f aca="false">(Swaps!H31+Swaps!J31)/2</f>
        <v>3.54671965762226</v>
      </c>
      <c r="H32" s="116"/>
      <c r="I32" s="117" t="n">
        <f aca="false">+H32*F32</f>
        <v>0</v>
      </c>
      <c r="J32" s="40" t="n">
        <f aca="false">+F32*G32+I32</f>
        <v>3430387.25285225</v>
      </c>
      <c r="K32" s="56"/>
      <c r="L32" s="38" t="n">
        <f aca="false">Swaps!O31</f>
        <v>508400</v>
      </c>
      <c r="M32" s="114" t="n">
        <f aca="false">(Swaps!P31+Swaps!R31)/2</f>
        <v>3.41171965762227</v>
      </c>
      <c r="N32" s="116"/>
      <c r="O32" s="117" t="n">
        <f aca="false">+N32*L32</f>
        <v>0</v>
      </c>
      <c r="P32" s="40" t="n">
        <f aca="false">+L32*M32+O32</f>
        <v>1734518.27393516</v>
      </c>
      <c r="Q32" s="39"/>
      <c r="R32" s="56"/>
      <c r="S32" s="41" t="n">
        <f aca="false">F32+L32</f>
        <v>1475600</v>
      </c>
      <c r="T32" s="119" t="n">
        <f aca="false">+U32/S32</f>
        <v>3.50020705258025</v>
      </c>
      <c r="U32" s="39" t="n">
        <f aca="false">+P32+J32</f>
        <v>5164905.52678741</v>
      </c>
      <c r="V32" s="39"/>
      <c r="W32" s="122" t="n">
        <f aca="false">1/(1+$W$11/12)^D32</f>
        <v>0.877617183895615</v>
      </c>
      <c r="X32" s="42" t="n">
        <f aca="false">+U32*W32</f>
        <v>4532809.84350607</v>
      </c>
    </row>
    <row r="33" customFormat="false" ht="12.75" hidden="false" customHeight="false" outlineLevel="0" collapsed="false">
      <c r="A33" s="35" t="n">
        <v>37622</v>
      </c>
      <c r="B33" s="36" t="n">
        <v>37677</v>
      </c>
      <c r="C33" s="39" t="n">
        <f aca="false">+B33-$A$12</f>
        <v>670</v>
      </c>
      <c r="D33" s="121" t="n">
        <f aca="false">+(C33/365)*12</f>
        <v>22.027397260274</v>
      </c>
      <c r="E33" s="50"/>
      <c r="F33" s="38" t="n">
        <f aca="false">Swaps!G32</f>
        <v>967200</v>
      </c>
      <c r="G33" s="114" t="n">
        <f aca="false">(Swaps!H32+Swaps!J32)/2</f>
        <v>3.57026504454874</v>
      </c>
      <c r="H33" s="116"/>
      <c r="I33" s="117" t="n">
        <f aca="false">+H33*F33</f>
        <v>0</v>
      </c>
      <c r="J33" s="40" t="n">
        <f aca="false">+F33*G33+I33</f>
        <v>3453160.35108754</v>
      </c>
      <c r="K33" s="56"/>
      <c r="L33" s="38" t="n">
        <f aca="false">Swaps!O32</f>
        <v>508400</v>
      </c>
      <c r="M33" s="114" t="n">
        <f aca="false">(Swaps!P32+Swaps!R32)/2</f>
        <v>3.51926504454874</v>
      </c>
      <c r="N33" s="116"/>
      <c r="O33" s="117" t="n">
        <f aca="false">+N33*L33</f>
        <v>0</v>
      </c>
      <c r="P33" s="40" t="n">
        <f aca="false">+L33*M33+O33</f>
        <v>1789194.34864858</v>
      </c>
      <c r="Q33" s="39"/>
      <c r="R33" s="56"/>
      <c r="S33" s="41" t="n">
        <f aca="false">F33+L33</f>
        <v>1475600</v>
      </c>
      <c r="T33" s="119" t="n">
        <f aca="false">+U33/S33</f>
        <v>3.55269361597731</v>
      </c>
      <c r="U33" s="39" t="n">
        <f aca="false">+P33+J33</f>
        <v>5242354.69973612</v>
      </c>
      <c r="V33" s="39"/>
      <c r="W33" s="122" t="n">
        <f aca="false">1/(1+$W$11/12)^D33</f>
        <v>0.87207665793002</v>
      </c>
      <c r="X33" s="42" t="n">
        <f aca="false">+U33*W33</f>
        <v>4571735.16622961</v>
      </c>
    </row>
    <row r="34" customFormat="false" ht="12.75" hidden="false" customHeight="false" outlineLevel="0" collapsed="false">
      <c r="A34" s="35" t="n">
        <v>37653</v>
      </c>
      <c r="B34" s="36" t="n">
        <v>37705</v>
      </c>
      <c r="C34" s="39" t="n">
        <f aca="false">+B34-$A$12</f>
        <v>698</v>
      </c>
      <c r="D34" s="121" t="n">
        <f aca="false">+(C34/365)*12</f>
        <v>22.9479452054795</v>
      </c>
      <c r="E34" s="50"/>
      <c r="F34" s="38" t="n">
        <f aca="false">Swaps!G33</f>
        <v>873600</v>
      </c>
      <c r="G34" s="114" t="n">
        <f aca="false">(Swaps!H33+Swaps!J33)/2</f>
        <v>3.4428296246205</v>
      </c>
      <c r="H34" s="116"/>
      <c r="I34" s="117" t="n">
        <f aca="false">+H34*F34</f>
        <v>0</v>
      </c>
      <c r="J34" s="40" t="n">
        <f aca="false">+F34*G34+I34</f>
        <v>3007655.96006847</v>
      </c>
      <c r="K34" s="56"/>
      <c r="L34" s="38" t="n">
        <f aca="false">Swaps!O33</f>
        <v>459200</v>
      </c>
      <c r="M34" s="114" t="n">
        <f aca="false">(Swaps!P33+Swaps!R33)/2</f>
        <v>3.5428296246205</v>
      </c>
      <c r="N34" s="116"/>
      <c r="O34" s="117" t="n">
        <f aca="false">+N34*L34</f>
        <v>0</v>
      </c>
      <c r="P34" s="40" t="n">
        <f aca="false">+L34*M34+O34</f>
        <v>1626867.36362573</v>
      </c>
      <c r="Q34" s="39"/>
      <c r="R34" s="56"/>
      <c r="S34" s="41" t="n">
        <f aca="false">F34+L34</f>
        <v>1332800</v>
      </c>
      <c r="T34" s="119" t="n">
        <f aca="false">+U34/S34</f>
        <v>3.47728340613311</v>
      </c>
      <c r="U34" s="39" t="n">
        <f aca="false">+P34+J34</f>
        <v>4634523.3236942</v>
      </c>
      <c r="V34" s="39"/>
      <c r="W34" s="122" t="n">
        <f aca="false">1/(1+$W$11/12)^D34</f>
        <v>0.867102382498332</v>
      </c>
      <c r="X34" s="42" t="n">
        <f aca="false">+U34*W34</f>
        <v>4018606.21571933</v>
      </c>
    </row>
    <row r="35" customFormat="false" ht="12.75" hidden="false" customHeight="false" outlineLevel="0" collapsed="false">
      <c r="A35" s="35" t="n">
        <v>37681</v>
      </c>
      <c r="B35" s="36" t="n">
        <v>37736</v>
      </c>
      <c r="C35" s="39" t="n">
        <f aca="false">+B35-$A$12</f>
        <v>729</v>
      </c>
      <c r="D35" s="121" t="n">
        <f aca="false">+(C35/365)*12</f>
        <v>23.9671232876712</v>
      </c>
      <c r="E35" s="50"/>
      <c r="F35" s="38" t="n">
        <f aca="false">Swaps!G34</f>
        <v>967200</v>
      </c>
      <c r="G35" s="114" t="n">
        <f aca="false">(Swaps!H34+Swaps!J34)/2</f>
        <v>3.30541177362739</v>
      </c>
      <c r="H35" s="116"/>
      <c r="I35" s="117" t="n">
        <f aca="false">+H35*F35</f>
        <v>0</v>
      </c>
      <c r="J35" s="40" t="n">
        <f aca="false">+F35*G35+I35</f>
        <v>3196994.26745242</v>
      </c>
      <c r="K35" s="56"/>
      <c r="L35" s="38" t="n">
        <f aca="false">Swaps!O34</f>
        <v>508400</v>
      </c>
      <c r="M35" s="114" t="n">
        <f aca="false">(Swaps!P34+Swaps!R34)/2</f>
        <v>3.41541177362739</v>
      </c>
      <c r="N35" s="116"/>
      <c r="O35" s="117" t="n">
        <f aca="false">+N35*L35</f>
        <v>0</v>
      </c>
      <c r="P35" s="40" t="n">
        <f aca="false">+L35*M35+O35</f>
        <v>1736395.34571217</v>
      </c>
      <c r="Q35" s="39"/>
      <c r="R35" s="56"/>
      <c r="S35" s="41" t="n">
        <f aca="false">F35+L35</f>
        <v>1475600</v>
      </c>
      <c r="T35" s="119" t="n">
        <f aca="false">+U35/S35</f>
        <v>3.34331093329126</v>
      </c>
      <c r="U35" s="39" t="n">
        <f aca="false">+P35+J35</f>
        <v>4933389.61316458</v>
      </c>
      <c r="V35" s="39"/>
      <c r="W35" s="122" t="n">
        <f aca="false">1/(1+$W$11/12)^D35</f>
        <v>0.861628238015727</v>
      </c>
      <c r="X35" s="42" t="n">
        <f aca="false">+U35*W35</f>
        <v>4250747.79983609</v>
      </c>
    </row>
    <row r="36" customFormat="false" ht="12.75" hidden="false" customHeight="false" outlineLevel="0" collapsed="false">
      <c r="A36" s="35" t="n">
        <v>37712</v>
      </c>
      <c r="B36" s="36" t="n">
        <v>37766</v>
      </c>
      <c r="C36" s="39" t="n">
        <f aca="false">+B36-$A$12</f>
        <v>759</v>
      </c>
      <c r="D36" s="121" t="n">
        <f aca="false">+(C36/365)*12</f>
        <v>24.9534246575342</v>
      </c>
      <c r="E36" s="50"/>
      <c r="F36" s="38" t="n">
        <f aca="false">Swaps!G35</f>
        <v>810000</v>
      </c>
      <c r="G36" s="114" t="n">
        <f aca="false">(Swaps!H35+Swaps!J35)/2</f>
        <v>3.1680101297433</v>
      </c>
      <c r="H36" s="116"/>
      <c r="I36" s="117" t="n">
        <f aca="false">+H36*F36</f>
        <v>0</v>
      </c>
      <c r="J36" s="40" t="n">
        <f aca="false">+F36*G36+I36</f>
        <v>2566088.20509207</v>
      </c>
      <c r="K36" s="56"/>
      <c r="L36" s="38" t="n">
        <f aca="false">Swaps!O35</f>
        <v>342000</v>
      </c>
      <c r="M36" s="114" t="n">
        <f aca="false">(Swaps!P35+Swaps!R35)/2</f>
        <v>3.2780101297433</v>
      </c>
      <c r="N36" s="116"/>
      <c r="O36" s="117" t="n">
        <f aca="false">+N36*L36</f>
        <v>0</v>
      </c>
      <c r="P36" s="40" t="n">
        <f aca="false">+L36*M36+O36</f>
        <v>1121079.46437221</v>
      </c>
      <c r="Q36" s="39"/>
      <c r="R36" s="56"/>
      <c r="S36" s="41" t="n">
        <f aca="false">F36+L36</f>
        <v>1152000</v>
      </c>
      <c r="T36" s="119" t="n">
        <f aca="false">+U36/S36</f>
        <v>3.2006663797433</v>
      </c>
      <c r="U36" s="39" t="n">
        <f aca="false">+P36+J36</f>
        <v>3687167.66946428</v>
      </c>
      <c r="V36" s="39"/>
      <c r="W36" s="122" t="n">
        <f aca="false">1/(1+$W$11/12)^D36</f>
        <v>0.856363585920531</v>
      </c>
      <c r="X36" s="42" t="n">
        <f aca="false">+U36*W36</f>
        <v>3157556.12731268</v>
      </c>
    </row>
    <row r="37" customFormat="false" ht="12.75" hidden="false" customHeight="false" outlineLevel="0" collapsed="false">
      <c r="A37" s="35" t="n">
        <v>37742</v>
      </c>
      <c r="B37" s="36" t="n">
        <v>37797</v>
      </c>
      <c r="C37" s="39" t="n">
        <f aca="false">+B37-$A$12</f>
        <v>790</v>
      </c>
      <c r="D37" s="121" t="n">
        <f aca="false">+(C37/365)*12</f>
        <v>25.972602739726</v>
      </c>
      <c r="E37" s="50"/>
      <c r="F37" s="38" t="n">
        <f aca="false">Swaps!G36</f>
        <v>837000</v>
      </c>
      <c r="G37" s="114" t="n">
        <f aca="false">(Swaps!H36+Swaps!J36)/2</f>
        <v>3.15562353404483</v>
      </c>
      <c r="H37" s="116"/>
      <c r="I37" s="117" t="n">
        <f aca="false">+H37*F37</f>
        <v>0</v>
      </c>
      <c r="J37" s="40" t="n">
        <f aca="false">+F37*G37+I37</f>
        <v>2641256.89799553</v>
      </c>
      <c r="K37" s="56"/>
      <c r="L37" s="38" t="n">
        <f aca="false">Swaps!O36</f>
        <v>353400</v>
      </c>
      <c r="M37" s="114" t="n">
        <f aca="false">(Swaps!P36+Swaps!R36)/2</f>
        <v>3.14062353404483</v>
      </c>
      <c r="N37" s="116"/>
      <c r="O37" s="117" t="n">
        <f aca="false">+N37*L37</f>
        <v>0</v>
      </c>
      <c r="P37" s="40" t="n">
        <f aca="false">+L37*M37+O37</f>
        <v>1109896.35693144</v>
      </c>
      <c r="Q37" s="39"/>
      <c r="R37" s="56"/>
      <c r="S37" s="41" t="n">
        <f aca="false">F37+L37</f>
        <v>1190400</v>
      </c>
      <c r="T37" s="119" t="n">
        <f aca="false">+U37/S37</f>
        <v>3.15117040904483</v>
      </c>
      <c r="U37" s="39" t="n">
        <f aca="false">+P37+J37</f>
        <v>3751153.25492697</v>
      </c>
      <c r="V37" s="39"/>
      <c r="W37" s="122" t="n">
        <f aca="false">1/(1+$W$11/12)^D37</f>
        <v>0.850957237035335</v>
      </c>
      <c r="X37" s="42" t="n">
        <f aca="false">+U37*W37</f>
        <v>3192071.00950876</v>
      </c>
    </row>
    <row r="38" customFormat="false" ht="12.75" hidden="false" customHeight="false" outlineLevel="0" collapsed="false">
      <c r="A38" s="35" t="n">
        <v>37773</v>
      </c>
      <c r="B38" s="36" t="n">
        <v>37827</v>
      </c>
      <c r="C38" s="39" t="n">
        <f aca="false">+B38-$A$12</f>
        <v>820</v>
      </c>
      <c r="D38" s="121" t="n">
        <f aca="false">+(C38/365)*12</f>
        <v>26.958904109589</v>
      </c>
      <c r="E38" s="50"/>
      <c r="F38" s="38" t="n">
        <f aca="false">Swaps!G37</f>
        <v>810000</v>
      </c>
      <c r="G38" s="114" t="n">
        <f aca="false">(Swaps!H37+Swaps!J37)/2</f>
        <v>3.19025098783767</v>
      </c>
      <c r="H38" s="116"/>
      <c r="I38" s="117" t="n">
        <f aca="false">+H38*F38</f>
        <v>0</v>
      </c>
      <c r="J38" s="40" t="n">
        <f aca="false">+F38*G38+I38</f>
        <v>2584103.30014851</v>
      </c>
      <c r="K38" s="56"/>
      <c r="L38" s="38" t="n">
        <f aca="false">Swaps!O37</f>
        <v>342000</v>
      </c>
      <c r="M38" s="114" t="n">
        <f aca="false">(Swaps!P37+Swaps!R37)/2</f>
        <v>3.12825098783767</v>
      </c>
      <c r="N38" s="116"/>
      <c r="O38" s="117" t="n">
        <f aca="false">+N38*L38</f>
        <v>0</v>
      </c>
      <c r="P38" s="40" t="n">
        <f aca="false">+L38*M38+O38</f>
        <v>1069861.83784048</v>
      </c>
      <c r="Q38" s="39"/>
      <c r="R38" s="56"/>
      <c r="S38" s="41" t="n">
        <f aca="false">F38+L38</f>
        <v>1152000</v>
      </c>
      <c r="T38" s="119" t="n">
        <f aca="false">+U38/S38</f>
        <v>3.17184473783767</v>
      </c>
      <c r="U38" s="39" t="n">
        <f aca="false">+P38+J38</f>
        <v>3653965.137989</v>
      </c>
      <c r="V38" s="39"/>
      <c r="W38" s="122" t="n">
        <f aca="false">1/(1+$W$11/12)^D38</f>
        <v>0.845757786038699</v>
      </c>
      <c r="X38" s="42" t="n">
        <f aca="false">+U38*W38</f>
        <v>3090369.46536816</v>
      </c>
    </row>
    <row r="39" customFormat="false" ht="12.75" hidden="false" customHeight="false" outlineLevel="0" collapsed="false">
      <c r="A39" s="35" t="n">
        <v>37803</v>
      </c>
      <c r="B39" s="36" t="n">
        <v>37858</v>
      </c>
      <c r="C39" s="39" t="n">
        <f aca="false">+B39-$A$12</f>
        <v>851</v>
      </c>
      <c r="D39" s="121" t="n">
        <f aca="false">+(C39/365)*12</f>
        <v>27.9780821917808</v>
      </c>
      <c r="E39" s="50"/>
      <c r="F39" s="38" t="n">
        <f aca="false">Swaps!G38</f>
        <v>837000</v>
      </c>
      <c r="G39" s="114" t="n">
        <f aca="false">(Swaps!H38+Swaps!J38)/2</f>
        <v>3.20489162122704</v>
      </c>
      <c r="H39" s="116"/>
      <c r="I39" s="117" t="n">
        <f aca="false">+H39*F39</f>
        <v>0</v>
      </c>
      <c r="J39" s="40" t="n">
        <f aca="false">+F39*G39+I39</f>
        <v>2682494.28696703</v>
      </c>
      <c r="K39" s="56"/>
      <c r="L39" s="38" t="n">
        <f aca="false">Swaps!O38</f>
        <v>353400</v>
      </c>
      <c r="M39" s="114" t="n">
        <f aca="false">(Swaps!P38+Swaps!R38)/2</f>
        <v>3.16289162122704</v>
      </c>
      <c r="N39" s="116"/>
      <c r="O39" s="117" t="n">
        <f aca="false">+N39*L39</f>
        <v>0</v>
      </c>
      <c r="P39" s="40" t="n">
        <f aca="false">+L39*M39+O39</f>
        <v>1117765.89894164</v>
      </c>
      <c r="Q39" s="39"/>
      <c r="R39" s="56"/>
      <c r="S39" s="41" t="n">
        <f aca="false">F39+L39</f>
        <v>1190400</v>
      </c>
      <c r="T39" s="119" t="n">
        <f aca="false">+U39/S39</f>
        <v>3.19242287122704</v>
      </c>
      <c r="U39" s="39" t="n">
        <f aca="false">+P39+J39</f>
        <v>3800260.18590867</v>
      </c>
      <c r="V39" s="39"/>
      <c r="W39" s="122" t="n">
        <f aca="false">1/(1+$W$11/12)^D39</f>
        <v>0.84041839312327</v>
      </c>
      <c r="X39" s="42" t="n">
        <f aca="false">+U39*W39</f>
        <v>3193808.5588917</v>
      </c>
    </row>
    <row r="40" customFormat="false" ht="12.75" hidden="false" customHeight="false" outlineLevel="0" collapsed="false">
      <c r="A40" s="35" t="n">
        <v>37834</v>
      </c>
      <c r="B40" s="36" t="n">
        <v>37889</v>
      </c>
      <c r="C40" s="39" t="n">
        <f aca="false">+B40-$A$12</f>
        <v>882</v>
      </c>
      <c r="D40" s="121" t="n">
        <f aca="false">+(C40/365)*12</f>
        <v>28.9972602739726</v>
      </c>
      <c r="E40" s="50"/>
      <c r="F40" s="38" t="n">
        <f aca="false">Swaps!G39</f>
        <v>837000</v>
      </c>
      <c r="G40" s="114" t="n">
        <f aca="false">(Swaps!H39+Swaps!J39)/2</f>
        <v>3.22854466944631</v>
      </c>
      <c r="H40" s="116"/>
      <c r="I40" s="117" t="n">
        <f aca="false">+H40*F40</f>
        <v>0</v>
      </c>
      <c r="J40" s="40" t="n">
        <f aca="false">+F40*G40+I40</f>
        <v>2702291.88832656</v>
      </c>
      <c r="K40" s="56"/>
      <c r="L40" s="38" t="n">
        <f aca="false">Swaps!O39</f>
        <v>353400</v>
      </c>
      <c r="M40" s="114" t="n">
        <f aca="false">(Swaps!P39+Swaps!R39)/2</f>
        <v>3.17754466944631</v>
      </c>
      <c r="N40" s="116"/>
      <c r="O40" s="117" t="n">
        <f aca="false">+N40*L40</f>
        <v>0</v>
      </c>
      <c r="P40" s="40" t="n">
        <f aca="false">+L40*M40+O40</f>
        <v>1122944.28618233</v>
      </c>
      <c r="Q40" s="39"/>
      <c r="R40" s="56"/>
      <c r="S40" s="41" t="n">
        <f aca="false">F40+L40</f>
        <v>1190400</v>
      </c>
      <c r="T40" s="119" t="n">
        <f aca="false">+U40/S40</f>
        <v>3.21340404444631</v>
      </c>
      <c r="U40" s="39" t="n">
        <f aca="false">+P40+J40</f>
        <v>3825236.17450889</v>
      </c>
      <c r="V40" s="39"/>
      <c r="W40" s="122" t="n">
        <f aca="false">1/(1+$W$11/12)^D40</f>
        <v>0.835112708578222</v>
      </c>
      <c r="X40" s="42" t="n">
        <f aca="false">+U40*W40</f>
        <v>3194503.34264551</v>
      </c>
    </row>
    <row r="41" customFormat="false" ht="12.75" hidden="false" customHeight="false" outlineLevel="0" collapsed="false">
      <c r="A41" s="35" t="n">
        <v>37865</v>
      </c>
      <c r="B41" s="36" t="n">
        <v>37919</v>
      </c>
      <c r="C41" s="39" t="n">
        <f aca="false">+B41-$A$12</f>
        <v>912</v>
      </c>
      <c r="D41" s="121" t="n">
        <f aca="false">+(C41/365)*12</f>
        <v>29.9835616438356</v>
      </c>
      <c r="E41" s="50"/>
      <c r="F41" s="38" t="n">
        <f aca="false">Swaps!G40</f>
        <v>810000</v>
      </c>
      <c r="G41" s="114" t="n">
        <f aca="false">(Swaps!H40+Swaps!J40)/2</f>
        <v>3.28870945468155</v>
      </c>
      <c r="H41" s="116"/>
      <c r="I41" s="117" t="n">
        <f aca="false">+H41*F41</f>
        <v>0</v>
      </c>
      <c r="J41" s="40" t="n">
        <f aca="false">+F41*G41+I41</f>
        <v>2663854.65829206</v>
      </c>
      <c r="K41" s="56"/>
      <c r="L41" s="38" t="n">
        <f aca="false">Swaps!O40</f>
        <v>342000</v>
      </c>
      <c r="M41" s="114" t="n">
        <f aca="false">(Swaps!P40+Swaps!R40)/2</f>
        <v>3.20120945468155</v>
      </c>
      <c r="N41" s="116"/>
      <c r="O41" s="117" t="n">
        <f aca="false">+N41*L41</f>
        <v>0</v>
      </c>
      <c r="P41" s="40" t="n">
        <f aca="false">+L41*M41+O41</f>
        <v>1094813.63350109</v>
      </c>
      <c r="Q41" s="39"/>
      <c r="R41" s="56"/>
      <c r="S41" s="41" t="n">
        <f aca="false">F41+L41</f>
        <v>1152000</v>
      </c>
      <c r="T41" s="119" t="n">
        <f aca="false">+U41/S41</f>
        <v>3.26273289218155</v>
      </c>
      <c r="U41" s="39" t="n">
        <f aca="false">+P41+J41</f>
        <v>3758668.29179315</v>
      </c>
      <c r="V41" s="39"/>
      <c r="W41" s="122" t="n">
        <f aca="false">1/(1+$W$11/12)^D41</f>
        <v>0.830010069554847</v>
      </c>
      <c r="X41" s="42" t="n">
        <f aca="false">+U41*W41</f>
        <v>3119732.53030483</v>
      </c>
    </row>
    <row r="42" customFormat="false" ht="12.75" hidden="false" customHeight="false" outlineLevel="0" collapsed="false">
      <c r="A42" s="35" t="n">
        <v>37895</v>
      </c>
      <c r="B42" s="36" t="n">
        <v>37950</v>
      </c>
      <c r="C42" s="39" t="n">
        <f aca="false">+B42-$A$12</f>
        <v>943</v>
      </c>
      <c r="D42" s="121" t="n">
        <f aca="false">+(C42/365)*12</f>
        <v>31.0027397260274</v>
      </c>
      <c r="E42" s="50"/>
      <c r="F42" s="38" t="n">
        <f aca="false">Swaps!G41</f>
        <v>837000</v>
      </c>
      <c r="G42" s="114" t="n">
        <f aca="false">(Swaps!H41+Swaps!J41)/2</f>
        <v>3.31138537187953</v>
      </c>
      <c r="H42" s="116"/>
      <c r="I42" s="117" t="n">
        <f aca="false">+H42*F42</f>
        <v>0</v>
      </c>
      <c r="J42" s="40" t="n">
        <f aca="false">+F42*G42+I42</f>
        <v>2771629.55626316</v>
      </c>
      <c r="K42" s="56"/>
      <c r="L42" s="38" t="n">
        <f aca="false">Swaps!O41</f>
        <v>353400</v>
      </c>
      <c r="M42" s="114" t="n">
        <f aca="false">(Swaps!P41+Swaps!R41)/2</f>
        <v>3.26138537187953</v>
      </c>
      <c r="N42" s="116"/>
      <c r="O42" s="117" t="n">
        <f aca="false">+N42*L42</f>
        <v>0</v>
      </c>
      <c r="P42" s="40" t="n">
        <f aca="false">+L42*M42+O42</f>
        <v>1152573.59042222</v>
      </c>
      <c r="Q42" s="39"/>
      <c r="R42" s="56"/>
      <c r="S42" s="41" t="n">
        <f aca="false">F42+L42</f>
        <v>1190400</v>
      </c>
      <c r="T42" s="119" t="n">
        <f aca="false">+U42/S42</f>
        <v>3.29654162187953</v>
      </c>
      <c r="U42" s="39" t="n">
        <f aca="false">+P42+J42</f>
        <v>3924203.14668539</v>
      </c>
      <c r="V42" s="39"/>
      <c r="W42" s="122" t="n">
        <f aca="false">1/(1+$W$11/12)^D42</f>
        <v>0.824770094282643</v>
      </c>
      <c r="X42" s="42" t="n">
        <f aca="false">+U42*W42</f>
        <v>3236565.39927595</v>
      </c>
    </row>
    <row r="43" customFormat="false" ht="12.75" hidden="false" customHeight="false" outlineLevel="0" collapsed="false">
      <c r="A43" s="35" t="n">
        <v>37926</v>
      </c>
      <c r="B43" s="36" t="n">
        <v>37980</v>
      </c>
      <c r="C43" s="39" t="n">
        <f aca="false">+B43-$A$12</f>
        <v>973</v>
      </c>
      <c r="D43" s="121" t="n">
        <f aca="false">+(C43/365)*12</f>
        <v>31.9890410958904</v>
      </c>
      <c r="E43" s="50"/>
      <c r="F43" s="38" t="n">
        <f aca="false">Swaps!G42</f>
        <v>936000</v>
      </c>
      <c r="G43" s="114" t="n">
        <f aca="false">(Swaps!H42+Swaps!J42)/2</f>
        <v>3.42307187750111</v>
      </c>
      <c r="H43" s="116"/>
      <c r="I43" s="117" t="n">
        <f aca="false">+H43*F43</f>
        <v>0</v>
      </c>
      <c r="J43" s="40" t="n">
        <f aca="false">+F43*G43+I43</f>
        <v>3203995.27734104</v>
      </c>
      <c r="K43" s="56"/>
      <c r="L43" s="38" t="n">
        <f aca="false">Swaps!O42</f>
        <v>492000</v>
      </c>
      <c r="M43" s="114" t="n">
        <f aca="false">(Swaps!P42+Swaps!R42)/2</f>
        <v>3.28407187750111</v>
      </c>
      <c r="N43" s="116"/>
      <c r="O43" s="117" t="n">
        <f aca="false">+N43*L43</f>
        <v>0</v>
      </c>
      <c r="P43" s="40" t="n">
        <f aca="false">+L43*M43+O43</f>
        <v>1615763.36373055</v>
      </c>
      <c r="Q43" s="39"/>
      <c r="R43" s="56"/>
      <c r="S43" s="41" t="n">
        <f aca="false">F43+L43</f>
        <v>1428000</v>
      </c>
      <c r="T43" s="119" t="n">
        <f aca="false">+U43/S43</f>
        <v>3.37518112119859</v>
      </c>
      <c r="U43" s="39" t="n">
        <f aca="false">+P43+J43</f>
        <v>4819758.64107158</v>
      </c>
      <c r="V43" s="39"/>
      <c r="W43" s="122" t="n">
        <f aca="false">1/(1+$W$11/12)^D43</f>
        <v>0.819730649875714</v>
      </c>
      <c r="X43" s="42" t="n">
        <f aca="false">+U43*W43</f>
        <v>3950903.8830897</v>
      </c>
    </row>
    <row r="44" customFormat="false" ht="12.75" hidden="false" customHeight="false" outlineLevel="0" collapsed="false">
      <c r="A44" s="35" t="n">
        <v>37956</v>
      </c>
      <c r="B44" s="36" t="n">
        <v>38011</v>
      </c>
      <c r="C44" s="39" t="n">
        <f aca="false">+B44-$A$12</f>
        <v>1004</v>
      </c>
      <c r="D44" s="121" t="n">
        <f aca="false">+(C44/365)*12</f>
        <v>33.0082191780822</v>
      </c>
      <c r="E44" s="50"/>
      <c r="F44" s="38" t="n">
        <f aca="false">Swaps!G43</f>
        <v>967200</v>
      </c>
      <c r="G44" s="114" t="n">
        <f aca="false">(Swaps!H43+Swaps!J43)/2</f>
        <v>3.53076848049126</v>
      </c>
      <c r="H44" s="116"/>
      <c r="I44" s="117" t="n">
        <f aca="false">+H44*F44</f>
        <v>0</v>
      </c>
      <c r="J44" s="40" t="n">
        <f aca="false">+F44*G44+I44</f>
        <v>3414959.27433115</v>
      </c>
      <c r="K44" s="56"/>
      <c r="L44" s="38" t="n">
        <f aca="false">Swaps!O43</f>
        <v>508400</v>
      </c>
      <c r="M44" s="114" t="n">
        <f aca="false">(Swaps!P43+Swaps!R43)/2</f>
        <v>3.39576848049126</v>
      </c>
      <c r="N44" s="116"/>
      <c r="O44" s="117" t="n">
        <f aca="false">+N44*L44</f>
        <v>0</v>
      </c>
      <c r="P44" s="40" t="n">
        <f aca="false">+L44*M44+O44</f>
        <v>1726408.69548176</v>
      </c>
      <c r="Q44" s="39"/>
      <c r="R44" s="56"/>
      <c r="S44" s="41" t="n">
        <f aca="false">F44+L44</f>
        <v>1475600</v>
      </c>
      <c r="T44" s="119" t="n">
        <f aca="false">+U44/S44</f>
        <v>3.48425587544925</v>
      </c>
      <c r="U44" s="39" t="n">
        <f aca="false">+P44+J44</f>
        <v>5141367.96981291</v>
      </c>
      <c r="V44" s="39"/>
      <c r="W44" s="122" t="n">
        <f aca="false">1/(1+$W$11/12)^D44</f>
        <v>0.814555570087201</v>
      </c>
      <c r="X44" s="42" t="n">
        <f aca="false">+U44*W44</f>
        <v>4187929.91767903</v>
      </c>
    </row>
    <row r="45" customFormat="false" ht="12.75" hidden="false" customHeight="false" outlineLevel="0" collapsed="false">
      <c r="A45" s="35" t="n">
        <v>37987</v>
      </c>
      <c r="B45" s="36" t="n">
        <v>38042</v>
      </c>
      <c r="C45" s="39" t="n">
        <f aca="false">+B45-$A$12</f>
        <v>1035</v>
      </c>
      <c r="D45" s="121" t="n">
        <f aca="false">+(C45/365)*12</f>
        <v>34.027397260274</v>
      </c>
      <c r="E45" s="50"/>
      <c r="F45" s="38" t="n">
        <f aca="false">Swaps!G44</f>
        <v>967200</v>
      </c>
      <c r="G45" s="114" t="n">
        <f aca="false">(Swaps!H44+Swaps!J44)/2</f>
        <v>3.58197473494346</v>
      </c>
      <c r="H45" s="116"/>
      <c r="I45" s="117" t="n">
        <f aca="false">+H45*F45</f>
        <v>0</v>
      </c>
      <c r="J45" s="40" t="n">
        <f aca="false">+F45*G45+I45</f>
        <v>3464485.96363732</v>
      </c>
      <c r="K45" s="56"/>
      <c r="L45" s="38" t="n">
        <f aca="false">Swaps!O44</f>
        <v>508400</v>
      </c>
      <c r="M45" s="114" t="n">
        <f aca="false">(Swaps!P44+Swaps!R44)/2</f>
        <v>3.50347473494346</v>
      </c>
      <c r="N45" s="116"/>
      <c r="O45" s="117" t="n">
        <f aca="false">+N45*L45</f>
        <v>0</v>
      </c>
      <c r="P45" s="40" t="n">
        <f aca="false">+L45*M45+O45</f>
        <v>1781166.55524526</v>
      </c>
      <c r="Q45" s="39"/>
      <c r="R45" s="56"/>
      <c r="S45" s="41" t="n">
        <f aca="false">F45+L45</f>
        <v>1475600</v>
      </c>
      <c r="T45" s="119" t="n">
        <f aca="false">+U45/S45</f>
        <v>3.55492851645607</v>
      </c>
      <c r="U45" s="39" t="n">
        <f aca="false">+P45+J45</f>
        <v>5245652.51888257</v>
      </c>
      <c r="V45" s="39"/>
      <c r="W45" s="122" t="n">
        <f aca="false">1/(1+$W$11/12)^D45</f>
        <v>0.809413161336206</v>
      </c>
      <c r="X45" s="42" t="n">
        <f aca="false">+U45*W45</f>
        <v>4245900.18857998</v>
      </c>
    </row>
    <row r="46" customFormat="false" ht="12.75" hidden="false" customHeight="false" outlineLevel="0" collapsed="false">
      <c r="A46" s="35" t="n">
        <v>38018</v>
      </c>
      <c r="B46" s="36" t="n">
        <v>38071</v>
      </c>
      <c r="C46" s="39" t="n">
        <f aca="false">+B46-$A$12</f>
        <v>1064</v>
      </c>
      <c r="D46" s="121" t="n">
        <f aca="false">+(C46/365)*12</f>
        <v>34.9808219178082</v>
      </c>
      <c r="E46" s="50"/>
      <c r="F46" s="38" t="n">
        <f aca="false">Swaps!G45</f>
        <v>904800</v>
      </c>
      <c r="G46" s="114" t="n">
        <f aca="false">(Swaps!H45+Swaps!J45)/2</f>
        <v>3.45469023407763</v>
      </c>
      <c r="H46" s="116"/>
      <c r="I46" s="117" t="n">
        <f aca="false">+H46*F46</f>
        <v>0</v>
      </c>
      <c r="J46" s="40" t="n">
        <f aca="false">+F46*G46+I46</f>
        <v>3125803.72379344</v>
      </c>
      <c r="K46" s="56"/>
      <c r="L46" s="38" t="n">
        <f aca="false">Swaps!O45</f>
        <v>475600</v>
      </c>
      <c r="M46" s="114" t="n">
        <f aca="false">(Swaps!P45+Swaps!R45)/2</f>
        <v>3.55469023407763</v>
      </c>
      <c r="N46" s="116"/>
      <c r="O46" s="117" t="n">
        <f aca="false">+N46*L46</f>
        <v>0</v>
      </c>
      <c r="P46" s="40" t="n">
        <f aca="false">+L46*M46+O46</f>
        <v>1690610.67532732</v>
      </c>
      <c r="Q46" s="39"/>
      <c r="R46" s="56"/>
      <c r="S46" s="41" t="n">
        <f aca="false">F46+L46</f>
        <v>1380400</v>
      </c>
      <c r="T46" s="119" t="n">
        <f aca="false">+U46/S46</f>
        <v>3.48914401559023</v>
      </c>
      <c r="U46" s="39" t="n">
        <f aca="false">+P46+J46</f>
        <v>4816414.39912076</v>
      </c>
      <c r="V46" s="39"/>
      <c r="W46" s="122" t="n">
        <f aca="false">1/(1+$W$11/12)^D46</f>
        <v>0.804631915480808</v>
      </c>
      <c r="X46" s="42" t="n">
        <f aca="false">+U46*W46</f>
        <v>3875440.74371388</v>
      </c>
    </row>
    <row r="47" customFormat="false" ht="12.75" hidden="false" customHeight="false" outlineLevel="0" collapsed="false">
      <c r="A47" s="35" t="n">
        <v>38047</v>
      </c>
      <c r="B47" s="36" t="n">
        <v>38102</v>
      </c>
      <c r="C47" s="39" t="n">
        <f aca="false">+B47-$A$12</f>
        <v>1095</v>
      </c>
      <c r="D47" s="121" t="n">
        <f aca="false">+(C47/365)*12</f>
        <v>36</v>
      </c>
      <c r="E47" s="50"/>
      <c r="F47" s="38" t="n">
        <f aca="false">Swaps!G46</f>
        <v>967200</v>
      </c>
      <c r="G47" s="114" t="n">
        <f aca="false">(Swaps!H46+Swaps!J46)/2</f>
        <v>3.31741460524925</v>
      </c>
      <c r="H47" s="116"/>
      <c r="I47" s="117" t="n">
        <f aca="false">+H47*F47</f>
        <v>0</v>
      </c>
      <c r="J47" s="40" t="n">
        <f aca="false">+F47*G47+I47</f>
        <v>3208603.40619707</v>
      </c>
      <c r="K47" s="56"/>
      <c r="L47" s="38" t="n">
        <f aca="false">Swaps!O46</f>
        <v>508400</v>
      </c>
      <c r="M47" s="114" t="n">
        <f aca="false">(Swaps!P46+Swaps!R46)/2</f>
        <v>3.42741460524925</v>
      </c>
      <c r="N47" s="116"/>
      <c r="O47" s="117" t="n">
        <f aca="false">+N47*L47</f>
        <v>0</v>
      </c>
      <c r="P47" s="40" t="n">
        <f aca="false">+L47*M47+O47</f>
        <v>1742497.58530872</v>
      </c>
      <c r="Q47" s="39"/>
      <c r="R47" s="56"/>
      <c r="S47" s="41" t="n">
        <f aca="false">F47+L47</f>
        <v>1475600</v>
      </c>
      <c r="T47" s="119" t="n">
        <f aca="false">+U47/S47</f>
        <v>3.35531376491311</v>
      </c>
      <c r="U47" s="39" t="n">
        <f aca="false">+P47+J47</f>
        <v>4951100.99150579</v>
      </c>
      <c r="V47" s="39"/>
      <c r="W47" s="122" t="n">
        <f aca="false">1/(1+$W$11/12)^D47</f>
        <v>0.799552156216434</v>
      </c>
      <c r="X47" s="42" t="n">
        <f aca="false">+U47*W47</f>
        <v>3958663.47340378</v>
      </c>
    </row>
    <row r="48" customFormat="false" ht="12.75" hidden="false" customHeight="false" outlineLevel="0" collapsed="false">
      <c r="A48" s="35" t="n">
        <v>38078</v>
      </c>
      <c r="B48" s="36" t="n">
        <v>38132</v>
      </c>
      <c r="C48" s="39" t="n">
        <f aca="false">+B48-$A$12</f>
        <v>1125</v>
      </c>
      <c r="D48" s="121" t="n">
        <f aca="false">+(C48/365)*12</f>
        <v>36.986301369863</v>
      </c>
      <c r="E48" s="50"/>
      <c r="F48" s="38" t="n">
        <f aca="false">Swaps!G47</f>
        <v>840000</v>
      </c>
      <c r="G48" s="114" t="n">
        <f aca="false">(Swaps!H47+Swaps!J47)/2</f>
        <v>3.18014750577732</v>
      </c>
      <c r="H48" s="116"/>
      <c r="I48" s="117" t="n">
        <f aca="false">+H48*F48</f>
        <v>0</v>
      </c>
      <c r="J48" s="40" t="n">
        <f aca="false">+F48*G48+I48</f>
        <v>2671323.90485295</v>
      </c>
      <c r="K48" s="56"/>
      <c r="L48" s="38" t="n">
        <f aca="false">Swaps!O47</f>
        <v>342000</v>
      </c>
      <c r="M48" s="114" t="n">
        <f aca="false">(Swaps!P47+Swaps!R47)/2</f>
        <v>3.29014750577732</v>
      </c>
      <c r="N48" s="116"/>
      <c r="O48" s="117" t="n">
        <f aca="false">+N48*L48</f>
        <v>0</v>
      </c>
      <c r="P48" s="40" t="n">
        <f aca="false">+L48*M48+O48</f>
        <v>1125230.44697584</v>
      </c>
      <c r="Q48" s="39"/>
      <c r="R48" s="56"/>
      <c r="S48" s="41" t="n">
        <f aca="false">F48+L48</f>
        <v>1182000</v>
      </c>
      <c r="T48" s="119" t="n">
        <f aca="false">+U48/S48</f>
        <v>3.21197491694483</v>
      </c>
      <c r="U48" s="39" t="n">
        <f aca="false">+P48+J48</f>
        <v>3796554.35182879</v>
      </c>
      <c r="V48" s="39"/>
      <c r="W48" s="122" t="n">
        <f aca="false">1/(1+$W$11/12)^D48</f>
        <v>0.794666796442087</v>
      </c>
      <c r="X48" s="42" t="n">
        <f aca="false">+U48*W48</f>
        <v>3016995.68428605</v>
      </c>
    </row>
    <row r="49" customFormat="false" ht="12.75" hidden="false" customHeight="false" outlineLevel="0" collapsed="false">
      <c r="A49" s="35" t="n">
        <v>38108</v>
      </c>
      <c r="B49" s="36" t="n">
        <v>38163</v>
      </c>
      <c r="C49" s="39" t="n">
        <f aca="false">+B49-$A$12</f>
        <v>1156</v>
      </c>
      <c r="D49" s="121" t="n">
        <f aca="false">+(C49/365)*12</f>
        <v>38.0054794520548</v>
      </c>
      <c r="E49" s="50"/>
      <c r="F49" s="38" t="n">
        <f aca="false">Swaps!G48</f>
        <v>868000</v>
      </c>
      <c r="G49" s="114" t="n">
        <f aca="false">(Swaps!H48+Swaps!J48)/2</f>
        <v>3.16788861942931</v>
      </c>
      <c r="H49" s="116"/>
      <c r="I49" s="117" t="n">
        <f aca="false">+H49*F49</f>
        <v>0</v>
      </c>
      <c r="J49" s="40" t="n">
        <f aca="false">+F49*G49+I49</f>
        <v>2749727.32166464</v>
      </c>
      <c r="K49" s="56"/>
      <c r="L49" s="38" t="n">
        <f aca="false">Swaps!O48</f>
        <v>353400</v>
      </c>
      <c r="M49" s="114" t="n">
        <f aca="false">(Swaps!P48+Swaps!R48)/2</f>
        <v>3.15288861942931</v>
      </c>
      <c r="N49" s="116"/>
      <c r="O49" s="117" t="n">
        <f aca="false">+N49*L49</f>
        <v>0</v>
      </c>
      <c r="P49" s="40" t="n">
        <f aca="false">+L49*M49+O49</f>
        <v>1114230.83810632</v>
      </c>
      <c r="Q49" s="39"/>
      <c r="R49" s="56"/>
      <c r="S49" s="41" t="n">
        <f aca="false">F49+L49</f>
        <v>1221400</v>
      </c>
      <c r="T49" s="119" t="n">
        <f aca="false">+U49/S49</f>
        <v>3.16354851790646</v>
      </c>
      <c r="U49" s="39" t="n">
        <f aca="false">+P49+J49</f>
        <v>3863958.15977096</v>
      </c>
      <c r="V49" s="39"/>
      <c r="W49" s="122" t="n">
        <f aca="false">1/(1+$W$11/12)^D49</f>
        <v>0.789649948435374</v>
      </c>
      <c r="X49" s="42" t="n">
        <f aca="false">+U49*W49</f>
        <v>3051174.36161958</v>
      </c>
    </row>
    <row r="50" customFormat="false" ht="12.75" hidden="false" customHeight="false" outlineLevel="0" collapsed="false">
      <c r="A50" s="35" t="n">
        <v>38139</v>
      </c>
      <c r="B50" s="36" t="n">
        <v>38193</v>
      </c>
      <c r="C50" s="39" t="n">
        <f aca="false">+B50-$A$12</f>
        <v>1186</v>
      </c>
      <c r="D50" s="121" t="n">
        <f aca="false">+(C50/365)*12</f>
        <v>38.9917808219178</v>
      </c>
      <c r="E50" s="50"/>
      <c r="F50" s="38" t="n">
        <f aca="false">Swaps!G49</f>
        <v>840000</v>
      </c>
      <c r="G50" s="114" t="n">
        <f aca="false">(Swaps!H49+Swaps!J49)/2</f>
        <v>3.20263765343816</v>
      </c>
      <c r="H50" s="116"/>
      <c r="I50" s="117" t="n">
        <f aca="false">+H50*F50</f>
        <v>0</v>
      </c>
      <c r="J50" s="40" t="n">
        <f aca="false">+F50*G50+I50</f>
        <v>2690215.62888805</v>
      </c>
      <c r="K50" s="56"/>
      <c r="L50" s="38" t="n">
        <f aca="false">Swaps!O49</f>
        <v>342000</v>
      </c>
      <c r="M50" s="114" t="n">
        <f aca="false">(Swaps!P49+Swaps!R49)/2</f>
        <v>3.14063765343816</v>
      </c>
      <c r="N50" s="116"/>
      <c r="O50" s="117" t="n">
        <f aca="false">+N50*L50</f>
        <v>0</v>
      </c>
      <c r="P50" s="40" t="n">
        <f aca="false">+L50*M50+O50</f>
        <v>1074098.07747585</v>
      </c>
      <c r="Q50" s="39"/>
      <c r="R50" s="56"/>
      <c r="S50" s="41" t="n">
        <f aca="false">F50+L50</f>
        <v>1182000</v>
      </c>
      <c r="T50" s="119" t="n">
        <f aca="false">+U50/S50</f>
        <v>3.18469856714374</v>
      </c>
      <c r="U50" s="39" t="n">
        <f aca="false">+P50+J50</f>
        <v>3764313.7063639</v>
      </c>
      <c r="V50" s="39"/>
      <c r="W50" s="122" t="n">
        <f aca="false">1/(1+$W$11/12)^D50</f>
        <v>0.784825092340737</v>
      </c>
      <c r="X50" s="42" t="n">
        <f aca="false">+U50*W50</f>
        <v>2954327.85219655</v>
      </c>
    </row>
    <row r="51" customFormat="false" ht="12.75" hidden="false" customHeight="false" outlineLevel="0" collapsed="false">
      <c r="A51" s="35" t="n">
        <v>38169</v>
      </c>
      <c r="B51" s="36" t="n">
        <v>38224</v>
      </c>
      <c r="C51" s="39" t="n">
        <f aca="false">+B51-$A$12</f>
        <v>1217</v>
      </c>
      <c r="D51" s="121" t="n">
        <f aca="false">+(C51/365)*12</f>
        <v>40.0109589041096</v>
      </c>
      <c r="E51" s="50"/>
      <c r="F51" s="38" t="n">
        <f aca="false">Swaps!G50</f>
        <v>868000</v>
      </c>
      <c r="G51" s="114" t="n">
        <f aca="false">(Swaps!H50+Swaps!J50)/2</f>
        <v>3.21739433595417</v>
      </c>
      <c r="H51" s="116"/>
      <c r="I51" s="117" t="n">
        <f aca="false">+H51*F51</f>
        <v>0</v>
      </c>
      <c r="J51" s="40" t="n">
        <f aca="false">+F51*G51+I51</f>
        <v>2792698.28360822</v>
      </c>
      <c r="K51" s="56"/>
      <c r="L51" s="38" t="n">
        <f aca="false">Swaps!O50</f>
        <v>353400</v>
      </c>
      <c r="M51" s="114" t="n">
        <f aca="false">(Swaps!P50+Swaps!R50)/2</f>
        <v>3.17539433595417</v>
      </c>
      <c r="N51" s="116"/>
      <c r="O51" s="117" t="n">
        <f aca="false">+N51*L51</f>
        <v>0</v>
      </c>
      <c r="P51" s="40" t="n">
        <f aca="false">+L51*M51+O51</f>
        <v>1122184.3583262</v>
      </c>
      <c r="Q51" s="39"/>
      <c r="R51" s="56"/>
      <c r="S51" s="41" t="n">
        <f aca="false">F51+L51</f>
        <v>1221400</v>
      </c>
      <c r="T51" s="119" t="n">
        <f aca="false">+U51/S51</f>
        <v>3.20524205169021</v>
      </c>
      <c r="U51" s="39" t="n">
        <f aca="false">+P51+J51</f>
        <v>3914882.64193443</v>
      </c>
      <c r="V51" s="39"/>
      <c r="W51" s="122" t="n">
        <f aca="false">1/(1+$W$11/12)^D51</f>
        <v>0.77987037645509</v>
      </c>
      <c r="X51" s="42" t="n">
        <f aca="false">+U51*W51</f>
        <v>3053100.9997429</v>
      </c>
    </row>
    <row r="52" customFormat="false" ht="12.75" hidden="false" customHeight="false" outlineLevel="0" collapsed="false">
      <c r="A52" s="35" t="n">
        <v>38200</v>
      </c>
      <c r="B52" s="36" t="n">
        <v>38255</v>
      </c>
      <c r="C52" s="39" t="n">
        <f aca="false">+B52-$A$12</f>
        <v>1248</v>
      </c>
      <c r="D52" s="121" t="n">
        <f aca="false">+(C52/365)*12</f>
        <v>41.0301369863014</v>
      </c>
      <c r="E52" s="50"/>
      <c r="F52" s="38" t="n">
        <f aca="false">Swaps!G51</f>
        <v>868000</v>
      </c>
      <c r="G52" s="114" t="n">
        <f aca="false">(Swaps!H51+Swaps!J51)/2</f>
        <v>3.24115841385495</v>
      </c>
      <c r="H52" s="116"/>
      <c r="I52" s="117" t="n">
        <f aca="false">+H52*F52</f>
        <v>0</v>
      </c>
      <c r="J52" s="40" t="n">
        <f aca="false">+F52*G52+I52</f>
        <v>2813325.5032261</v>
      </c>
      <c r="K52" s="56"/>
      <c r="L52" s="38" t="n">
        <f aca="false">Swaps!O51</f>
        <v>353400</v>
      </c>
      <c r="M52" s="114" t="n">
        <f aca="false">(Swaps!P51+Swaps!R51)/2</f>
        <v>3.19015841385496</v>
      </c>
      <c r="N52" s="116"/>
      <c r="O52" s="117" t="n">
        <f aca="false">+N52*L52</f>
        <v>0</v>
      </c>
      <c r="P52" s="40" t="n">
        <f aca="false">+L52*M52+O52</f>
        <v>1127401.98345634</v>
      </c>
      <c r="Q52" s="39"/>
      <c r="R52" s="56"/>
      <c r="S52" s="41" t="n">
        <f aca="false">F52+L52</f>
        <v>1221400</v>
      </c>
      <c r="T52" s="119" t="n">
        <f aca="false">+U52/S52</f>
        <v>3.22640206867729</v>
      </c>
      <c r="U52" s="39" t="n">
        <f aca="false">+P52+J52</f>
        <v>3940727.48668244</v>
      </c>
      <c r="V52" s="39"/>
      <c r="W52" s="122" t="n">
        <f aca="false">1/(1+$W$11/12)^D52</f>
        <v>0.774946940417331</v>
      </c>
      <c r="X52" s="42" t="n">
        <f aca="false">+U52*W52</f>
        <v>3053854.70882304</v>
      </c>
    </row>
    <row r="53" customFormat="false" ht="12.75" hidden="false" customHeight="false" outlineLevel="0" collapsed="false">
      <c r="A53" s="35" t="n">
        <v>38231</v>
      </c>
      <c r="B53" s="36" t="n">
        <v>38285</v>
      </c>
      <c r="C53" s="39" t="n">
        <f aca="false">+B53-$A$12</f>
        <v>1278</v>
      </c>
      <c r="D53" s="121" t="n">
        <f aca="false">+(C53/365)*12</f>
        <v>42.0164383561644</v>
      </c>
      <c r="E53" s="50"/>
      <c r="F53" s="38" t="n">
        <f aca="false">Swaps!G52</f>
        <v>840000</v>
      </c>
      <c r="G53" s="114" t="n">
        <f aca="false">(Swaps!H52+Swaps!J52)/2</f>
        <v>3.30142965085246</v>
      </c>
      <c r="H53" s="116"/>
      <c r="I53" s="117" t="n">
        <f aca="false">+H53*F53</f>
        <v>0</v>
      </c>
      <c r="J53" s="40" t="n">
        <f aca="false">+F53*G53+I53</f>
        <v>2773200.90671607</v>
      </c>
      <c r="K53" s="56"/>
      <c r="L53" s="38" t="n">
        <f aca="false">Swaps!O52</f>
        <v>342000</v>
      </c>
      <c r="M53" s="114" t="n">
        <f aca="false">(Swaps!P52+Swaps!R52)/2</f>
        <v>3.21392965085246</v>
      </c>
      <c r="N53" s="116"/>
      <c r="O53" s="117" t="n">
        <f aca="false">+N53*L53</f>
        <v>0</v>
      </c>
      <c r="P53" s="40" t="n">
        <f aca="false">+L53*M53+O53</f>
        <v>1099163.94059154</v>
      </c>
      <c r="Q53" s="39"/>
      <c r="R53" s="56"/>
      <c r="S53" s="41" t="n">
        <f aca="false">F53+L53</f>
        <v>1182000</v>
      </c>
      <c r="T53" s="119" t="n">
        <f aca="false">+U53/S53</f>
        <v>3.27611239196921</v>
      </c>
      <c r="U53" s="39" t="n">
        <f aca="false">+P53+J53</f>
        <v>3872364.84730761</v>
      </c>
      <c r="V53" s="39"/>
      <c r="W53" s="122" t="n">
        <f aca="false">1/(1+$W$11/12)^D53</f>
        <v>0.77021192146887</v>
      </c>
      <c r="X53" s="42" t="n">
        <f aca="false">+U53*W53</f>
        <v>2982541.5696733</v>
      </c>
    </row>
    <row r="54" customFormat="false" ht="12.75" hidden="false" customHeight="false" outlineLevel="0" collapsed="false">
      <c r="A54" s="35" t="n">
        <v>38261</v>
      </c>
      <c r="B54" s="36" t="n">
        <v>38316</v>
      </c>
      <c r="C54" s="39" t="n">
        <f aca="false">+B54-$A$12</f>
        <v>1309</v>
      </c>
      <c r="D54" s="121" t="n">
        <f aca="false">+(C54/365)*12</f>
        <v>43.0356164383562</v>
      </c>
      <c r="E54" s="50"/>
      <c r="F54" s="38" t="n">
        <f aca="false">Swaps!G53</f>
        <v>868000</v>
      </c>
      <c r="G54" s="114" t="n">
        <f aca="false">(Swaps!H53+Swaps!J53)/2</f>
        <v>3.32420782584829</v>
      </c>
      <c r="H54" s="116"/>
      <c r="I54" s="117" t="n">
        <f aca="false">+H54*F54</f>
        <v>0</v>
      </c>
      <c r="J54" s="40" t="n">
        <f aca="false">+F54*G54+I54</f>
        <v>2885412.39283632</v>
      </c>
      <c r="K54" s="56"/>
      <c r="L54" s="38" t="n">
        <f aca="false">Swaps!O53</f>
        <v>353400</v>
      </c>
      <c r="M54" s="114" t="n">
        <f aca="false">(Swaps!P53+Swaps!R53)/2</f>
        <v>3.27420782584829</v>
      </c>
      <c r="N54" s="116"/>
      <c r="O54" s="117" t="n">
        <f aca="false">+N54*L54</f>
        <v>0</v>
      </c>
      <c r="P54" s="40" t="n">
        <f aca="false">+L54*M54+O54</f>
        <v>1157105.04565479</v>
      </c>
      <c r="Q54" s="39"/>
      <c r="R54" s="56"/>
      <c r="S54" s="41" t="n">
        <f aca="false">F54+L54</f>
        <v>1221400</v>
      </c>
      <c r="T54" s="119" t="n">
        <f aca="false">+U54/S54</f>
        <v>3.30974082077215</v>
      </c>
      <c r="U54" s="39" t="n">
        <f aca="false">+P54+J54</f>
        <v>4042517.4384911</v>
      </c>
      <c r="V54" s="39"/>
      <c r="W54" s="122" t="n">
        <f aca="false">1/(1+$W$11/12)^D54</f>
        <v>0.765349460673644</v>
      </c>
      <c r="X54" s="42" t="n">
        <f aca="false">+U54*W54</f>
        <v>3093938.54131296</v>
      </c>
    </row>
    <row r="55" customFormat="false" ht="12.75" hidden="false" customHeight="false" outlineLevel="0" collapsed="false">
      <c r="A55" s="35" t="n">
        <v>38292</v>
      </c>
      <c r="B55" s="36" t="n">
        <v>38346</v>
      </c>
      <c r="C55" s="39" t="n">
        <f aca="false">+B55-$A$12</f>
        <v>1339</v>
      </c>
      <c r="D55" s="121" t="n">
        <f aca="false">+(C55/365)*12</f>
        <v>44.0219178082192</v>
      </c>
      <c r="E55" s="50"/>
      <c r="F55" s="38" t="n">
        <f aca="false">Swaps!G54</f>
        <v>936000</v>
      </c>
      <c r="G55" s="114" t="n">
        <f aca="false">(Swaps!H54+Swaps!J54)/2</f>
        <v>3.43599273149766</v>
      </c>
      <c r="H55" s="116"/>
      <c r="I55" s="117" t="n">
        <f aca="false">+H55*F55</f>
        <v>0</v>
      </c>
      <c r="J55" s="40" t="n">
        <f aca="false">+F55*G55+I55</f>
        <v>3216089.19668181</v>
      </c>
      <c r="K55" s="56"/>
      <c r="L55" s="38" t="n">
        <f aca="false">Swaps!O54</f>
        <v>612000</v>
      </c>
      <c r="M55" s="114" t="n">
        <f aca="false">(Swaps!P54+Swaps!R54)/2</f>
        <v>3.29699273149766</v>
      </c>
      <c r="N55" s="116"/>
      <c r="O55" s="117" t="n">
        <f aca="false">+N55*L55</f>
        <v>0</v>
      </c>
      <c r="P55" s="40" t="n">
        <f aca="false">+L55*M55+O55</f>
        <v>2017759.55167657</v>
      </c>
      <c r="Q55" s="39"/>
      <c r="R55" s="56"/>
      <c r="S55" s="41" t="n">
        <f aca="false">F55+L55</f>
        <v>1548000</v>
      </c>
      <c r="T55" s="119" t="n">
        <f aca="false">+U55/S55</f>
        <v>3.38103924312557</v>
      </c>
      <c r="U55" s="39" t="n">
        <f aca="false">+P55+J55</f>
        <v>5233848.74835839</v>
      </c>
      <c r="V55" s="39"/>
      <c r="W55" s="122" t="n">
        <f aca="false">1/(1+$W$11/12)^D55</f>
        <v>0.760673083479958</v>
      </c>
      <c r="X55" s="42" t="n">
        <f aca="false">+U55*W55</f>
        <v>3981247.86588149</v>
      </c>
    </row>
    <row r="56" customFormat="false" ht="12.75" hidden="false" customHeight="false" outlineLevel="0" collapsed="false">
      <c r="A56" s="35" t="n">
        <v>38322</v>
      </c>
      <c r="B56" s="36" t="n">
        <v>38377</v>
      </c>
      <c r="C56" s="39" t="n">
        <f aca="false">+B56-$A$12</f>
        <v>1370</v>
      </c>
      <c r="D56" s="121" t="n">
        <f aca="false">+(C56/365)*12</f>
        <v>45.041095890411</v>
      </c>
      <c r="E56" s="50"/>
      <c r="F56" s="38" t="n">
        <f aca="false">Swaps!G55</f>
        <v>967200</v>
      </c>
      <c r="G56" s="114" t="n">
        <f aca="false">(Swaps!H55+Swaps!J55)/2</f>
        <v>3.54378417294991</v>
      </c>
      <c r="H56" s="116"/>
      <c r="I56" s="117" t="n">
        <f aca="false">+H56*F56</f>
        <v>0</v>
      </c>
      <c r="J56" s="40" t="n">
        <f aca="false">+F56*G56+I56</f>
        <v>3427548.05207716</v>
      </c>
      <c r="K56" s="56"/>
      <c r="L56" s="38" t="n">
        <f aca="false">Swaps!O55</f>
        <v>632400</v>
      </c>
      <c r="M56" s="114" t="n">
        <f aca="false">(Swaps!P55+Swaps!R55)/2</f>
        <v>3.40878417294991</v>
      </c>
      <c r="N56" s="116"/>
      <c r="O56" s="117" t="n">
        <f aca="false">+N56*L56</f>
        <v>0</v>
      </c>
      <c r="P56" s="40" t="n">
        <f aca="false">+L56*M56+O56</f>
        <v>2155715.11097353</v>
      </c>
      <c r="Q56" s="39"/>
      <c r="R56" s="56"/>
      <c r="S56" s="41" t="n">
        <f aca="false">F56+L56</f>
        <v>1599600</v>
      </c>
      <c r="T56" s="119" t="n">
        <f aca="false">+U56/S56</f>
        <v>3.49041207992666</v>
      </c>
      <c r="U56" s="39" t="n">
        <f aca="false">+P56+J56</f>
        <v>5583263.16305068</v>
      </c>
      <c r="V56" s="39"/>
      <c r="W56" s="122" t="n">
        <f aca="false">1/(1+$W$11/12)^D56</f>
        <v>0.755870842767621</v>
      </c>
      <c r="X56" s="42" t="n">
        <f aca="false">+U56*W56</f>
        <v>4220225.83244853</v>
      </c>
    </row>
    <row r="57" customFormat="false" ht="12.75" hidden="false" customHeight="false" outlineLevel="0" collapsed="false">
      <c r="A57" s="35" t="n">
        <v>38353</v>
      </c>
      <c r="B57" s="36" t="n">
        <v>38408</v>
      </c>
      <c r="C57" s="39" t="n">
        <f aca="false">+B57-$A$12</f>
        <v>1401</v>
      </c>
      <c r="D57" s="121" t="n">
        <f aca="false">+(C57/365)*12</f>
        <v>46.0602739726027</v>
      </c>
      <c r="E57" s="50"/>
      <c r="F57" s="38" t="n">
        <f aca="false">Swaps!G56</f>
        <v>967200</v>
      </c>
      <c r="G57" s="114" t="n">
        <f aca="false">(Swaps!H56+Swaps!J56)/2</f>
        <v>3.62508196673905</v>
      </c>
      <c r="H57" s="116"/>
      <c r="I57" s="117" t="n">
        <f aca="false">+H57*F57</f>
        <v>0</v>
      </c>
      <c r="J57" s="40" t="n">
        <f aca="false">+F57*G57+I57</f>
        <v>3506179.27823</v>
      </c>
      <c r="K57" s="56"/>
      <c r="L57" s="38" t="n">
        <f aca="false">Swaps!O56</f>
        <v>632400</v>
      </c>
      <c r="M57" s="114" t="n">
        <f aca="false">(Swaps!P56+Swaps!R56)/2</f>
        <v>3.51658196673904</v>
      </c>
      <c r="N57" s="116"/>
      <c r="O57" s="117" t="n">
        <f aca="false">+N57*L57</f>
        <v>0</v>
      </c>
      <c r="P57" s="40" t="n">
        <f aca="false">+L57*M57+O57</f>
        <v>2223886.43576577</v>
      </c>
      <c r="Q57" s="39"/>
      <c r="R57" s="56"/>
      <c r="S57" s="41" t="n">
        <f aca="false">F57+L57</f>
        <v>1599600</v>
      </c>
      <c r="T57" s="119" t="n">
        <f aca="false">+U57/S57</f>
        <v>3.58218661790184</v>
      </c>
      <c r="U57" s="39" t="n">
        <f aca="false">+P57+J57</f>
        <v>5730065.71399578</v>
      </c>
      <c r="V57" s="39"/>
      <c r="W57" s="122" t="n">
        <f aca="false">1/(1+$W$11/12)^D57</f>
        <v>0.751098919305046</v>
      </c>
      <c r="X57" s="42" t="n">
        <f aca="false">+U57*W57</f>
        <v>4303846.16532913</v>
      </c>
    </row>
    <row r="58" customFormat="false" ht="12.75" hidden="false" customHeight="false" outlineLevel="0" collapsed="false">
      <c r="A58" s="35" t="n">
        <v>38384</v>
      </c>
      <c r="B58" s="36" t="n">
        <v>38436</v>
      </c>
      <c r="C58" s="39" t="n">
        <f aca="false">+B58-$A$12</f>
        <v>1429</v>
      </c>
      <c r="D58" s="121" t="n">
        <f aca="false">+(C58/365)*12</f>
        <v>46.9808219178082</v>
      </c>
      <c r="E58" s="50"/>
      <c r="F58" s="38" t="n">
        <f aca="false">Swaps!G57</f>
        <v>873600</v>
      </c>
      <c r="G58" s="114" t="n">
        <f aca="false">(Swaps!H57+Swaps!J57)/2</f>
        <v>3.49788593980265</v>
      </c>
      <c r="H58" s="116"/>
      <c r="I58" s="117" t="n">
        <f aca="false">+H58*F58</f>
        <v>0</v>
      </c>
      <c r="J58" s="40" t="n">
        <f aca="false">+F58*G58+I58</f>
        <v>3055753.1570116</v>
      </c>
      <c r="K58" s="56"/>
      <c r="L58" s="38" t="n">
        <f aca="false">Swaps!O57</f>
        <v>571200</v>
      </c>
      <c r="M58" s="114" t="n">
        <f aca="false">(Swaps!P57+Swaps!R57)/2</f>
        <v>3.59788593980265</v>
      </c>
      <c r="N58" s="116"/>
      <c r="O58" s="117" t="n">
        <f aca="false">+N58*L58</f>
        <v>0</v>
      </c>
      <c r="P58" s="40" t="n">
        <f aca="false">+L58*M58+O58</f>
        <v>2055112.44881528</v>
      </c>
      <c r="Q58" s="39"/>
      <c r="R58" s="56"/>
      <c r="S58" s="41" t="n">
        <f aca="false">F58+L58</f>
        <v>1444800</v>
      </c>
      <c r="T58" s="119" t="n">
        <f aca="false">+U58/S58</f>
        <v>3.53742082352358</v>
      </c>
      <c r="U58" s="39" t="n">
        <f aca="false">+P58+J58</f>
        <v>5110865.60582687</v>
      </c>
      <c r="V58" s="39"/>
      <c r="W58" s="122" t="n">
        <f aca="false">1/(1+$W$11/12)^D58</f>
        <v>0.746814693982544</v>
      </c>
      <c r="X58" s="42" t="n">
        <f aca="false">+U58*W58</f>
        <v>3816869.53340151</v>
      </c>
    </row>
    <row r="59" customFormat="false" ht="12.75" hidden="false" customHeight="false" outlineLevel="0" collapsed="false">
      <c r="A59" s="35" t="n">
        <v>38412</v>
      </c>
      <c r="B59" s="36" t="n">
        <v>38467</v>
      </c>
      <c r="C59" s="39" t="n">
        <f aca="false">+B59-$A$12</f>
        <v>1460</v>
      </c>
      <c r="D59" s="121" t="n">
        <f aca="false">+(C59/365)*12</f>
        <v>48</v>
      </c>
      <c r="E59" s="50"/>
      <c r="F59" s="38" t="n">
        <f aca="false">Swaps!G58</f>
        <v>967200</v>
      </c>
      <c r="G59" s="114" t="n">
        <f aca="false">(Swaps!H58+Swaps!J58)/2</f>
        <v>3.36069592861103</v>
      </c>
      <c r="H59" s="116"/>
      <c r="I59" s="117" t="n">
        <f aca="false">+H59*F59</f>
        <v>0</v>
      </c>
      <c r="J59" s="40" t="n">
        <f aca="false">+F59*G59+I59</f>
        <v>3250465.10215259</v>
      </c>
      <c r="K59" s="56"/>
      <c r="L59" s="38" t="n">
        <f aca="false">Swaps!O58</f>
        <v>632400</v>
      </c>
      <c r="M59" s="114" t="n">
        <f aca="false">(Swaps!P58+Swaps!R58)/2</f>
        <v>3.47069592861103</v>
      </c>
      <c r="N59" s="116"/>
      <c r="O59" s="117" t="n">
        <f aca="false">+N59*L59</f>
        <v>0</v>
      </c>
      <c r="P59" s="40" t="n">
        <f aca="false">+L59*M59+O59</f>
        <v>2194868.10525361</v>
      </c>
      <c r="Q59" s="39"/>
      <c r="R59" s="56"/>
      <c r="S59" s="41" t="n">
        <f aca="false">F59+L59</f>
        <v>1599600</v>
      </c>
      <c r="T59" s="119" t="n">
        <f aca="false">+U59/S59</f>
        <v>3.40418430070405</v>
      </c>
      <c r="U59" s="39" t="n">
        <f aca="false">+P59+J59</f>
        <v>5445333.2074062</v>
      </c>
      <c r="V59" s="39"/>
      <c r="W59" s="122" t="n">
        <f aca="false">1/(1+$W$11/12)^D59</f>
        <v>0.742099943315139</v>
      </c>
      <c r="X59" s="42" t="n">
        <f aca="false">+U59*W59</f>
        <v>4040981.46454818</v>
      </c>
    </row>
    <row r="60" customFormat="false" ht="12.75" hidden="false" customHeight="false" outlineLevel="0" collapsed="false">
      <c r="A60" s="35" t="n">
        <v>38443</v>
      </c>
      <c r="B60" s="36" t="n">
        <v>38497</v>
      </c>
      <c r="C60" s="39" t="n">
        <f aca="false">+B60-$A$12</f>
        <v>1490</v>
      </c>
      <c r="D60" s="121" t="n">
        <f aca="false">+(C60/365)*12</f>
        <v>48.986301369863</v>
      </c>
      <c r="E60" s="50"/>
      <c r="F60" s="38" t="n">
        <f aca="false">Swaps!G59</f>
        <v>840000</v>
      </c>
      <c r="G60" s="114" t="n">
        <f aca="false">(Swaps!H59+Swaps!J59)/2</f>
        <v>3.2235117783914</v>
      </c>
      <c r="H60" s="116"/>
      <c r="I60" s="117" t="n">
        <f aca="false">+H60*F60</f>
        <v>0</v>
      </c>
      <c r="J60" s="40" t="n">
        <f aca="false">+F60*G60+I60</f>
        <v>2707749.89384878</v>
      </c>
      <c r="K60" s="56"/>
      <c r="L60" s="38" t="n">
        <f aca="false">Swaps!O59</f>
        <v>342000</v>
      </c>
      <c r="M60" s="114" t="n">
        <f aca="false">(Swaps!P59+Swaps!R59)/2</f>
        <v>3.3335117783914</v>
      </c>
      <c r="N60" s="116"/>
      <c r="O60" s="117" t="n">
        <f aca="false">+N60*L60</f>
        <v>0</v>
      </c>
      <c r="P60" s="40" t="n">
        <f aca="false">+L60*M60+O60</f>
        <v>1140061.02820986</v>
      </c>
      <c r="Q60" s="39"/>
      <c r="R60" s="56"/>
      <c r="S60" s="41" t="n">
        <f aca="false">F60+L60</f>
        <v>1182000</v>
      </c>
      <c r="T60" s="119" t="n">
        <f aca="false">+U60/S60</f>
        <v>3.25533918955891</v>
      </c>
      <c r="U60" s="39" t="n">
        <f aca="false">+P60+J60</f>
        <v>3847810.92205864</v>
      </c>
      <c r="V60" s="39"/>
      <c r="W60" s="122" t="n">
        <f aca="false">1/(1+$W$11/12)^D60</f>
        <v>0.737565623466922</v>
      </c>
      <c r="X60" s="42" t="n">
        <f aca="false">+U60*W60</f>
        <v>2838013.06171101</v>
      </c>
    </row>
    <row r="61" customFormat="false" ht="12.75" hidden="false" customHeight="false" outlineLevel="0" collapsed="false">
      <c r="A61" s="35" t="n">
        <v>38473</v>
      </c>
      <c r="B61" s="36" t="n">
        <v>38528</v>
      </c>
      <c r="C61" s="39" t="n">
        <f aca="false">+B61-$A$12</f>
        <v>1521</v>
      </c>
      <c r="D61" s="121" t="n">
        <f aca="false">+(C61/365)*12</f>
        <v>50.0054794520548</v>
      </c>
      <c r="E61" s="50"/>
      <c r="F61" s="38" t="n">
        <f aca="false">Swaps!G60</f>
        <v>868000</v>
      </c>
      <c r="G61" s="114" t="n">
        <f aca="false">(Swaps!H60+Swaps!J60)/2</f>
        <v>3.21133334243461</v>
      </c>
      <c r="H61" s="116"/>
      <c r="I61" s="117" t="n">
        <f aca="false">+H61*F61</f>
        <v>0</v>
      </c>
      <c r="J61" s="40" t="n">
        <f aca="false">+F61*G61+I61</f>
        <v>2787437.34123324</v>
      </c>
      <c r="K61" s="56"/>
      <c r="L61" s="38" t="n">
        <f aca="false">Swaps!O60</f>
        <v>353400</v>
      </c>
      <c r="M61" s="114" t="n">
        <f aca="false">(Swaps!P60+Swaps!R60)/2</f>
        <v>3.19633334243461</v>
      </c>
      <c r="N61" s="116"/>
      <c r="O61" s="117" t="n">
        <f aca="false">+N61*L61</f>
        <v>0</v>
      </c>
      <c r="P61" s="40" t="n">
        <f aca="false">+L61*M61+O61</f>
        <v>1129584.20321639</v>
      </c>
      <c r="Q61" s="39"/>
      <c r="R61" s="56"/>
      <c r="S61" s="41" t="n">
        <f aca="false">F61+L61</f>
        <v>1221400</v>
      </c>
      <c r="T61" s="119" t="n">
        <f aca="false">+U61/S61</f>
        <v>3.20699324091176</v>
      </c>
      <c r="U61" s="39" t="n">
        <f aca="false">+P61+J61</f>
        <v>3917021.54444963</v>
      </c>
      <c r="V61" s="39"/>
      <c r="W61" s="122" t="n">
        <f aca="false">1/(1+$W$11/12)^D61</f>
        <v>0.732909263537859</v>
      </c>
      <c r="X61" s="42" t="n">
        <f aca="false">+U61*W61</f>
        <v>2870821.3754045</v>
      </c>
    </row>
    <row r="62" customFormat="false" ht="12.75" hidden="false" customHeight="false" outlineLevel="0" collapsed="false">
      <c r="A62" s="35" t="n">
        <v>38504</v>
      </c>
      <c r="B62" s="36" t="n">
        <v>38558</v>
      </c>
      <c r="C62" s="39" t="n">
        <f aca="false">+B62-$A$12</f>
        <v>1551</v>
      </c>
      <c r="D62" s="121" t="n">
        <f aca="false">+(C62/365)*12</f>
        <v>50.9917808219178</v>
      </c>
      <c r="E62" s="50"/>
      <c r="F62" s="38" t="n">
        <f aca="false">Swaps!G61</f>
        <v>840000</v>
      </c>
      <c r="G62" s="114" t="n">
        <f aca="false">(Swaps!H61+Swaps!J61)/2</f>
        <v>3.24616048147348</v>
      </c>
      <c r="H62" s="116"/>
      <c r="I62" s="117" t="n">
        <f aca="false">+H62*F62</f>
        <v>0</v>
      </c>
      <c r="J62" s="40" t="n">
        <f aca="false">+F62*G62+I62</f>
        <v>2726774.80443772</v>
      </c>
      <c r="K62" s="56"/>
      <c r="L62" s="38" t="n">
        <f aca="false">Swaps!O61</f>
        <v>342000</v>
      </c>
      <c r="M62" s="114" t="n">
        <f aca="false">(Swaps!P61+Swaps!R61)/2</f>
        <v>3.18416048147348</v>
      </c>
      <c r="N62" s="116"/>
      <c r="O62" s="117" t="n">
        <f aca="false">+N62*L62</f>
        <v>0</v>
      </c>
      <c r="P62" s="40" t="n">
        <f aca="false">+L62*M62+O62</f>
        <v>1088982.88466393</v>
      </c>
      <c r="Q62" s="39"/>
      <c r="R62" s="56"/>
      <c r="S62" s="41" t="n">
        <f aca="false">F62+L62</f>
        <v>1182000</v>
      </c>
      <c r="T62" s="119" t="n">
        <f aca="false">+U62/S62</f>
        <v>3.22822139517906</v>
      </c>
      <c r="U62" s="39" t="n">
        <f aca="false">+P62+J62</f>
        <v>3815757.68910165</v>
      </c>
      <c r="V62" s="39"/>
      <c r="W62" s="122" t="n">
        <f aca="false">1/(1+$W$11/12)^D62</f>
        <v>0.728431099847728</v>
      </c>
      <c r="X62" s="42" t="n">
        <f aca="false">+U62*W62</f>
        <v>2779516.57022474</v>
      </c>
    </row>
    <row r="63" customFormat="false" ht="12.75" hidden="false" customHeight="false" outlineLevel="0" collapsed="false">
      <c r="A63" s="35" t="n">
        <v>38534</v>
      </c>
      <c r="B63" s="36" t="n">
        <v>38589</v>
      </c>
      <c r="C63" s="39" t="n">
        <f aca="false">+B63-$A$12</f>
        <v>1582</v>
      </c>
      <c r="D63" s="121" t="n">
        <f aca="false">+(C63/365)*12</f>
        <v>52.0109589041096</v>
      </c>
      <c r="E63" s="50"/>
      <c r="F63" s="38" t="n">
        <f aca="false">Swaps!G62</f>
        <v>868000</v>
      </c>
      <c r="G63" s="114" t="n">
        <f aca="false">(Swaps!H62+Swaps!J62)/2</f>
        <v>3.2609930631239</v>
      </c>
      <c r="H63" s="116"/>
      <c r="I63" s="117" t="n">
        <f aca="false">+H63*F63</f>
        <v>0</v>
      </c>
      <c r="J63" s="40" t="n">
        <f aca="false">+F63*G63+I63</f>
        <v>2830541.97879155</v>
      </c>
      <c r="K63" s="56"/>
      <c r="L63" s="38" t="n">
        <f aca="false">Swaps!O62</f>
        <v>353400</v>
      </c>
      <c r="M63" s="114" t="n">
        <f aca="false">(Swaps!P62+Swaps!R62)/2</f>
        <v>3.2189930631239</v>
      </c>
      <c r="N63" s="116"/>
      <c r="O63" s="117" t="n">
        <f aca="false">+N63*L63</f>
        <v>0</v>
      </c>
      <c r="P63" s="40" t="n">
        <f aca="false">+L63*M63+O63</f>
        <v>1137592.14850799</v>
      </c>
      <c r="Q63" s="39"/>
      <c r="R63" s="56"/>
      <c r="S63" s="41" t="n">
        <f aca="false">F63+L63</f>
        <v>1221400</v>
      </c>
      <c r="T63" s="119" t="n">
        <f aca="false">+U63/S63</f>
        <v>3.24884077885994</v>
      </c>
      <c r="U63" s="39" t="n">
        <f aca="false">+P63+J63</f>
        <v>3968134.12729953</v>
      </c>
      <c r="V63" s="39"/>
      <c r="W63" s="122" t="n">
        <f aca="false">1/(1+$W$11/12)^D63</f>
        <v>0.723832407505654</v>
      </c>
      <c r="X63" s="42" t="n">
        <f aca="false">+U63*W63</f>
        <v>2872264.07866857</v>
      </c>
    </row>
    <row r="64" customFormat="false" ht="12.75" hidden="false" customHeight="false" outlineLevel="0" collapsed="false">
      <c r="A64" s="35" t="n">
        <v>38565</v>
      </c>
      <c r="B64" s="36" t="n">
        <v>38620</v>
      </c>
      <c r="C64" s="39" t="n">
        <f aca="false">+B64-$A$12</f>
        <v>1613</v>
      </c>
      <c r="D64" s="121" t="n">
        <f aca="false">+(C64/365)*12</f>
        <v>53.0301369863014</v>
      </c>
      <c r="E64" s="50"/>
      <c r="F64" s="38" t="n">
        <f aca="false">Swaps!G63</f>
        <v>868000</v>
      </c>
      <c r="G64" s="114" t="n">
        <f aca="false">(Swaps!H63+Swaps!J63)/2</f>
        <v>3.2848309613808</v>
      </c>
      <c r="H64" s="116"/>
      <c r="I64" s="117" t="n">
        <f aca="false">+H64*F64</f>
        <v>0</v>
      </c>
      <c r="J64" s="40" t="n">
        <f aca="false">+F64*G64+I64</f>
        <v>2851233.27447853</v>
      </c>
      <c r="K64" s="56"/>
      <c r="L64" s="38" t="n">
        <f aca="false">Swaps!O63</f>
        <v>353400</v>
      </c>
      <c r="M64" s="114" t="n">
        <f aca="false">(Swaps!P63+Swaps!R63)/2</f>
        <v>3.2338309613808</v>
      </c>
      <c r="N64" s="116"/>
      <c r="O64" s="117" t="n">
        <f aca="false">+N64*L64</f>
        <v>0</v>
      </c>
      <c r="P64" s="40" t="n">
        <f aca="false">+L64*M64+O64</f>
        <v>1142835.86175197</v>
      </c>
      <c r="Q64" s="39"/>
      <c r="R64" s="56"/>
      <c r="S64" s="41" t="n">
        <f aca="false">F64+L64</f>
        <v>1221400</v>
      </c>
      <c r="T64" s="119" t="n">
        <f aca="false">+U64/S64</f>
        <v>3.27007461620314</v>
      </c>
      <c r="U64" s="39" t="n">
        <f aca="false">+P64+J64</f>
        <v>3994069.13623051</v>
      </c>
      <c r="V64" s="39"/>
      <c r="W64" s="122" t="n">
        <f aca="false">1/(1+$W$11/12)^D64</f>
        <v>0.719262747382635</v>
      </c>
      <c r="X64" s="42" t="n">
        <f aca="false">+U64*W64</f>
        <v>2872785.14016134</v>
      </c>
    </row>
    <row r="65" customFormat="false" ht="12.75" hidden="false" customHeight="false" outlineLevel="0" collapsed="false">
      <c r="A65" s="35" t="n">
        <v>38596</v>
      </c>
      <c r="B65" s="36" t="n">
        <v>38650</v>
      </c>
      <c r="C65" s="39" t="n">
        <f aca="false">+B65-$A$12</f>
        <v>1643</v>
      </c>
      <c r="D65" s="121" t="n">
        <f aca="false">+(C65/365)*12</f>
        <v>54.0164383561644</v>
      </c>
      <c r="E65" s="50"/>
      <c r="F65" s="38" t="n">
        <f aca="false">Swaps!G64</f>
        <v>840000</v>
      </c>
      <c r="G65" s="114" t="n">
        <f aca="false">(Swaps!H64+Swaps!J64)/2</f>
        <v>3.34517405616244</v>
      </c>
      <c r="H65" s="116"/>
      <c r="I65" s="117" t="n">
        <f aca="false">+H65*F65</f>
        <v>0</v>
      </c>
      <c r="J65" s="40" t="n">
        <f aca="false">+F65*G65+I65</f>
        <v>2809946.20717645</v>
      </c>
      <c r="K65" s="56"/>
      <c r="L65" s="38" t="n">
        <f aca="false">Swaps!O64</f>
        <v>342000</v>
      </c>
      <c r="M65" s="114" t="n">
        <f aca="false">(Swaps!P64+Swaps!R64)/2</f>
        <v>3.25767405616244</v>
      </c>
      <c r="N65" s="116"/>
      <c r="O65" s="117" t="n">
        <f aca="false">+N65*L65</f>
        <v>0</v>
      </c>
      <c r="P65" s="40" t="n">
        <f aca="false">+L65*M65+O65</f>
        <v>1114124.52720755</v>
      </c>
      <c r="Q65" s="39"/>
      <c r="R65" s="56"/>
      <c r="S65" s="41" t="n">
        <f aca="false">F65+L65</f>
        <v>1182000</v>
      </c>
      <c r="T65" s="119" t="n">
        <f aca="false">+U65/S65</f>
        <v>3.31985679727919</v>
      </c>
      <c r="U65" s="39" t="n">
        <f aca="false">+P65+J65</f>
        <v>3924070.734384</v>
      </c>
      <c r="V65" s="39"/>
      <c r="W65" s="122" t="n">
        <f aca="false">1/(1+$W$11/12)^D65</f>
        <v>0.714867965546416</v>
      </c>
      <c r="X65" s="42" t="n">
        <f aca="false">+U65*W65</f>
        <v>2805192.46254932</v>
      </c>
    </row>
    <row r="66" customFormat="false" ht="12.75" hidden="false" customHeight="false" outlineLevel="0" collapsed="false">
      <c r="A66" s="35" t="n">
        <v>38626</v>
      </c>
      <c r="B66" s="36" t="n">
        <v>38681</v>
      </c>
      <c r="C66" s="39" t="n">
        <f aca="false">+B66-$A$12</f>
        <v>1674</v>
      </c>
      <c r="D66" s="121" t="n">
        <f aca="false">+(C66/365)*12</f>
        <v>55.0356164383562</v>
      </c>
      <c r="E66" s="50"/>
      <c r="F66" s="38" t="n">
        <f aca="false">Swaps!G65</f>
        <v>868000</v>
      </c>
      <c r="G66" s="114" t="n">
        <f aca="false">(Swaps!H65+Swaps!J65)/2</f>
        <v>3.36802223289736</v>
      </c>
      <c r="H66" s="116"/>
      <c r="I66" s="117" t="n">
        <f aca="false">+H66*F66</f>
        <v>0</v>
      </c>
      <c r="J66" s="40" t="n">
        <f aca="false">+F66*G66+I66</f>
        <v>2923443.29815491</v>
      </c>
      <c r="K66" s="56"/>
      <c r="L66" s="38" t="n">
        <f aca="false">Swaps!O65</f>
        <v>353400</v>
      </c>
      <c r="M66" s="114" t="n">
        <f aca="false">(Swaps!P65+Swaps!R65)/2</f>
        <v>3.31802223289736</v>
      </c>
      <c r="N66" s="116"/>
      <c r="O66" s="117" t="n">
        <f aca="false">+N66*L66</f>
        <v>0</v>
      </c>
      <c r="P66" s="40" t="n">
        <f aca="false">+L66*M66+O66</f>
        <v>1172589.05710593</v>
      </c>
      <c r="Q66" s="39"/>
      <c r="R66" s="56"/>
      <c r="S66" s="41" t="n">
        <f aca="false">F66+L66</f>
        <v>1221400</v>
      </c>
      <c r="T66" s="119" t="n">
        <f aca="false">+U66/S66</f>
        <v>3.35355522782121</v>
      </c>
      <c r="U66" s="39" t="n">
        <f aca="false">+P66+J66</f>
        <v>4096032.35526083</v>
      </c>
      <c r="V66" s="39"/>
      <c r="W66" s="122" t="n">
        <f aca="false">1/(1+$W$11/12)^D66</f>
        <v>0.710354899259928</v>
      </c>
      <c r="X66" s="42" t="n">
        <f aca="false">+U66*W66</f>
        <v>2909636.65108671</v>
      </c>
    </row>
    <row r="67" customFormat="false" ht="12.75" hidden="false" customHeight="false" outlineLevel="0" collapsed="false">
      <c r="A67" s="35" t="n">
        <v>38657</v>
      </c>
      <c r="B67" s="36" t="n">
        <v>38711</v>
      </c>
      <c r="C67" s="39" t="n">
        <f aca="false">+B67-$A$12</f>
        <v>1704</v>
      </c>
      <c r="D67" s="121" t="n">
        <f aca="false">+(C67/365)*12</f>
        <v>56.0219178082192</v>
      </c>
      <c r="E67" s="50"/>
      <c r="F67" s="38" t="n">
        <f aca="false">Swaps!G66</f>
        <v>936000</v>
      </c>
      <c r="G67" s="114" t="n">
        <f aca="false">(Swaps!H66+Swaps!J66)/2</f>
        <v>3.47987538214909</v>
      </c>
      <c r="H67" s="116"/>
      <c r="I67" s="117" t="n">
        <f aca="false">+H67*F67</f>
        <v>0</v>
      </c>
      <c r="J67" s="40" t="n">
        <f aca="false">+F67*G67+I67</f>
        <v>3257163.35769155</v>
      </c>
      <c r="K67" s="56"/>
      <c r="L67" s="38" t="n">
        <f aca="false">Swaps!O66</f>
        <v>612000</v>
      </c>
      <c r="M67" s="114" t="n">
        <f aca="false">(Swaps!P66+Swaps!R66)/2</f>
        <v>3.34087538214909</v>
      </c>
      <c r="N67" s="116"/>
      <c r="O67" s="117" t="n">
        <f aca="false">+N67*L67</f>
        <v>0</v>
      </c>
      <c r="P67" s="40" t="n">
        <f aca="false">+L67*M67+O67</f>
        <v>2044615.73387524</v>
      </c>
      <c r="Q67" s="39"/>
      <c r="R67" s="56"/>
      <c r="S67" s="41" t="n">
        <f aca="false">F67+L67</f>
        <v>1548000</v>
      </c>
      <c r="T67" s="119" t="n">
        <f aca="false">+U67/S67</f>
        <v>3.424921893777</v>
      </c>
      <c r="U67" s="39" t="n">
        <f aca="false">+P67+J67</f>
        <v>5301779.0915668</v>
      </c>
      <c r="V67" s="39"/>
      <c r="W67" s="122" t="n">
        <f aca="false">1/(1+$W$11/12)^D67</f>
        <v>0.706014545446392</v>
      </c>
      <c r="X67" s="42" t="n">
        <f aca="false">+U67*W67</f>
        <v>3743133.15538972</v>
      </c>
    </row>
    <row r="68" customFormat="false" ht="12.75" hidden="false" customHeight="false" outlineLevel="0" collapsed="false">
      <c r="A68" s="35" t="n">
        <v>38687</v>
      </c>
      <c r="B68" s="36" t="n">
        <v>38742</v>
      </c>
      <c r="C68" s="39" t="n">
        <f aca="false">+B68-$A$12</f>
        <v>1735</v>
      </c>
      <c r="D68" s="121" t="n">
        <f aca="false">+(C68/365)*12</f>
        <v>57.041095890411</v>
      </c>
      <c r="E68" s="50"/>
      <c r="F68" s="38" t="n">
        <f aca="false">Swaps!G67</f>
        <v>967200</v>
      </c>
      <c r="G68" s="114" t="n">
        <f aca="false">(Swaps!H67+Swaps!J67)/2</f>
        <v>3.58773339927439</v>
      </c>
      <c r="H68" s="116"/>
      <c r="I68" s="117" t="n">
        <f aca="false">+H68*F68</f>
        <v>0</v>
      </c>
      <c r="J68" s="40" t="n">
        <f aca="false">+F68*G68+I68</f>
        <v>3470055.74377819</v>
      </c>
      <c r="K68" s="56"/>
      <c r="L68" s="38" t="n">
        <f aca="false">Swaps!O67</f>
        <v>632400</v>
      </c>
      <c r="M68" s="114" t="n">
        <f aca="false">(Swaps!P67+Swaps!R67)/2</f>
        <v>3.45273339927439</v>
      </c>
      <c r="N68" s="116"/>
      <c r="O68" s="117" t="n">
        <f aca="false">+N68*L68</f>
        <v>0</v>
      </c>
      <c r="P68" s="40" t="n">
        <f aca="false">+L68*M68+O68</f>
        <v>2183508.60170113</v>
      </c>
      <c r="Q68" s="39"/>
      <c r="R68" s="56"/>
      <c r="S68" s="41" t="n">
        <f aca="false">F68+L68</f>
        <v>1599600</v>
      </c>
      <c r="T68" s="119" t="n">
        <f aca="false">+U68/S68</f>
        <v>3.53436130625114</v>
      </c>
      <c r="U68" s="39" t="n">
        <f aca="false">+P68+J68</f>
        <v>5653564.34547932</v>
      </c>
      <c r="V68" s="39"/>
      <c r="W68" s="122" t="n">
        <f aca="false">1/(1+$W$11/12)^D68</f>
        <v>0.701557372099159</v>
      </c>
      <c r="X68" s="42" t="n">
        <f aca="false">+U68*W68</f>
        <v>3966299.74520797</v>
      </c>
    </row>
    <row r="69" customFormat="false" ht="12.75" hidden="false" customHeight="false" outlineLevel="0" collapsed="false">
      <c r="A69" s="35" t="n">
        <v>38718</v>
      </c>
      <c r="B69" s="36" t="n">
        <v>38773</v>
      </c>
      <c r="C69" s="39" t="n">
        <f aca="false">+B69-$A$12</f>
        <v>1766</v>
      </c>
      <c r="D69" s="121" t="n">
        <f aca="false">+(C69/365)*12</f>
        <v>58.0602739726027</v>
      </c>
      <c r="E69" s="50"/>
      <c r="F69" s="38" t="n">
        <f aca="false">Swaps!G68</f>
        <v>967200</v>
      </c>
      <c r="G69" s="114" t="n">
        <f aca="false">(Swaps!H68+Swaps!J68)/2</f>
        <v>3.68909618411129</v>
      </c>
      <c r="H69" s="116"/>
      <c r="I69" s="117" t="n">
        <f aca="false">+H69*F69</f>
        <v>0</v>
      </c>
      <c r="J69" s="40" t="n">
        <f aca="false">+F69*G69+I69</f>
        <v>3568093.82927244</v>
      </c>
      <c r="K69" s="56"/>
      <c r="L69" s="38" t="n">
        <f aca="false">Swaps!O68</f>
        <v>632400</v>
      </c>
      <c r="M69" s="114" t="n">
        <f aca="false">(Swaps!P68+Swaps!R68)/2</f>
        <v>3.56059618411129</v>
      </c>
      <c r="N69" s="116"/>
      <c r="O69" s="117" t="n">
        <f aca="false">+N69*L69</f>
        <v>0</v>
      </c>
      <c r="P69" s="40" t="n">
        <f aca="false">+L69*M69+O69</f>
        <v>2251721.02683198</v>
      </c>
      <c r="Q69" s="39"/>
      <c r="R69" s="56"/>
      <c r="S69" s="41" t="n">
        <f aca="false">F69+L69</f>
        <v>1599600</v>
      </c>
      <c r="T69" s="119" t="n">
        <f aca="false">+U69/S69</f>
        <v>3.63829385852989</v>
      </c>
      <c r="U69" s="39" t="n">
        <f aca="false">+P69+J69</f>
        <v>5819814.85610442</v>
      </c>
      <c r="V69" s="39"/>
      <c r="W69" s="122" t="n">
        <f aca="false">1/(1+$W$11/12)^D69</f>
        <v>0.697128337540815</v>
      </c>
      <c r="X69" s="42" t="n">
        <f aca="false">+U69*W69</f>
        <v>4057157.85543141</v>
      </c>
    </row>
    <row r="70" customFormat="false" ht="12.75" hidden="false" customHeight="false" outlineLevel="0" collapsed="false">
      <c r="A70" s="35" t="n">
        <v>38749</v>
      </c>
      <c r="B70" s="36" t="n">
        <v>38801</v>
      </c>
      <c r="C70" s="39" t="n">
        <f aca="false">+B70-$A$12</f>
        <v>1794</v>
      </c>
      <c r="D70" s="121" t="n">
        <f aca="false">+(C70/365)*12</f>
        <v>58.9808219178082</v>
      </c>
      <c r="E70" s="50"/>
      <c r="F70" s="38" t="n">
        <f aca="false">Swaps!G69</f>
        <v>873600</v>
      </c>
      <c r="G70" s="114" t="n">
        <f aca="false">(Swaps!H69+Swaps!J69)/2</f>
        <v>3.56196364069382</v>
      </c>
      <c r="H70" s="116"/>
      <c r="I70" s="117" t="n">
        <f aca="false">+H70*F70</f>
        <v>0</v>
      </c>
      <c r="J70" s="40" t="n">
        <f aca="false">+F70*G70+I70</f>
        <v>3111731.43651012</v>
      </c>
      <c r="K70" s="56"/>
      <c r="L70" s="38" t="n">
        <f aca="false">Swaps!O69</f>
        <v>571200</v>
      </c>
      <c r="M70" s="114" t="n">
        <f aca="false">(Swaps!P69+Swaps!R69)/2</f>
        <v>3.66196364069382</v>
      </c>
      <c r="N70" s="116"/>
      <c r="O70" s="117" t="n">
        <f aca="false">+N70*L70</f>
        <v>0</v>
      </c>
      <c r="P70" s="40" t="n">
        <f aca="false">+L70*M70+O70</f>
        <v>2091713.63156431</v>
      </c>
      <c r="Q70" s="39"/>
      <c r="R70" s="56"/>
      <c r="S70" s="41" t="n">
        <f aca="false">F70+L70</f>
        <v>1444800</v>
      </c>
      <c r="T70" s="119" t="n">
        <f aca="false">+U70/S70</f>
        <v>3.60149852441475</v>
      </c>
      <c r="U70" s="39" t="n">
        <f aca="false">+P70+J70</f>
        <v>5203445.06807443</v>
      </c>
      <c r="V70" s="39"/>
      <c r="W70" s="122" t="n">
        <f aca="false">1/(1+$W$11/12)^D70</f>
        <v>0.693151957333147</v>
      </c>
      <c r="X70" s="42" t="n">
        <f aca="false">+U70*W70</f>
        <v>3606778.1338113</v>
      </c>
    </row>
    <row r="71" customFormat="false" ht="12.75" hidden="false" customHeight="false" outlineLevel="0" collapsed="false">
      <c r="A71" s="35" t="n">
        <v>38777</v>
      </c>
      <c r="B71" s="36" t="n">
        <v>38832</v>
      </c>
      <c r="C71" s="39" t="n">
        <f aca="false">+B71-$A$12</f>
        <v>1825</v>
      </c>
      <c r="D71" s="121" t="n">
        <f aca="false">+(C71/365)*12</f>
        <v>60</v>
      </c>
      <c r="E71" s="50"/>
      <c r="F71" s="38" t="n">
        <f aca="false">Swaps!G70</f>
        <v>967200</v>
      </c>
      <c r="G71" s="114" t="n">
        <f aca="false">(Swaps!H70+Swaps!J70)/2</f>
        <v>3.42483567699061</v>
      </c>
      <c r="H71" s="116"/>
      <c r="I71" s="117" t="n">
        <f aca="false">+H71*F71</f>
        <v>0</v>
      </c>
      <c r="J71" s="40" t="n">
        <f aca="false">+F71*G71+I71</f>
        <v>3312501.06678532</v>
      </c>
      <c r="K71" s="56"/>
      <c r="L71" s="38" t="n">
        <f aca="false">Swaps!O70</f>
        <v>632400</v>
      </c>
      <c r="M71" s="114" t="n">
        <f aca="false">(Swaps!P70+Swaps!R70)/2</f>
        <v>3.53483567699061</v>
      </c>
      <c r="N71" s="116"/>
      <c r="O71" s="117" t="n">
        <f aca="false">+N71*L71</f>
        <v>0</v>
      </c>
      <c r="P71" s="40" t="n">
        <f aca="false">+L71*M71+O71</f>
        <v>2235430.08212886</v>
      </c>
      <c r="Q71" s="39"/>
      <c r="R71" s="56"/>
      <c r="S71" s="41" t="n">
        <f aca="false">F71+L71</f>
        <v>1599600</v>
      </c>
      <c r="T71" s="119" t="n">
        <f aca="false">+U71/S71</f>
        <v>3.46832404908363</v>
      </c>
      <c r="U71" s="39" t="n">
        <f aca="false">+P71+J71</f>
        <v>5547931.14891418</v>
      </c>
      <c r="V71" s="39"/>
      <c r="W71" s="122" t="n">
        <f aca="false">1/(1+$W$11/12)^D71</f>
        <v>0.688775987390694</v>
      </c>
      <c r="X71" s="42" t="n">
        <f aca="false">+U71*W71</f>
        <v>3821281.75506895</v>
      </c>
    </row>
    <row r="72" customFormat="false" ht="12.75" hidden="false" customHeight="false" outlineLevel="0" collapsed="false">
      <c r="A72" s="35" t="n">
        <v>38808</v>
      </c>
      <c r="B72" s="36" t="n">
        <v>38862</v>
      </c>
      <c r="C72" s="39" t="n">
        <f aca="false">+B72-$A$12</f>
        <v>1855</v>
      </c>
      <c r="D72" s="121" t="n">
        <f aca="false">+(C72/365)*12</f>
        <v>60.986301369863</v>
      </c>
      <c r="E72" s="50"/>
      <c r="F72" s="38" t="n">
        <f aca="false">Swaps!G71</f>
        <v>840000</v>
      </c>
      <c r="G72" s="114" t="n">
        <f aca="false">(Swaps!H71+Swaps!J71)/2</f>
        <v>3.28771220466483</v>
      </c>
      <c r="H72" s="116"/>
      <c r="I72" s="117" t="n">
        <f aca="false">+H72*F72</f>
        <v>0</v>
      </c>
      <c r="J72" s="40" t="n">
        <f aca="false">+F72*G72+I72</f>
        <v>2761678.25191846</v>
      </c>
      <c r="K72" s="56"/>
      <c r="L72" s="38" t="n">
        <f aca="false">Swaps!O71</f>
        <v>342000</v>
      </c>
      <c r="M72" s="114" t="n">
        <f aca="false">(Swaps!P71+Swaps!R71)/2</f>
        <v>3.39771220466483</v>
      </c>
      <c r="N72" s="116"/>
      <c r="O72" s="117" t="n">
        <f aca="false">+N72*L72</f>
        <v>0</v>
      </c>
      <c r="P72" s="40" t="n">
        <f aca="false">+L72*M72+O72</f>
        <v>1162017.57399537</v>
      </c>
      <c r="Q72" s="39"/>
      <c r="R72" s="56"/>
      <c r="S72" s="41" t="n">
        <f aca="false">F72+L72</f>
        <v>1182000</v>
      </c>
      <c r="T72" s="119" t="n">
        <f aca="false">+U72/S72</f>
        <v>3.31953961583234</v>
      </c>
      <c r="U72" s="39" t="n">
        <f aca="false">+P72+J72</f>
        <v>3923695.82591383</v>
      </c>
      <c r="V72" s="39"/>
      <c r="W72" s="122" t="n">
        <f aca="false">1/(1+$W$11/12)^D72</f>
        <v>0.684567483322294</v>
      </c>
      <c r="X72" s="42" t="n">
        <f aca="false">+U72*W72</f>
        <v>2686034.57686802</v>
      </c>
    </row>
    <row r="73" customFormat="false" ht="12.75" hidden="false" customHeight="false" outlineLevel="0" collapsed="false">
      <c r="A73" s="35" t="n">
        <v>38838</v>
      </c>
      <c r="B73" s="36" t="n">
        <v>38893</v>
      </c>
      <c r="C73" s="39" t="n">
        <f aca="false">+B73-$A$12</f>
        <v>1886</v>
      </c>
      <c r="D73" s="121" t="n">
        <f aca="false">+(C73/365)*12</f>
        <v>62.0054794520548</v>
      </c>
      <c r="E73" s="50"/>
      <c r="F73" s="38" t="n">
        <f aca="false">Swaps!G72</f>
        <v>868000</v>
      </c>
      <c r="G73" s="114" t="n">
        <f aca="false">(Swaps!H72+Swaps!J72)/2</f>
        <v>3.27559313885344</v>
      </c>
      <c r="H73" s="116"/>
      <c r="I73" s="117" t="n">
        <f aca="false">+H73*F73</f>
        <v>0</v>
      </c>
      <c r="J73" s="40" t="n">
        <f aca="false">+F73*G73+I73</f>
        <v>2843214.84452479</v>
      </c>
      <c r="K73" s="56"/>
      <c r="L73" s="38" t="n">
        <f aca="false">Swaps!O72</f>
        <v>353400</v>
      </c>
      <c r="M73" s="114" t="n">
        <f aca="false">(Swaps!P72+Swaps!R72)/2</f>
        <v>3.26059313885344</v>
      </c>
      <c r="N73" s="116"/>
      <c r="O73" s="117" t="n">
        <f aca="false">+N73*L73</f>
        <v>0</v>
      </c>
      <c r="P73" s="40" t="n">
        <f aca="false">+L73*M73+O73</f>
        <v>1152293.61527081</v>
      </c>
      <c r="Q73" s="39"/>
      <c r="R73" s="56"/>
      <c r="S73" s="41" t="n">
        <f aca="false">F73+L73</f>
        <v>1221400</v>
      </c>
      <c r="T73" s="119" t="n">
        <f aca="false">+U73/S73</f>
        <v>3.2712530373306</v>
      </c>
      <c r="U73" s="39" t="n">
        <f aca="false">+P73+J73</f>
        <v>3995508.45979559</v>
      </c>
      <c r="V73" s="39"/>
      <c r="W73" s="122" t="n">
        <f aca="false">1/(1+$W$11/12)^D73</f>
        <v>0.680245708423</v>
      </c>
      <c r="X73" s="42" t="n">
        <f aca="false">+U73*W73</f>
        <v>2717927.48274374</v>
      </c>
    </row>
    <row r="74" customFormat="false" ht="12.75" hidden="false" customHeight="false" outlineLevel="0" collapsed="false">
      <c r="A74" s="35" t="n">
        <v>38869</v>
      </c>
      <c r="B74" s="36" t="n">
        <v>38923</v>
      </c>
      <c r="C74" s="39" t="n">
        <f aca="false">+B74-$A$12</f>
        <v>1916</v>
      </c>
      <c r="D74" s="121" t="n">
        <f aca="false">+(C74/365)*12</f>
        <v>62.9917808219178</v>
      </c>
      <c r="E74" s="50"/>
      <c r="F74" s="38" t="n">
        <f aca="false">Swaps!G73</f>
        <v>840000</v>
      </c>
      <c r="G74" s="114" t="n">
        <f aca="false">(Swaps!H73+Swaps!J73)/2</f>
        <v>3.31047839796376</v>
      </c>
      <c r="H74" s="116"/>
      <c r="I74" s="117" t="n">
        <f aca="false">+H74*F74</f>
        <v>0</v>
      </c>
      <c r="J74" s="40" t="n">
        <f aca="false">+F74*G74+I74</f>
        <v>2780801.85428956</v>
      </c>
      <c r="K74" s="56"/>
      <c r="L74" s="38" t="n">
        <f aca="false">Swaps!O73</f>
        <v>342000</v>
      </c>
      <c r="M74" s="114" t="n">
        <f aca="false">(Swaps!P73+Swaps!R73)/2</f>
        <v>3.24847839796376</v>
      </c>
      <c r="N74" s="116"/>
      <c r="O74" s="117" t="n">
        <f aca="false">+N74*L74</f>
        <v>0</v>
      </c>
      <c r="P74" s="40" t="n">
        <f aca="false">+L74*M74+O74</f>
        <v>1110979.6121036</v>
      </c>
      <c r="Q74" s="39"/>
      <c r="R74" s="56"/>
      <c r="S74" s="41" t="n">
        <f aca="false">F74+L74</f>
        <v>1182000</v>
      </c>
      <c r="T74" s="119" t="n">
        <f aca="false">+U74/S74</f>
        <v>3.29253931166934</v>
      </c>
      <c r="U74" s="39" t="n">
        <f aca="false">+P74+J74</f>
        <v>3891781.46639316</v>
      </c>
      <c r="V74" s="39"/>
      <c r="W74" s="122" t="n">
        <f aca="false">1/(1+$W$11/12)^D74</f>
        <v>0.676089325384365</v>
      </c>
      <c r="X74" s="42" t="n">
        <f aca="false">+U74*W74</f>
        <v>2631191.90615713</v>
      </c>
    </row>
    <row r="75" customFormat="false" ht="12.75" hidden="false" customHeight="false" outlineLevel="0" collapsed="false">
      <c r="A75" s="35" t="n">
        <v>38899</v>
      </c>
      <c r="B75" s="36" t="n">
        <v>38954</v>
      </c>
      <c r="C75" s="39" t="n">
        <f aca="false">+B75-$A$12</f>
        <v>1947</v>
      </c>
      <c r="D75" s="121" t="n">
        <f aca="false">+(C75/365)*12</f>
        <v>64.0109589041096</v>
      </c>
      <c r="E75" s="50"/>
      <c r="F75" s="38" t="n">
        <f aca="false">Swaps!G74</f>
        <v>868000</v>
      </c>
      <c r="G75" s="114" t="n">
        <f aca="false">(Swaps!H74+Swaps!J74)/2</f>
        <v>3.32536790348569</v>
      </c>
      <c r="H75" s="116"/>
      <c r="I75" s="117" t="n">
        <f aca="false">+H75*F75</f>
        <v>0</v>
      </c>
      <c r="J75" s="40" t="n">
        <f aca="false">+F75*G75+I75</f>
        <v>2886419.34022558</v>
      </c>
      <c r="K75" s="56"/>
      <c r="L75" s="38" t="n">
        <f aca="false">Swaps!O74</f>
        <v>353400</v>
      </c>
      <c r="M75" s="114" t="n">
        <f aca="false">(Swaps!P74+Swaps!R74)/2</f>
        <v>3.28336790348569</v>
      </c>
      <c r="N75" s="116"/>
      <c r="O75" s="117" t="n">
        <f aca="false">+N75*L75</f>
        <v>0</v>
      </c>
      <c r="P75" s="40" t="n">
        <f aca="false">+L75*M75+O75</f>
        <v>1160342.21709184</v>
      </c>
      <c r="Q75" s="39"/>
      <c r="R75" s="56"/>
      <c r="S75" s="41" t="n">
        <f aca="false">F75+L75</f>
        <v>1221400</v>
      </c>
      <c r="T75" s="119" t="n">
        <f aca="false">+U75/S75</f>
        <v>3.31321561922173</v>
      </c>
      <c r="U75" s="39" t="n">
        <f aca="false">+P75+J75</f>
        <v>4046761.55731742</v>
      </c>
      <c r="V75" s="39"/>
      <c r="W75" s="122" t="n">
        <f aca="false">1/(1+$W$11/12)^D75</f>
        <v>0.671821074339273</v>
      </c>
      <c r="X75" s="42" t="n">
        <f aca="false">+U75*W75</f>
        <v>2718699.69703186</v>
      </c>
    </row>
    <row r="76" customFormat="false" ht="12.75" hidden="false" customHeight="false" outlineLevel="0" collapsed="false">
      <c r="A76" s="35" t="n">
        <v>38930</v>
      </c>
      <c r="B76" s="36" t="n">
        <v>38985</v>
      </c>
      <c r="C76" s="39" t="n">
        <f aca="false">+B76-$A$12</f>
        <v>1978</v>
      </c>
      <c r="D76" s="121" t="n">
        <f aca="false">+(C76/365)*12</f>
        <v>65.0301369863014</v>
      </c>
      <c r="E76" s="50"/>
      <c r="F76" s="38" t="n">
        <f aca="false">Swaps!G75</f>
        <v>868000</v>
      </c>
      <c r="G76" s="114" t="n">
        <f aca="false">(Swaps!H75+Swaps!J75)/2</f>
        <v>3.3492615798182</v>
      </c>
      <c r="H76" s="116"/>
      <c r="I76" s="117" t="n">
        <f aca="false">+H76*F76</f>
        <v>0</v>
      </c>
      <c r="J76" s="40" t="n">
        <f aca="false">+F76*G76+I76</f>
        <v>2907159.0512822</v>
      </c>
      <c r="K76" s="56"/>
      <c r="L76" s="38" t="n">
        <f aca="false">Swaps!O75</f>
        <v>353400</v>
      </c>
      <c r="M76" s="114" t="n">
        <f aca="false">(Swaps!P75+Swaps!R75)/2</f>
        <v>3.2982615798182</v>
      </c>
      <c r="N76" s="116"/>
      <c r="O76" s="117" t="n">
        <f aca="false">+N76*L76</f>
        <v>0</v>
      </c>
      <c r="P76" s="40" t="n">
        <f aca="false">+L76*M76+O76</f>
        <v>1165605.64230775</v>
      </c>
      <c r="Q76" s="39"/>
      <c r="R76" s="56"/>
      <c r="S76" s="41" t="n">
        <f aca="false">F76+L76</f>
        <v>1221400</v>
      </c>
      <c r="T76" s="119" t="n">
        <f aca="false">+U76/S76</f>
        <v>3.33450523464053</v>
      </c>
      <c r="U76" s="39" t="n">
        <f aca="false">+P76+J76</f>
        <v>4072764.69358995</v>
      </c>
      <c r="V76" s="39"/>
      <c r="W76" s="122" t="n">
        <f aca="false">1/(1+$W$11/12)^D76</f>
        <v>0.667579769388875</v>
      </c>
      <c r="X76" s="42" t="n">
        <f aca="false">+U76*W76</f>
        <v>2718895.31492193</v>
      </c>
    </row>
    <row r="77" customFormat="false" ht="12.75" hidden="false" customHeight="false" outlineLevel="0" collapsed="false">
      <c r="A77" s="35" t="n">
        <v>38961</v>
      </c>
      <c r="B77" s="36" t="n">
        <v>39015</v>
      </c>
      <c r="C77" s="39" t="n">
        <f aca="false">+B77-$A$12</f>
        <v>2008</v>
      </c>
      <c r="D77" s="121" t="n">
        <f aca="false">+(C77/365)*12</f>
        <v>66.0164383561644</v>
      </c>
      <c r="E77" s="50"/>
      <c r="F77" s="38" t="n">
        <f aca="false">Swaps!G76</f>
        <v>840000</v>
      </c>
      <c r="G77" s="114" t="n">
        <f aca="false">(Swaps!H76+Swaps!J76)/2</f>
        <v>3.40965935410856</v>
      </c>
      <c r="H77" s="116"/>
      <c r="I77" s="117" t="n">
        <f aca="false">+H77*F77</f>
        <v>0</v>
      </c>
      <c r="J77" s="40" t="n">
        <f aca="false">+F77*G77+I77</f>
        <v>2864113.85745119</v>
      </c>
      <c r="K77" s="56"/>
      <c r="L77" s="38" t="n">
        <f aca="false">Swaps!O76</f>
        <v>342000</v>
      </c>
      <c r="M77" s="114" t="n">
        <f aca="false">(Swaps!P76+Swaps!R76)/2</f>
        <v>3.32215935410856</v>
      </c>
      <c r="N77" s="116"/>
      <c r="O77" s="117" t="n">
        <f aca="false">+N77*L77</f>
        <v>0</v>
      </c>
      <c r="P77" s="40" t="n">
        <f aca="false">+L77*M77+O77</f>
        <v>1136178.49910513</v>
      </c>
      <c r="Q77" s="39"/>
      <c r="R77" s="56"/>
      <c r="S77" s="41" t="n">
        <f aca="false">F77+L77</f>
        <v>1182000</v>
      </c>
      <c r="T77" s="119" t="n">
        <f aca="false">+U77/S77</f>
        <v>3.38434209522531</v>
      </c>
      <c r="U77" s="39" t="n">
        <f aca="false">+P77+J77</f>
        <v>4000292.35655632</v>
      </c>
      <c r="V77" s="39"/>
      <c r="W77" s="122" t="n">
        <f aca="false">1/(1+$W$11/12)^D77</f>
        <v>0.663500776760084</v>
      </c>
      <c r="X77" s="42" t="n">
        <f aca="false">+U77*W77</f>
        <v>2654197.08584255</v>
      </c>
    </row>
    <row r="78" customFormat="false" ht="12.75" hidden="false" customHeight="false" outlineLevel="0" collapsed="false">
      <c r="A78" s="35" t="n">
        <v>38991</v>
      </c>
      <c r="B78" s="36" t="n">
        <v>39046</v>
      </c>
      <c r="C78" s="39" t="n">
        <f aca="false">+B78-$A$12</f>
        <v>2039</v>
      </c>
      <c r="D78" s="121" t="n">
        <f aca="false">+(C78/365)*12</f>
        <v>67.0356164383562</v>
      </c>
      <c r="E78" s="50"/>
      <c r="F78" s="38" t="n">
        <f aca="false">Swaps!G77</f>
        <v>868000</v>
      </c>
      <c r="G78" s="114" t="n">
        <f aca="false">(Swaps!H77+Swaps!J77)/2</f>
        <v>3.4325611561034</v>
      </c>
      <c r="H78" s="116"/>
      <c r="I78" s="117" t="n">
        <f aca="false">+H78*F78</f>
        <v>0</v>
      </c>
      <c r="J78" s="40" t="n">
        <f aca="false">+F78*G78+I78</f>
        <v>2979463.08349775</v>
      </c>
      <c r="K78" s="56"/>
      <c r="L78" s="38" t="n">
        <f aca="false">Swaps!O77</f>
        <v>353400</v>
      </c>
      <c r="M78" s="114" t="n">
        <f aca="false">(Swaps!P77+Swaps!R77)/2</f>
        <v>3.3825611561034</v>
      </c>
      <c r="N78" s="116"/>
      <c r="O78" s="117" t="n">
        <f aca="false">+N78*L78</f>
        <v>0</v>
      </c>
      <c r="P78" s="40" t="n">
        <f aca="false">+L78*M78+O78</f>
        <v>1195397.11256694</v>
      </c>
      <c r="Q78" s="39"/>
      <c r="R78" s="56"/>
      <c r="S78" s="41" t="n">
        <f aca="false">F78+L78</f>
        <v>1221400</v>
      </c>
      <c r="T78" s="119" t="n">
        <f aca="false">+U78/S78</f>
        <v>3.41809415102726</v>
      </c>
      <c r="U78" s="39" t="n">
        <f aca="false">+P78+J78</f>
        <v>4174860.1960647</v>
      </c>
      <c r="V78" s="39"/>
      <c r="W78" s="122" t="n">
        <f aca="false">1/(1+$W$11/12)^D78</f>
        <v>0.659311999068296</v>
      </c>
      <c r="X78" s="42" t="n">
        <f aca="false">+U78*W78</f>
        <v>2752535.42169808</v>
      </c>
    </row>
    <row r="79" customFormat="false" ht="12.75" hidden="false" customHeight="false" outlineLevel="0" collapsed="false">
      <c r="A79" s="35" t="n">
        <v>39022</v>
      </c>
      <c r="B79" s="36" t="n">
        <v>39076</v>
      </c>
      <c r="C79" s="39" t="n">
        <f aca="false">+B79-$A$12</f>
        <v>2069</v>
      </c>
      <c r="D79" s="121" t="n">
        <f aca="false">+(C79/365)*12</f>
        <v>68.0219178082192</v>
      </c>
      <c r="E79" s="50"/>
      <c r="F79" s="38" t="n">
        <f aca="false">Swaps!G78</f>
        <v>936000</v>
      </c>
      <c r="G79" s="114" t="n">
        <f aca="false">(Swaps!H78+Swaps!J78)/2</f>
        <v>3.5444669180103</v>
      </c>
      <c r="H79" s="116"/>
      <c r="I79" s="117" t="n">
        <f aca="false">+H79*F79</f>
        <v>0</v>
      </c>
      <c r="J79" s="40" t="n">
        <f aca="false">+F79*G79+I79</f>
        <v>3317621.03525764</v>
      </c>
      <c r="K79" s="56"/>
      <c r="L79" s="38" t="n">
        <f aca="false">Swaps!O78</f>
        <v>612000</v>
      </c>
      <c r="M79" s="114" t="n">
        <f aca="false">(Swaps!P78+Swaps!R78)/2</f>
        <v>3.4054669180103</v>
      </c>
      <c r="N79" s="116"/>
      <c r="O79" s="117" t="n">
        <f aca="false">+N79*L79</f>
        <v>0</v>
      </c>
      <c r="P79" s="40" t="n">
        <f aca="false">+L79*M79+O79</f>
        <v>2084145.75382231</v>
      </c>
      <c r="Q79" s="39"/>
      <c r="R79" s="56"/>
      <c r="S79" s="41" t="n">
        <f aca="false">F79+L79</f>
        <v>1548000</v>
      </c>
      <c r="T79" s="119" t="n">
        <f aca="false">+U79/S79</f>
        <v>3.48951342963821</v>
      </c>
      <c r="U79" s="39" t="n">
        <f aca="false">+P79+J79</f>
        <v>5401766.78907995</v>
      </c>
      <c r="V79" s="39"/>
      <c r="W79" s="122" t="n">
        <f aca="false">1/(1+$W$11/12)^D79</f>
        <v>0.655283523509886</v>
      </c>
      <c r="X79" s="42" t="n">
        <f aca="false">+U79*W79</f>
        <v>3539688.77472699</v>
      </c>
    </row>
    <row r="80" customFormat="false" ht="12.75" hidden="false" customHeight="false" outlineLevel="0" collapsed="false">
      <c r="A80" s="35" t="n">
        <v>39052</v>
      </c>
      <c r="B80" s="36" t="n">
        <v>39107</v>
      </c>
      <c r="C80" s="39" t="n">
        <f aca="false">+B80-$A$12</f>
        <v>2100</v>
      </c>
      <c r="D80" s="121" t="n">
        <f aca="false">+(C80/365)*12</f>
        <v>69.041095890411</v>
      </c>
      <c r="E80" s="50"/>
      <c r="F80" s="38" t="n">
        <f aca="false">Swaps!G79</f>
        <v>967200</v>
      </c>
      <c r="G80" s="114" t="n">
        <f aca="false">(Swaps!H79+Swaps!J79)/2</f>
        <v>3.65237657436915</v>
      </c>
      <c r="H80" s="116"/>
      <c r="I80" s="117" t="n">
        <f aca="false">+H80*F80</f>
        <v>0</v>
      </c>
      <c r="J80" s="40" t="n">
        <f aca="false">+F80*G80+I80</f>
        <v>3532578.62272984</v>
      </c>
      <c r="K80" s="56"/>
      <c r="L80" s="38" t="n">
        <f aca="false">Swaps!O79</f>
        <v>632400</v>
      </c>
      <c r="M80" s="114" t="n">
        <f aca="false">(Swaps!P79+Swaps!R79)/2</f>
        <v>3.51737657436915</v>
      </c>
      <c r="N80" s="116"/>
      <c r="O80" s="117" t="n">
        <f aca="false">+N80*L80</f>
        <v>0</v>
      </c>
      <c r="P80" s="40" t="n">
        <f aca="false">+L80*M80+O80</f>
        <v>2224388.94563105</v>
      </c>
      <c r="Q80" s="39"/>
      <c r="R80" s="56"/>
      <c r="S80" s="41" t="n">
        <f aca="false">F80+L80</f>
        <v>1599600</v>
      </c>
      <c r="T80" s="119" t="n">
        <f aca="false">+U80/S80</f>
        <v>3.59900448134589</v>
      </c>
      <c r="U80" s="39" t="n">
        <f aca="false">+P80+J80</f>
        <v>5756967.56836089</v>
      </c>
      <c r="V80" s="39"/>
      <c r="W80" s="122" t="n">
        <f aca="false">1/(1+$W$11/12)^D80</f>
        <v>0.651146622542749</v>
      </c>
      <c r="X80" s="42" t="n">
        <f aca="false">+U80*W80</f>
        <v>3748629.98822634</v>
      </c>
    </row>
    <row r="81" customFormat="false" ht="12.75" hidden="false" customHeight="false" outlineLevel="0" collapsed="false">
      <c r="A81" s="35" t="n">
        <v>39083</v>
      </c>
      <c r="B81" s="36" t="n">
        <v>39138</v>
      </c>
      <c r="C81" s="39" t="n">
        <f aca="false">+B81-$A$12</f>
        <v>2131</v>
      </c>
      <c r="D81" s="121" t="n">
        <f aca="false">+(C81/365)*12</f>
        <v>70.0602739726027</v>
      </c>
      <c r="E81" s="50"/>
      <c r="F81" s="38" t="n">
        <f aca="false">Swaps!G80</f>
        <v>967200</v>
      </c>
      <c r="G81" s="114" t="n">
        <f aca="false">(Swaps!H80+Swaps!J80)/2</f>
        <v>3.76129006193236</v>
      </c>
      <c r="H81" s="116"/>
      <c r="I81" s="117" t="n">
        <f aca="false">+H81*F81</f>
        <v>0</v>
      </c>
      <c r="J81" s="40" t="n">
        <f aca="false">+F81*G81+I81</f>
        <v>3637919.74790098</v>
      </c>
      <c r="K81" s="56"/>
      <c r="L81" s="38" t="n">
        <f aca="false">Swaps!O80</f>
        <v>632400</v>
      </c>
      <c r="M81" s="114" t="n">
        <f aca="false">(Swaps!P80+Swaps!R80)/2</f>
        <v>3.62529006193236</v>
      </c>
      <c r="N81" s="116"/>
      <c r="O81" s="117" t="n">
        <f aca="false">+N81*L81</f>
        <v>0</v>
      </c>
      <c r="P81" s="40" t="n">
        <f aca="false">+L81*M81+O81</f>
        <v>2292633.43516602</v>
      </c>
      <c r="Q81" s="39"/>
      <c r="R81" s="56"/>
      <c r="S81" s="41" t="n">
        <f aca="false">F81+L81</f>
        <v>1599600</v>
      </c>
      <c r="T81" s="119" t="n">
        <f aca="false">+U81/S81</f>
        <v>3.7075226200719</v>
      </c>
      <c r="U81" s="39" t="n">
        <f aca="false">+P81+J81</f>
        <v>5930553.183067</v>
      </c>
      <c r="V81" s="39"/>
      <c r="W81" s="122" t="n">
        <f aca="false">1/(1+$W$11/12)^D81</f>
        <v>0.647035838438006</v>
      </c>
      <c r="X81" s="42" t="n">
        <f aca="false">+U81*W81</f>
        <v>3837280.45120694</v>
      </c>
    </row>
    <row r="82" customFormat="false" ht="12.75" hidden="false" customHeight="false" outlineLevel="0" collapsed="false">
      <c r="A82" s="35" t="n">
        <v>39114</v>
      </c>
      <c r="B82" s="36" t="n">
        <v>39166</v>
      </c>
      <c r="C82" s="39" t="n">
        <f aca="false">+B82-$A$12</f>
        <v>2159</v>
      </c>
      <c r="D82" s="121" t="n">
        <f aca="false">+(C82/365)*12</f>
        <v>70.9808219178082</v>
      </c>
      <c r="E82" s="50"/>
      <c r="F82" s="38" t="n">
        <f aca="false">Swaps!G81</f>
        <v>873600</v>
      </c>
      <c r="G82" s="114" t="n">
        <f aca="false">(Swaps!H81+Swaps!J81)/2</f>
        <v>3.63420731955319</v>
      </c>
      <c r="H82" s="116"/>
      <c r="I82" s="117" t="n">
        <f aca="false">+H82*F82</f>
        <v>0</v>
      </c>
      <c r="J82" s="40" t="n">
        <f aca="false">+F82*G82+I82</f>
        <v>3174843.51436166</v>
      </c>
      <c r="K82" s="56"/>
      <c r="L82" s="38" t="n">
        <f aca="false">Swaps!O81</f>
        <v>571200</v>
      </c>
      <c r="M82" s="114" t="n">
        <f aca="false">(Swaps!P81+Swaps!R81)/2</f>
        <v>3.73420731955319</v>
      </c>
      <c r="N82" s="116"/>
      <c r="O82" s="117" t="n">
        <f aca="false">+N82*L82</f>
        <v>0</v>
      </c>
      <c r="P82" s="40" t="n">
        <f aca="false">+L82*M82+O82</f>
        <v>2132979.22092878</v>
      </c>
      <c r="Q82" s="39"/>
      <c r="R82" s="56"/>
      <c r="S82" s="41" t="n">
        <f aca="false">F82+L82</f>
        <v>1444800</v>
      </c>
      <c r="T82" s="119" t="n">
        <f aca="false">+U82/S82</f>
        <v>3.67374220327412</v>
      </c>
      <c r="U82" s="39" t="n">
        <f aca="false">+P82+J82</f>
        <v>5307822.73529045</v>
      </c>
      <c r="V82" s="39"/>
      <c r="W82" s="122" t="n">
        <f aca="false">1/(1+$W$11/12)^D82</f>
        <v>0.64334518298324</v>
      </c>
      <c r="X82" s="42" t="n">
        <f aca="false">+U82*W82</f>
        <v>3414762.18887803</v>
      </c>
    </row>
    <row r="83" customFormat="false" ht="12.75" hidden="false" customHeight="false" outlineLevel="0" collapsed="false">
      <c r="A83" s="35" t="n">
        <v>39142</v>
      </c>
      <c r="B83" s="36" t="n">
        <v>39197</v>
      </c>
      <c r="C83" s="39" t="n">
        <f aca="false">+B83-$A$12</f>
        <v>2190</v>
      </c>
      <c r="D83" s="121" t="n">
        <f aca="false">+(C83/365)*12</f>
        <v>72</v>
      </c>
      <c r="E83" s="50"/>
      <c r="F83" s="38" t="n">
        <f aca="false">Swaps!G82</f>
        <v>967200</v>
      </c>
      <c r="G83" s="114" t="n">
        <f aca="false">(Swaps!H82+Swaps!J82)/2</f>
        <v>3.4971282880815</v>
      </c>
      <c r="H83" s="116"/>
      <c r="I83" s="117" t="n">
        <f aca="false">+H83*F83</f>
        <v>0</v>
      </c>
      <c r="J83" s="40" t="n">
        <f aca="false">+F83*G83+I83</f>
        <v>3382422.48023242</v>
      </c>
      <c r="K83" s="56"/>
      <c r="L83" s="38" t="n">
        <f aca="false">Swaps!O82</f>
        <v>632400</v>
      </c>
      <c r="M83" s="114" t="n">
        <f aca="false">(Swaps!P82+Swaps!R82)/2</f>
        <v>3.6071282880815</v>
      </c>
      <c r="N83" s="116"/>
      <c r="O83" s="117" t="n">
        <f aca="false">+N83*L83</f>
        <v>0</v>
      </c>
      <c r="P83" s="40" t="n">
        <f aca="false">+L83*M83+O83</f>
        <v>2281147.92938274</v>
      </c>
      <c r="Q83" s="39"/>
      <c r="R83" s="56"/>
      <c r="S83" s="41" t="n">
        <f aca="false">F83+L83</f>
        <v>1599600</v>
      </c>
      <c r="T83" s="119" t="n">
        <f aca="false">+U83/S83</f>
        <v>3.54061666017452</v>
      </c>
      <c r="U83" s="39" t="n">
        <f aca="false">+P83+J83</f>
        <v>5663570.40961516</v>
      </c>
      <c r="V83" s="39"/>
      <c r="W83" s="122" t="n">
        <f aca="false">1/(1+$W$11/12)^D83</f>
        <v>0.639283650510349</v>
      </c>
      <c r="X83" s="42" t="n">
        <f aca="false">+U83*W83</f>
        <v>3620627.96638117</v>
      </c>
    </row>
    <row r="84" customFormat="false" ht="12.75" hidden="false" customHeight="false" outlineLevel="0" collapsed="false">
      <c r="A84" s="35" t="n">
        <v>39173</v>
      </c>
      <c r="B84" s="36" t="n">
        <v>39227</v>
      </c>
      <c r="C84" s="39" t="n">
        <f aca="false">+B84-$A$12</f>
        <v>2220</v>
      </c>
      <c r="D84" s="121" t="n">
        <f aca="false">+(C84/365)*12</f>
        <v>72.986301369863</v>
      </c>
      <c r="E84" s="50"/>
      <c r="F84" s="38" t="n">
        <f aca="false">Swaps!G83</f>
        <v>840000</v>
      </c>
      <c r="G84" s="114" t="n">
        <f aca="false">(Swaps!H83+Swaps!J83)/2</f>
        <v>3.36005291026635</v>
      </c>
      <c r="H84" s="116"/>
      <c r="I84" s="117" t="n">
        <f aca="false">+H84*F84</f>
        <v>0</v>
      </c>
      <c r="J84" s="40" t="n">
        <f aca="false">+F84*G84+I84</f>
        <v>2822444.44462373</v>
      </c>
      <c r="K84" s="56"/>
      <c r="L84" s="38" t="n">
        <f aca="false">Swaps!O83</f>
        <v>342000</v>
      </c>
      <c r="M84" s="114" t="n">
        <f aca="false">(Swaps!P83+Swaps!R83)/2</f>
        <v>3.47005291026635</v>
      </c>
      <c r="N84" s="116"/>
      <c r="O84" s="117" t="n">
        <f aca="false">+N84*L84</f>
        <v>0</v>
      </c>
      <c r="P84" s="40" t="n">
        <f aca="false">+L84*M84+O84</f>
        <v>1186758.09531109</v>
      </c>
      <c r="Q84" s="39"/>
      <c r="R84" s="56"/>
      <c r="S84" s="41" t="n">
        <f aca="false">F84+L84</f>
        <v>1182000</v>
      </c>
      <c r="T84" s="119" t="n">
        <f aca="false">+U84/S84</f>
        <v>3.39188032143386</v>
      </c>
      <c r="U84" s="39" t="n">
        <f aca="false">+P84+J84</f>
        <v>4009202.53993482</v>
      </c>
      <c r="V84" s="39"/>
      <c r="W84" s="122" t="n">
        <f aca="false">1/(1+$W$11/12)^D84</f>
        <v>0.635377550568877</v>
      </c>
      <c r="X84" s="42" t="n">
        <f aca="false">+U84*W84</f>
        <v>2547357.28955831</v>
      </c>
    </row>
    <row r="85" customFormat="false" ht="12.75" hidden="false" customHeight="false" outlineLevel="0" collapsed="false">
      <c r="A85" s="35" t="n">
        <v>39203</v>
      </c>
      <c r="B85" s="36" t="n">
        <v>39258</v>
      </c>
      <c r="C85" s="39" t="n">
        <f aca="false">+B85-$A$12</f>
        <v>2251</v>
      </c>
      <c r="D85" s="121" t="n">
        <f aca="false">+(C85/365)*12</f>
        <v>74.0054794520548</v>
      </c>
      <c r="E85" s="50"/>
      <c r="F85" s="38" t="n">
        <f aca="false">Swaps!G84</f>
        <v>868000</v>
      </c>
      <c r="G85" s="114" t="n">
        <f aca="false">(Swaps!H84+Swaps!J84)/2</f>
        <v>3.34798113066484</v>
      </c>
      <c r="H85" s="116"/>
      <c r="I85" s="117" t="n">
        <f aca="false">+H85*F85</f>
        <v>0</v>
      </c>
      <c r="J85" s="40" t="n">
        <f aca="false">+F85*G85+I85</f>
        <v>2906047.62141708</v>
      </c>
      <c r="K85" s="56"/>
      <c r="L85" s="38" t="n">
        <f aca="false">Swaps!O84</f>
        <v>353400</v>
      </c>
      <c r="M85" s="114" t="n">
        <f aca="false">(Swaps!P84+Swaps!R84)/2</f>
        <v>3.33298113066484</v>
      </c>
      <c r="N85" s="116"/>
      <c r="O85" s="117" t="n">
        <f aca="false">+N85*L85</f>
        <v>0</v>
      </c>
      <c r="P85" s="40" t="n">
        <f aca="false">+L85*M85+O85</f>
        <v>1177875.53157695</v>
      </c>
      <c r="Q85" s="39"/>
      <c r="R85" s="56"/>
      <c r="S85" s="41" t="n">
        <f aca="false">F85+L85</f>
        <v>1221400</v>
      </c>
      <c r="T85" s="119" t="n">
        <f aca="false">+U85/S85</f>
        <v>3.343641029142</v>
      </c>
      <c r="U85" s="39" t="n">
        <f aca="false">+P85+J85</f>
        <v>4083923.15299403</v>
      </c>
      <c r="V85" s="39"/>
      <c r="W85" s="122" t="n">
        <f aca="false">1/(1+$W$11/12)^D85</f>
        <v>0.631366318927699</v>
      </c>
      <c r="X85" s="42" t="n">
        <f aca="false">+U85*W85</f>
        <v>2578451.52788945</v>
      </c>
    </row>
    <row r="86" customFormat="false" ht="12.75" hidden="false" customHeight="false" outlineLevel="0" collapsed="false">
      <c r="A86" s="35" t="n">
        <v>39234</v>
      </c>
      <c r="B86" s="36" t="n">
        <v>39288</v>
      </c>
      <c r="C86" s="39" t="n">
        <f aca="false">+B86-$A$12</f>
        <v>2281</v>
      </c>
      <c r="D86" s="121" t="n">
        <f aca="false">+(C86/365)*12</f>
        <v>74.9917808219178</v>
      </c>
      <c r="E86" s="50"/>
      <c r="F86" s="38" t="n">
        <f aca="false">Swaps!G85</f>
        <v>840000</v>
      </c>
      <c r="G86" s="114" t="n">
        <f aca="false">(Swaps!H85+Swaps!J85)/2</f>
        <v>3.38291289555677</v>
      </c>
      <c r="H86" s="116"/>
      <c r="I86" s="117" t="n">
        <f aca="false">+H86*F86</f>
        <v>0</v>
      </c>
      <c r="J86" s="40" t="n">
        <f aca="false">+F86*G86+I86</f>
        <v>2841646.83226768</v>
      </c>
      <c r="K86" s="56"/>
      <c r="L86" s="38" t="n">
        <f aca="false">Swaps!O85</f>
        <v>342000</v>
      </c>
      <c r="M86" s="114" t="n">
        <f aca="false">(Swaps!P85+Swaps!R85)/2</f>
        <v>3.32091289555677</v>
      </c>
      <c r="N86" s="116"/>
      <c r="O86" s="117" t="n">
        <f aca="false">+N86*L86</f>
        <v>0</v>
      </c>
      <c r="P86" s="40" t="n">
        <f aca="false">+L86*M86+O86</f>
        <v>1135752.21028041</v>
      </c>
      <c r="Q86" s="39"/>
      <c r="R86" s="56"/>
      <c r="S86" s="41" t="n">
        <f aca="false">F86+L86</f>
        <v>1182000</v>
      </c>
      <c r="T86" s="119" t="n">
        <f aca="false">+U86/S86</f>
        <v>3.36497380926235</v>
      </c>
      <c r="U86" s="39" t="n">
        <f aca="false">+P86+J86</f>
        <v>3977399.0425481</v>
      </c>
      <c r="V86" s="39"/>
      <c r="W86" s="122" t="n">
        <f aca="false">1/(1+$W$11/12)^D86</f>
        <v>0.627508594833798</v>
      </c>
      <c r="X86" s="42" t="n">
        <f aca="false">+U86*W86</f>
        <v>2495852.08428265</v>
      </c>
    </row>
    <row r="87" customFormat="false" ht="12.75" hidden="false" customHeight="false" outlineLevel="0" collapsed="false">
      <c r="A87" s="35" t="n">
        <v>39264</v>
      </c>
      <c r="B87" s="36" t="n">
        <v>39319</v>
      </c>
      <c r="C87" s="39" t="n">
        <f aca="false">+B87-$A$12</f>
        <v>2312</v>
      </c>
      <c r="D87" s="121" t="n">
        <f aca="false">+(C87/365)*12</f>
        <v>76.0109589041096</v>
      </c>
      <c r="E87" s="50"/>
      <c r="F87" s="38" t="n">
        <f aca="false">Swaps!G86</f>
        <v>868000</v>
      </c>
      <c r="G87" s="114" t="n">
        <f aca="false">(Swaps!H86+Swaps!J86)/2</f>
        <v>3.39784815286456</v>
      </c>
      <c r="H87" s="116"/>
      <c r="I87" s="117" t="n">
        <f aca="false">+H87*F87</f>
        <v>0</v>
      </c>
      <c r="J87" s="40" t="n">
        <f aca="false">+F87*G87+I87</f>
        <v>2949332.19668644</v>
      </c>
      <c r="K87" s="56"/>
      <c r="L87" s="38" t="n">
        <f aca="false">Swaps!O86</f>
        <v>353400</v>
      </c>
      <c r="M87" s="114" t="n">
        <f aca="false">(Swaps!P86+Swaps!R86)/2</f>
        <v>3.35584815286456</v>
      </c>
      <c r="N87" s="116"/>
      <c r="O87" s="117" t="n">
        <f aca="false">+N87*L87</f>
        <v>0</v>
      </c>
      <c r="P87" s="40" t="n">
        <f aca="false">+L87*M87+O87</f>
        <v>1185956.73722234</v>
      </c>
      <c r="Q87" s="39"/>
      <c r="R87" s="56"/>
      <c r="S87" s="41" t="n">
        <f aca="false">F87+L87</f>
        <v>1221400</v>
      </c>
      <c r="T87" s="119" t="n">
        <f aca="false">+U87/S87</f>
        <v>3.3856958686006</v>
      </c>
      <c r="U87" s="39" t="n">
        <f aca="false">+P87+J87</f>
        <v>4135288.93390878</v>
      </c>
      <c r="V87" s="39"/>
      <c r="W87" s="122" t="n">
        <f aca="false">1/(1+$W$11/12)^D87</f>
        <v>0.623547041063989</v>
      </c>
      <c r="X87" s="42" t="n">
        <f aca="false">+U87*W87</f>
        <v>2578547.17868348</v>
      </c>
    </row>
    <row r="88" customFormat="false" ht="12.75" hidden="false" customHeight="false" outlineLevel="0" collapsed="false">
      <c r="A88" s="35" t="n">
        <v>39295</v>
      </c>
      <c r="B88" s="36" t="n">
        <v>39350</v>
      </c>
      <c r="C88" s="39" t="n">
        <f aca="false">+B88-$A$12</f>
        <v>2343</v>
      </c>
      <c r="D88" s="121" t="n">
        <f aca="false">+(C88/365)*12</f>
        <v>77.0301369863014</v>
      </c>
      <c r="E88" s="50"/>
      <c r="F88" s="38" t="n">
        <f aca="false">Swaps!G87</f>
        <v>868000</v>
      </c>
      <c r="G88" s="114" t="n">
        <f aca="false">(Swaps!H87+Swaps!J87)/2</f>
        <v>3.42178685207817</v>
      </c>
      <c r="H88" s="116"/>
      <c r="I88" s="117" t="n">
        <f aca="false">+H88*F88</f>
        <v>0</v>
      </c>
      <c r="J88" s="40" t="n">
        <f aca="false">+F88*G88+I88</f>
        <v>2970110.98760385</v>
      </c>
      <c r="K88" s="56"/>
      <c r="L88" s="38" t="n">
        <f aca="false">Swaps!O87</f>
        <v>353400</v>
      </c>
      <c r="M88" s="114" t="n">
        <f aca="false">(Swaps!P87+Swaps!R87)/2</f>
        <v>3.37078685207817</v>
      </c>
      <c r="N88" s="116"/>
      <c r="O88" s="117" t="n">
        <f aca="false">+N88*L88</f>
        <v>0</v>
      </c>
      <c r="P88" s="40" t="n">
        <f aca="false">+L88*M88+O88</f>
        <v>1191236.07352443</v>
      </c>
      <c r="Q88" s="39"/>
      <c r="R88" s="56"/>
      <c r="S88" s="41" t="n">
        <f aca="false">F88+L88</f>
        <v>1221400</v>
      </c>
      <c r="T88" s="119" t="n">
        <f aca="false">+U88/S88</f>
        <v>3.40703050690051</v>
      </c>
      <c r="U88" s="39" t="n">
        <f aca="false">+P88+J88</f>
        <v>4161347.06112828</v>
      </c>
      <c r="V88" s="39"/>
      <c r="W88" s="122" t="n">
        <f aca="false">1/(1+$W$11/12)^D88</f>
        <v>0.619610497164006</v>
      </c>
      <c r="X88" s="42" t="n">
        <f aca="false">+U88*W88</f>
        <v>2578414.32141767</v>
      </c>
    </row>
    <row r="89" customFormat="false" ht="12.75" hidden="false" customHeight="false" outlineLevel="0" collapsed="false">
      <c r="A89" s="35" t="n">
        <v>39326</v>
      </c>
      <c r="B89" s="36" t="n">
        <v>39380</v>
      </c>
      <c r="C89" s="39" t="n">
        <f aca="false">+B89-$A$12</f>
        <v>2373</v>
      </c>
      <c r="D89" s="121" t="n">
        <f aca="false">+(C89/365)*12</f>
        <v>78.0164383561644</v>
      </c>
      <c r="E89" s="50"/>
      <c r="F89" s="38" t="n">
        <f aca="false">Swaps!G88</f>
        <v>840000</v>
      </c>
      <c r="G89" s="114" t="n">
        <f aca="false">(Swaps!H88+Swaps!J88)/2</f>
        <v>3.48222894418446</v>
      </c>
      <c r="H89" s="116"/>
      <c r="I89" s="117" t="n">
        <f aca="false">+H89*F89</f>
        <v>0</v>
      </c>
      <c r="J89" s="40" t="n">
        <f aca="false">+F89*G89+I89</f>
        <v>2925072.31311494</v>
      </c>
      <c r="K89" s="56"/>
      <c r="L89" s="38" t="n">
        <f aca="false">Swaps!O88</f>
        <v>342000</v>
      </c>
      <c r="M89" s="114" t="n">
        <f aca="false">(Swaps!P88+Swaps!R88)/2</f>
        <v>3.39472894418446</v>
      </c>
      <c r="N89" s="116"/>
      <c r="O89" s="117" t="n">
        <f aca="false">+N89*L89</f>
        <v>0</v>
      </c>
      <c r="P89" s="40" t="n">
        <f aca="false">+L89*M89+O89</f>
        <v>1160997.29891108</v>
      </c>
      <c r="Q89" s="39"/>
      <c r="R89" s="56"/>
      <c r="S89" s="41" t="n">
        <f aca="false">F89+L89</f>
        <v>1182000</v>
      </c>
      <c r="T89" s="119" t="n">
        <f aca="false">+U89/S89</f>
        <v>3.45691168530121</v>
      </c>
      <c r="U89" s="39" t="n">
        <f aca="false">+P89+J89</f>
        <v>4086069.61202603</v>
      </c>
      <c r="V89" s="39"/>
      <c r="W89" s="122" t="n">
        <f aca="false">1/(1+$W$11/12)^D89</f>
        <v>0.615824602554038</v>
      </c>
      <c r="X89" s="42" t="n">
        <f aca="false">+U89*W89</f>
        <v>2516302.19483406</v>
      </c>
    </row>
    <row r="90" customFormat="false" ht="12.75" hidden="false" customHeight="false" outlineLevel="0" collapsed="false">
      <c r="A90" s="35" t="n">
        <v>39356</v>
      </c>
      <c r="B90" s="36" t="n">
        <v>39411</v>
      </c>
      <c r="C90" s="39" t="n">
        <f aca="false">+B90-$A$12</f>
        <v>2404</v>
      </c>
      <c r="D90" s="121" t="n">
        <f aca="false">+(C90/365)*12</f>
        <v>79.0356164383562</v>
      </c>
      <c r="E90" s="50"/>
      <c r="F90" s="38" t="n">
        <f aca="false">Swaps!G89</f>
        <v>868000</v>
      </c>
      <c r="G90" s="114" t="n">
        <f aca="false">(Swaps!H89+Swaps!J89)/2</f>
        <v>3.50517438160082</v>
      </c>
      <c r="H90" s="116"/>
      <c r="I90" s="117" t="n">
        <f aca="false">+H90*F90</f>
        <v>0</v>
      </c>
      <c r="J90" s="40" t="n">
        <f aca="false">+F90*G90+I90</f>
        <v>3042491.36322951</v>
      </c>
      <c r="K90" s="56"/>
      <c r="L90" s="38" t="n">
        <f aca="false">Swaps!O89</f>
        <v>353400</v>
      </c>
      <c r="M90" s="114" t="n">
        <f aca="false">(Swaps!P89+Swaps!R89)/2</f>
        <v>3.45517438160082</v>
      </c>
      <c r="N90" s="116"/>
      <c r="O90" s="117" t="n">
        <f aca="false">+N90*L90</f>
        <v>0</v>
      </c>
      <c r="P90" s="40" t="n">
        <f aca="false">+L90*M90+O90</f>
        <v>1221058.62645773</v>
      </c>
      <c r="Q90" s="39"/>
      <c r="R90" s="56"/>
      <c r="S90" s="41" t="n">
        <f aca="false">F90+L90</f>
        <v>1221400</v>
      </c>
      <c r="T90" s="119" t="n">
        <f aca="false">+U90/S90</f>
        <v>3.49070737652467</v>
      </c>
      <c r="U90" s="39" t="n">
        <f aca="false">+P90+J90</f>
        <v>4263549.98968724</v>
      </c>
      <c r="V90" s="39"/>
      <c r="W90" s="122" t="n">
        <f aca="false">1/(1+$W$11/12)^D90</f>
        <v>0.611936811540697</v>
      </c>
      <c r="X90" s="42" t="n">
        <f aca="false">+U90*W90</f>
        <v>2609023.18653358</v>
      </c>
    </row>
    <row r="91" customFormat="false" ht="12.75" hidden="false" customHeight="false" outlineLevel="0" collapsed="false">
      <c r="A91" s="35" t="n">
        <v>39387</v>
      </c>
      <c r="B91" s="36" t="n">
        <v>39441</v>
      </c>
      <c r="C91" s="39" t="n">
        <f aca="false">+B91-$A$12</f>
        <v>2434</v>
      </c>
      <c r="D91" s="121" t="n">
        <f aca="false">+(C91/365)*12</f>
        <v>80.0219178082192</v>
      </c>
      <c r="E91" s="50"/>
      <c r="F91" s="38" t="n">
        <f aca="false">Swaps!G90</f>
        <v>981000</v>
      </c>
      <c r="G91" s="114" t="n">
        <f aca="false">(Swaps!H90+Swaps!J90)/2</f>
        <v>3.61712311811267</v>
      </c>
      <c r="H91" s="116"/>
      <c r="I91" s="117" t="n">
        <f aca="false">+H91*F91</f>
        <v>0</v>
      </c>
      <c r="J91" s="40" t="n">
        <f aca="false">+F91*G91+I91</f>
        <v>3548397.77886853</v>
      </c>
      <c r="K91" s="56"/>
      <c r="L91" s="38" t="n">
        <f aca="false">Swaps!O90</f>
        <v>612000</v>
      </c>
      <c r="M91" s="114" t="n">
        <f aca="false">(Swaps!P90+Swaps!R90)/2</f>
        <v>3.47812311811267</v>
      </c>
      <c r="N91" s="116"/>
      <c r="O91" s="117" t="n">
        <f aca="false">+N91*L91</f>
        <v>0</v>
      </c>
      <c r="P91" s="40" t="n">
        <f aca="false">+L91*M91+O91</f>
        <v>2128611.34828496</v>
      </c>
      <c r="Q91" s="39"/>
      <c r="R91" s="56"/>
      <c r="S91" s="41" t="n">
        <f aca="false">F91+L91</f>
        <v>1593000</v>
      </c>
      <c r="T91" s="119" t="n">
        <f aca="false">+U91/S91</f>
        <v>3.56372198816917</v>
      </c>
      <c r="U91" s="39" t="n">
        <f aca="false">+P91+J91</f>
        <v>5677009.12715349</v>
      </c>
      <c r="V91" s="39"/>
      <c r="W91" s="122" t="n">
        <f aca="false">1/(1+$W$11/12)^D91</f>
        <v>0.608197804072204</v>
      </c>
      <c r="X91" s="42" t="n">
        <f aca="false">+U91*W91</f>
        <v>3452744.48483261</v>
      </c>
    </row>
    <row r="92" customFormat="false" ht="12.75" hidden="false" customHeight="false" outlineLevel="0" collapsed="false">
      <c r="A92" s="35" t="n">
        <v>39417</v>
      </c>
      <c r="B92" s="36" t="n">
        <v>39472</v>
      </c>
      <c r="C92" s="39" t="n">
        <f aca="false">+B92-$A$12</f>
        <v>2465</v>
      </c>
      <c r="D92" s="121" t="n">
        <f aca="false">+(C92/365)*12</f>
        <v>81.041095890411</v>
      </c>
      <c r="E92" s="50"/>
      <c r="F92" s="38" t="n">
        <f aca="false">Swaps!G91</f>
        <v>1013700</v>
      </c>
      <c r="G92" s="114" t="n">
        <f aca="false">(Swaps!H91+Swaps!J91)/2</f>
        <v>3.72507510881461</v>
      </c>
      <c r="H92" s="116"/>
      <c r="I92" s="117" t="n">
        <f aca="false">+H92*F92</f>
        <v>0</v>
      </c>
      <c r="J92" s="40" t="n">
        <f aca="false">+F92*G92+I92</f>
        <v>3776108.63780537</v>
      </c>
      <c r="K92" s="56"/>
      <c r="L92" s="38" t="n">
        <f aca="false">Swaps!O91</f>
        <v>632400</v>
      </c>
      <c r="M92" s="114" t="n">
        <f aca="false">(Swaps!P91+Swaps!R91)/2</f>
        <v>3.59007510881461</v>
      </c>
      <c r="N92" s="116"/>
      <c r="O92" s="117" t="n">
        <f aca="false">+N92*L92</f>
        <v>0</v>
      </c>
      <c r="P92" s="40" t="n">
        <f aca="false">+L92*M92+O92</f>
        <v>2270363.49881436</v>
      </c>
      <c r="Q92" s="39"/>
      <c r="R92" s="56"/>
      <c r="S92" s="41" t="n">
        <f aca="false">F92+L92</f>
        <v>1646100</v>
      </c>
      <c r="T92" s="119" t="n">
        <f aca="false">+U92/S92</f>
        <v>3.67321070203495</v>
      </c>
      <c r="U92" s="39" t="n">
        <f aca="false">+P92+J92</f>
        <v>6046472.13661973</v>
      </c>
      <c r="V92" s="39"/>
      <c r="W92" s="122" t="n">
        <f aca="false">1/(1+$W$11/12)^D92</f>
        <v>0.604358162155984</v>
      </c>
      <c r="X92" s="42" t="n">
        <f aca="false">+U92*W92</f>
        <v>3654234.78801487</v>
      </c>
    </row>
    <row r="93" customFormat="false" ht="12.75" hidden="false" customHeight="false" outlineLevel="0" collapsed="false">
      <c r="A93" s="35" t="n">
        <v>39448</v>
      </c>
      <c r="B93" s="36" t="n">
        <v>39503</v>
      </c>
      <c r="C93" s="39" t="n">
        <f aca="false">+B93-$A$12</f>
        <v>2496</v>
      </c>
      <c r="D93" s="121" t="n">
        <f aca="false">+(C93/365)*12</f>
        <v>82.0602739726027</v>
      </c>
      <c r="E93" s="50"/>
      <c r="F93" s="38" t="n">
        <f aca="false">Swaps!G92</f>
        <v>1013700</v>
      </c>
      <c r="G93" s="114" t="n">
        <f aca="false">(Swaps!H92+Swaps!J92)/2</f>
        <v>3.83653031005482</v>
      </c>
      <c r="H93" s="116"/>
      <c r="I93" s="117" t="n">
        <f aca="false">+H93*F93</f>
        <v>0</v>
      </c>
      <c r="J93" s="40" t="n">
        <f aca="false">+F93*G93+I93</f>
        <v>3889090.77530257</v>
      </c>
      <c r="K93" s="56"/>
      <c r="L93" s="38" t="n">
        <f aca="false">Swaps!O92</f>
        <v>632400</v>
      </c>
      <c r="M93" s="114" t="n">
        <f aca="false">(Swaps!P92+Swaps!R92)/2</f>
        <v>3.69803031005482</v>
      </c>
      <c r="N93" s="116"/>
      <c r="O93" s="117" t="n">
        <f aca="false">+N93*L93</f>
        <v>0</v>
      </c>
      <c r="P93" s="40" t="n">
        <f aca="false">+L93*M93+O93</f>
        <v>2338634.36807867</v>
      </c>
      <c r="Q93" s="39"/>
      <c r="R93" s="56"/>
      <c r="S93" s="41" t="n">
        <f aca="false">F93+L93</f>
        <v>1646100</v>
      </c>
      <c r="T93" s="119" t="n">
        <f aca="false">+U93/S93</f>
        <v>3.78332127050679</v>
      </c>
      <c r="U93" s="39" t="n">
        <f aca="false">+P93+J93</f>
        <v>6227725.14338123</v>
      </c>
      <c r="V93" s="39"/>
      <c r="W93" s="122" t="n">
        <f aca="false">1/(1+$W$11/12)^D93</f>
        <v>0.600542760462183</v>
      </c>
      <c r="X93" s="42" t="n">
        <f aca="false">+U93*W93</f>
        <v>3740015.24900591</v>
      </c>
    </row>
    <row r="94" customFormat="false" ht="12.75" hidden="false" customHeight="false" outlineLevel="0" collapsed="false">
      <c r="A94" s="35" t="n">
        <v>39479</v>
      </c>
      <c r="B94" s="36" t="n">
        <v>39532</v>
      </c>
      <c r="C94" s="39" t="n">
        <f aca="false">+B94-$A$12</f>
        <v>2525</v>
      </c>
      <c r="D94" s="121" t="n">
        <f aca="false">+(C94/365)*12</f>
        <v>83.013698630137</v>
      </c>
      <c r="E94" s="50"/>
      <c r="F94" s="38" t="n">
        <f aca="false">Swaps!G93</f>
        <v>948300</v>
      </c>
      <c r="G94" s="114" t="n">
        <f aca="false">(Swaps!H93+Swaps!J93)/2</f>
        <v>3.70948867938267</v>
      </c>
      <c r="H94" s="116"/>
      <c r="I94" s="117" t="n">
        <f aca="false">+H94*F94</f>
        <v>0</v>
      </c>
      <c r="J94" s="40" t="n">
        <f aca="false">+F94*G94+I94</f>
        <v>3517708.11465859</v>
      </c>
      <c r="K94" s="56"/>
      <c r="L94" s="38" t="n">
        <f aca="false">Swaps!O93</f>
        <v>591600</v>
      </c>
      <c r="M94" s="114" t="n">
        <f aca="false">(Swaps!P93+Swaps!R93)/2</f>
        <v>3.80948867938267</v>
      </c>
      <c r="N94" s="116"/>
      <c r="O94" s="117" t="n">
        <f aca="false">+N94*L94</f>
        <v>0</v>
      </c>
      <c r="P94" s="40" t="n">
        <f aca="false">+L94*M94+O94</f>
        <v>2253693.50272279</v>
      </c>
      <c r="Q94" s="39"/>
      <c r="R94" s="56"/>
      <c r="S94" s="41" t="n">
        <f aca="false">F94+L94</f>
        <v>1539900</v>
      </c>
      <c r="T94" s="119" t="n">
        <f aca="false">+U94/S94</f>
        <v>3.74790675847872</v>
      </c>
      <c r="U94" s="39" t="n">
        <f aca="false">+P94+J94</f>
        <v>5771401.61738138</v>
      </c>
      <c r="V94" s="39"/>
      <c r="W94" s="122" t="n">
        <f aca="false">1/(1+$W$11/12)^D94</f>
        <v>0.596995322983271</v>
      </c>
      <c r="X94" s="42" t="n">
        <f aca="false">+U94*W94</f>
        <v>3445499.77263477</v>
      </c>
    </row>
    <row r="95" customFormat="false" ht="12.75" hidden="false" customHeight="false" outlineLevel="0" collapsed="false">
      <c r="A95" s="35" t="n">
        <v>39508</v>
      </c>
      <c r="B95" s="36" t="n">
        <v>39563</v>
      </c>
      <c r="C95" s="39" t="n">
        <f aca="false">+B95-$A$12</f>
        <v>2556</v>
      </c>
      <c r="D95" s="121" t="n">
        <f aca="false">+(C95/365)*12</f>
        <v>84.0328767123288</v>
      </c>
      <c r="E95" s="50"/>
      <c r="F95" s="38" t="n">
        <f aca="false">Swaps!G94</f>
        <v>1013700</v>
      </c>
      <c r="G95" s="114" t="n">
        <f aca="false">(Swaps!H94+Swaps!J94)/2</f>
        <v>3.57245017549924</v>
      </c>
      <c r="H95" s="116"/>
      <c r="I95" s="117" t="n">
        <f aca="false">+H95*F95</f>
        <v>0</v>
      </c>
      <c r="J95" s="40" t="n">
        <f aca="false">+F95*G95+I95</f>
        <v>3621392.74290358</v>
      </c>
      <c r="K95" s="56"/>
      <c r="L95" s="38" t="n">
        <f aca="false">Swaps!O94</f>
        <v>632400</v>
      </c>
      <c r="M95" s="114" t="n">
        <f aca="false">(Swaps!P94+Swaps!R94)/2</f>
        <v>3.68245017549924</v>
      </c>
      <c r="N95" s="116"/>
      <c r="O95" s="117" t="n">
        <f aca="false">+N95*L95</f>
        <v>0</v>
      </c>
      <c r="P95" s="40" t="n">
        <f aca="false">+L95*M95+O95</f>
        <v>2328781.49098572</v>
      </c>
      <c r="Q95" s="39"/>
      <c r="R95" s="56"/>
      <c r="S95" s="41" t="n">
        <f aca="false">F95+L95</f>
        <v>1646100</v>
      </c>
      <c r="T95" s="119" t="n">
        <f aca="false">+U95/S95</f>
        <v>3.61471006250489</v>
      </c>
      <c r="U95" s="39" t="n">
        <f aca="false">+P95+J95</f>
        <v>5950174.2338893</v>
      </c>
      <c r="V95" s="39"/>
      <c r="W95" s="122" t="n">
        <f aca="false">1/(1+$W$11/12)^D95</f>
        <v>0.593226403972769</v>
      </c>
      <c r="X95" s="42" t="n">
        <f aca="false">+U95*W95</f>
        <v>3529800.46378157</v>
      </c>
    </row>
    <row r="96" customFormat="false" ht="12.75" hidden="false" customHeight="false" outlineLevel="0" collapsed="false">
      <c r="A96" s="35" t="n">
        <v>39539</v>
      </c>
      <c r="B96" s="36" t="n">
        <v>39593</v>
      </c>
      <c r="C96" s="39" t="n">
        <f aca="false">+B96-$A$12</f>
        <v>2586</v>
      </c>
      <c r="D96" s="121" t="n">
        <f aca="false">+(C96/365)*12</f>
        <v>85.0191780821918</v>
      </c>
      <c r="E96" s="50"/>
      <c r="F96" s="38" t="n">
        <f aca="false">Swaps!G95</f>
        <v>840000</v>
      </c>
      <c r="G96" s="114" t="n">
        <f aca="false">(Swaps!H95+Swaps!J95)/2</f>
        <v>3.43541475821043</v>
      </c>
      <c r="H96" s="116"/>
      <c r="I96" s="117" t="n">
        <f aca="false">+H96*F96</f>
        <v>0</v>
      </c>
      <c r="J96" s="40" t="n">
        <f aca="false">+F96*G96+I96</f>
        <v>2885748.39689677</v>
      </c>
      <c r="K96" s="56"/>
      <c r="L96" s="38" t="n">
        <f aca="false">Swaps!O95</f>
        <v>342000</v>
      </c>
      <c r="M96" s="114" t="n">
        <f aca="false">(Swaps!P95+Swaps!R95)/2</f>
        <v>3.54541475821043</v>
      </c>
      <c r="N96" s="116"/>
      <c r="O96" s="117" t="n">
        <f aca="false">+N96*L96</f>
        <v>0</v>
      </c>
      <c r="P96" s="40" t="n">
        <f aca="false">+L96*M96+O96</f>
        <v>1212531.84730797</v>
      </c>
      <c r="Q96" s="39"/>
      <c r="R96" s="56"/>
      <c r="S96" s="41" t="n">
        <f aca="false">F96+L96</f>
        <v>1182000</v>
      </c>
      <c r="T96" s="119" t="n">
        <f aca="false">+U96/S96</f>
        <v>3.46724216937795</v>
      </c>
      <c r="U96" s="39" t="n">
        <f aca="false">+P96+J96</f>
        <v>4098280.24420473</v>
      </c>
      <c r="V96" s="39"/>
      <c r="W96" s="122" t="n">
        <f aca="false">1/(1+$W$11/12)^D96</f>
        <v>0.589601719343359</v>
      </c>
      <c r="X96" s="42" t="n">
        <f aca="false">+U96*W96</f>
        <v>2416353.07833403</v>
      </c>
    </row>
    <row r="97" customFormat="false" ht="12.75" hidden="false" customHeight="false" outlineLevel="0" collapsed="false">
      <c r="A97" s="35" t="n">
        <v>39569</v>
      </c>
      <c r="B97" s="36" t="n">
        <v>39624</v>
      </c>
      <c r="C97" s="39" t="n">
        <f aca="false">+B97-$A$12</f>
        <v>2617</v>
      </c>
      <c r="D97" s="121" t="n">
        <f aca="false">+(C97/365)*12</f>
        <v>86.0383561643836</v>
      </c>
      <c r="E97" s="50"/>
      <c r="F97" s="38" t="n">
        <f aca="false">Swaps!G96</f>
        <v>868000</v>
      </c>
      <c r="G97" s="114" t="n">
        <f aca="false">(Swaps!H96+Swaps!J96)/2</f>
        <v>3.42338238838273</v>
      </c>
      <c r="H97" s="116"/>
      <c r="I97" s="117" t="n">
        <f aca="false">+H97*F97</f>
        <v>0</v>
      </c>
      <c r="J97" s="40" t="n">
        <f aca="false">+F97*G97+I97</f>
        <v>2971495.91311621</v>
      </c>
      <c r="K97" s="56"/>
      <c r="L97" s="38" t="n">
        <f aca="false">Swaps!O96</f>
        <v>353400</v>
      </c>
      <c r="M97" s="114" t="n">
        <f aca="false">(Swaps!P96+Swaps!R96)/2</f>
        <v>3.40838238838273</v>
      </c>
      <c r="N97" s="116"/>
      <c r="O97" s="117" t="n">
        <f aca="false">+N97*L97</f>
        <v>0</v>
      </c>
      <c r="P97" s="40" t="n">
        <f aca="false">+L97*M97+O97</f>
        <v>1204522.33605446</v>
      </c>
      <c r="Q97" s="39"/>
      <c r="R97" s="56"/>
      <c r="S97" s="41" t="n">
        <f aca="false">F97+L97</f>
        <v>1221400</v>
      </c>
      <c r="T97" s="119" t="n">
        <f aca="false">+U97/S97</f>
        <v>3.41904228685989</v>
      </c>
      <c r="U97" s="39" t="n">
        <f aca="false">+P97+J97</f>
        <v>4176018.24917067</v>
      </c>
      <c r="V97" s="39"/>
      <c r="W97" s="122" t="n">
        <f aca="false">1/(1+$W$11/12)^D97</f>
        <v>0.585879477236748</v>
      </c>
      <c r="X97" s="42" t="n">
        <f aca="false">+U97*W97</f>
        <v>2446643.38875523</v>
      </c>
    </row>
    <row r="98" customFormat="false" ht="12.75" hidden="false" customHeight="false" outlineLevel="0" collapsed="false">
      <c r="A98" s="35" t="n">
        <v>39600</v>
      </c>
      <c r="B98" s="36" t="n">
        <v>39654</v>
      </c>
      <c r="C98" s="39" t="n">
        <f aca="false">+B98-$A$12</f>
        <v>2647</v>
      </c>
      <c r="D98" s="121" t="n">
        <f aca="false">+(C98/365)*12</f>
        <v>87.0246575342466</v>
      </c>
      <c r="E98" s="50"/>
      <c r="F98" s="38" t="n">
        <f aca="false">Swaps!G97</f>
        <v>840000</v>
      </c>
      <c r="G98" s="114" t="n">
        <f aca="false">(Swaps!H97+Swaps!J97)/2</f>
        <v>3.45835302790123</v>
      </c>
      <c r="H98" s="116"/>
      <c r="I98" s="117" t="n">
        <f aca="false">+H98*F98</f>
        <v>0</v>
      </c>
      <c r="J98" s="40" t="n">
        <f aca="false">+F98*G98+I98</f>
        <v>2905016.54343703</v>
      </c>
      <c r="K98" s="56"/>
      <c r="L98" s="38" t="n">
        <f aca="false">Swaps!O97</f>
        <v>342000</v>
      </c>
      <c r="M98" s="114" t="n">
        <f aca="false">(Swaps!P97+Swaps!R97)/2</f>
        <v>3.39635302790123</v>
      </c>
      <c r="N98" s="116"/>
      <c r="O98" s="117" t="n">
        <f aca="false">+N98*L98</f>
        <v>0</v>
      </c>
      <c r="P98" s="40" t="n">
        <f aca="false">+L98*M98+O98</f>
        <v>1161552.73554222</v>
      </c>
      <c r="Q98" s="39"/>
      <c r="R98" s="56"/>
      <c r="S98" s="41" t="n">
        <f aca="false">F98+L98</f>
        <v>1182000</v>
      </c>
      <c r="T98" s="119" t="n">
        <f aca="false">+U98/S98</f>
        <v>3.44041394160681</v>
      </c>
      <c r="U98" s="39" t="n">
        <f aca="false">+P98+J98</f>
        <v>4066569.27897925</v>
      </c>
      <c r="V98" s="39"/>
      <c r="W98" s="122" t="n">
        <f aca="false">1/(1+$W$11/12)^D98</f>
        <v>0.582299683212738</v>
      </c>
      <c r="X98" s="42" t="n">
        <f aca="false">+U98*W98</f>
        <v>2367962.00291227</v>
      </c>
    </row>
    <row r="99" customFormat="false" ht="12.75" hidden="false" customHeight="false" outlineLevel="0" collapsed="false">
      <c r="A99" s="35" t="n">
        <v>39630</v>
      </c>
      <c r="B99" s="36" t="n">
        <v>39685</v>
      </c>
      <c r="C99" s="39" t="n">
        <f aca="false">+B99-$A$12</f>
        <v>2678</v>
      </c>
      <c r="D99" s="121" t="n">
        <f aca="false">+(C99/365)*12</f>
        <v>88.0438356164384</v>
      </c>
      <c r="E99" s="50"/>
      <c r="F99" s="38" t="n">
        <f aca="false">Swaps!G98</f>
        <v>868000</v>
      </c>
      <c r="G99" s="114" t="n">
        <f aca="false">(Swaps!H98+Swaps!J98)/2</f>
        <v>3.47332663962986</v>
      </c>
      <c r="H99" s="116"/>
      <c r="I99" s="117" t="n">
        <f aca="false">+H99*F99</f>
        <v>0</v>
      </c>
      <c r="J99" s="40" t="n">
        <f aca="false">+F99*G99+I99</f>
        <v>3014847.52319872</v>
      </c>
      <c r="K99" s="56"/>
      <c r="L99" s="38" t="n">
        <f aca="false">Swaps!O98</f>
        <v>353400</v>
      </c>
      <c r="M99" s="114" t="n">
        <f aca="false">(Swaps!P98+Swaps!R98)/2</f>
        <v>3.43132663962986</v>
      </c>
      <c r="N99" s="116"/>
      <c r="O99" s="117" t="n">
        <f aca="false">+N99*L99</f>
        <v>0</v>
      </c>
      <c r="P99" s="40" t="n">
        <f aca="false">+L99*M99+O99</f>
        <v>1212630.83444519</v>
      </c>
      <c r="Q99" s="39"/>
      <c r="R99" s="56"/>
      <c r="S99" s="41" t="n">
        <f aca="false">F99+L99</f>
        <v>1221400</v>
      </c>
      <c r="T99" s="119" t="n">
        <f aca="false">+U99/S99</f>
        <v>3.4611743553659</v>
      </c>
      <c r="U99" s="39" t="n">
        <f aca="false">+P99+J99</f>
        <v>4227478.35764391</v>
      </c>
      <c r="V99" s="39"/>
      <c r="W99" s="122" t="n">
        <f aca="false">1/(1+$W$11/12)^D99</f>
        <v>0.578623539930907</v>
      </c>
      <c r="X99" s="42" t="n">
        <f aca="false">+U99*W99</f>
        <v>2446118.49228122</v>
      </c>
    </row>
    <row r="100" customFormat="false" ht="12.75" hidden="false" customHeight="false" outlineLevel="0" collapsed="false">
      <c r="A100" s="35" t="n">
        <v>39661</v>
      </c>
      <c r="B100" s="36" t="n">
        <v>39716</v>
      </c>
      <c r="C100" s="39" t="n">
        <f aca="false">+B100-$A$12</f>
        <v>2709</v>
      </c>
      <c r="D100" s="121" t="n">
        <f aca="false">+(C100/365)*12</f>
        <v>89.0630136986301</v>
      </c>
      <c r="E100" s="50"/>
      <c r="F100" s="38" t="n">
        <f aca="false">Swaps!G99</f>
        <v>868000</v>
      </c>
      <c r="G100" s="114" t="n">
        <f aca="false">(Swaps!H99+Swaps!J99)/2</f>
        <v>3.49730318737375</v>
      </c>
      <c r="H100" s="116"/>
      <c r="I100" s="117" t="n">
        <f aca="false">+H100*F100</f>
        <v>0</v>
      </c>
      <c r="J100" s="40" t="n">
        <f aca="false">+F100*G100+I100</f>
        <v>3035659.16664042</v>
      </c>
      <c r="K100" s="56"/>
      <c r="L100" s="38" t="n">
        <f aca="false">Swaps!O99</f>
        <v>353400</v>
      </c>
      <c r="M100" s="114" t="n">
        <f aca="false">(Swaps!P99+Swaps!R99)/2</f>
        <v>3.44630318737375</v>
      </c>
      <c r="N100" s="116"/>
      <c r="O100" s="117" t="n">
        <f aca="false">+N100*L100</f>
        <v>0</v>
      </c>
      <c r="P100" s="40" t="n">
        <f aca="false">+L100*M100+O100</f>
        <v>1217923.54641788</v>
      </c>
      <c r="Q100" s="39"/>
      <c r="R100" s="56"/>
      <c r="S100" s="41" t="n">
        <f aca="false">F100+L100</f>
        <v>1221400</v>
      </c>
      <c r="T100" s="119" t="n">
        <f aca="false">+U100/S100</f>
        <v>3.48254684219609</v>
      </c>
      <c r="U100" s="39" t="n">
        <f aca="false">+P100+J100</f>
        <v>4253582.7130583</v>
      </c>
      <c r="V100" s="39"/>
      <c r="W100" s="122" t="n">
        <f aca="false">1/(1+$W$11/12)^D100</f>
        <v>0.57497060468064</v>
      </c>
      <c r="X100" s="42" t="n">
        <f aca="false">+U100*W100</f>
        <v>2445685.02458625</v>
      </c>
    </row>
    <row r="101" customFormat="false" ht="12.75" hidden="false" customHeight="false" outlineLevel="0" collapsed="false">
      <c r="A101" s="35" t="n">
        <v>39692</v>
      </c>
      <c r="B101" s="36" t="n">
        <v>39746</v>
      </c>
      <c r="C101" s="39" t="n">
        <f aca="false">+B101-$A$12</f>
        <v>2739</v>
      </c>
      <c r="D101" s="121" t="n">
        <f aca="false">+(C101/365)*12</f>
        <v>90.0493150684931</v>
      </c>
      <c r="E101" s="50"/>
      <c r="F101" s="38" t="n">
        <f aca="false">Swaps!G100</f>
        <v>840000</v>
      </c>
      <c r="G101" s="114" t="n">
        <f aca="false">(Swaps!H100+Swaps!J100)/2</f>
        <v>3.55778263584341</v>
      </c>
      <c r="H101" s="116"/>
      <c r="I101" s="117" t="n">
        <f aca="false">+H101*F101</f>
        <v>0</v>
      </c>
      <c r="J101" s="40" t="n">
        <f aca="false">+F101*G101+I101</f>
        <v>2988537.41410846</v>
      </c>
      <c r="K101" s="56"/>
      <c r="L101" s="38" t="n">
        <f aca="false">Swaps!O100</f>
        <v>342000</v>
      </c>
      <c r="M101" s="114" t="n">
        <f aca="false">(Swaps!P100+Swaps!R100)/2</f>
        <v>3.47028263584341</v>
      </c>
      <c r="N101" s="116"/>
      <c r="O101" s="117" t="n">
        <f aca="false">+N101*L101</f>
        <v>0</v>
      </c>
      <c r="P101" s="40" t="n">
        <f aca="false">+L101*M101+O101</f>
        <v>1186836.66145844</v>
      </c>
      <c r="Q101" s="39"/>
      <c r="R101" s="56"/>
      <c r="S101" s="41" t="n">
        <f aca="false">F101+L101</f>
        <v>1182000</v>
      </c>
      <c r="T101" s="119" t="n">
        <f aca="false">+U101/S101</f>
        <v>3.53246537696016</v>
      </c>
      <c r="U101" s="39" t="n">
        <f aca="false">+P101+J101</f>
        <v>4175374.07556691</v>
      </c>
      <c r="V101" s="39"/>
      <c r="W101" s="122" t="n">
        <f aca="false">1/(1+$W$11/12)^D101</f>
        <v>0.571457465179109</v>
      </c>
      <c r="X101" s="42" t="n">
        <f aca="false">+U101*W101</f>
        <v>2386048.68539803</v>
      </c>
    </row>
    <row r="102" customFormat="false" ht="12.75" hidden="false" customHeight="false" outlineLevel="0" collapsed="false">
      <c r="A102" s="35" t="n">
        <v>39722</v>
      </c>
      <c r="B102" s="36" t="n">
        <v>39777</v>
      </c>
      <c r="C102" s="39" t="n">
        <f aca="false">+B102-$A$12</f>
        <v>2770</v>
      </c>
      <c r="D102" s="121" t="n">
        <f aca="false">+(C102/365)*12</f>
        <v>91.0684931506849</v>
      </c>
      <c r="E102" s="50"/>
      <c r="F102" s="38" t="n">
        <f aca="false">Swaps!G101</f>
        <v>868000</v>
      </c>
      <c r="G102" s="114" t="n">
        <f aca="false">(Swaps!H101+Swaps!J101)/2</f>
        <v>3.58076495062075</v>
      </c>
      <c r="H102" s="116"/>
      <c r="I102" s="117" t="n">
        <f aca="false">+H102*F102</f>
        <v>0</v>
      </c>
      <c r="J102" s="40" t="n">
        <f aca="false">+F102*G102+I102</f>
        <v>3108103.97713881</v>
      </c>
      <c r="K102" s="56"/>
      <c r="L102" s="38" t="n">
        <f aca="false">Swaps!O101</f>
        <v>353400</v>
      </c>
      <c r="M102" s="114" t="n">
        <f aca="false">(Swaps!P101+Swaps!R101)/2</f>
        <v>3.53076495062075</v>
      </c>
      <c r="N102" s="116"/>
      <c r="O102" s="117" t="n">
        <f aca="false">+N102*L102</f>
        <v>0</v>
      </c>
      <c r="P102" s="40" t="n">
        <f aca="false">+L102*M102+O102</f>
        <v>1247772.33354937</v>
      </c>
      <c r="Q102" s="39"/>
      <c r="R102" s="56"/>
      <c r="S102" s="41" t="n">
        <f aca="false">F102+L102</f>
        <v>1221400</v>
      </c>
      <c r="T102" s="119" t="n">
        <f aca="false">+U102/S102</f>
        <v>3.56629794554461</v>
      </c>
      <c r="U102" s="39" t="n">
        <f aca="false">+P102+J102</f>
        <v>4355876.31068818</v>
      </c>
      <c r="V102" s="39"/>
      <c r="W102" s="122" t="n">
        <f aca="false">1/(1+$W$11/12)^D102</f>
        <v>0.567849770409501</v>
      </c>
      <c r="X102" s="42" t="n">
        <f aca="false">+U102*W102</f>
        <v>2473483.36295647</v>
      </c>
    </row>
    <row r="103" customFormat="false" ht="12.75" hidden="false" customHeight="false" outlineLevel="0" collapsed="false">
      <c r="A103" s="35" t="n">
        <v>39753</v>
      </c>
      <c r="B103" s="36" t="n">
        <v>39807</v>
      </c>
      <c r="C103" s="39" t="n">
        <f aca="false">+B103-$A$12</f>
        <v>2800</v>
      </c>
      <c r="D103" s="121" t="n">
        <f aca="false">+(C103/365)*12</f>
        <v>92.0547945205479</v>
      </c>
      <c r="E103" s="50"/>
      <c r="F103" s="38" t="n">
        <f aca="false">Swaps!G102</f>
        <v>981000</v>
      </c>
      <c r="G103" s="114" t="n">
        <f aca="false">(Swaps!H102+Swaps!J102)/2</f>
        <v>3.69275009812684</v>
      </c>
      <c r="H103" s="116"/>
      <c r="I103" s="117" t="n">
        <f aca="false">+H103*F103</f>
        <v>0</v>
      </c>
      <c r="J103" s="40" t="n">
        <f aca="false">+F103*G103+I103</f>
        <v>3622587.84626243</v>
      </c>
      <c r="K103" s="56"/>
      <c r="L103" s="38" t="n">
        <f aca="false">Swaps!O102</f>
        <v>612000</v>
      </c>
      <c r="M103" s="114" t="n">
        <f aca="false">(Swaps!P102+Swaps!R102)/2</f>
        <v>3.55375009812684</v>
      </c>
      <c r="N103" s="116"/>
      <c r="O103" s="117" t="n">
        <f aca="false">+N103*L103</f>
        <v>0</v>
      </c>
      <c r="P103" s="40" t="n">
        <f aca="false">+L103*M103+O103</f>
        <v>2174895.06005363</v>
      </c>
      <c r="Q103" s="39"/>
      <c r="R103" s="56"/>
      <c r="S103" s="41" t="n">
        <f aca="false">F103+L103</f>
        <v>1593000</v>
      </c>
      <c r="T103" s="119" t="n">
        <f aca="false">+U103/S103</f>
        <v>3.63934896818334</v>
      </c>
      <c r="U103" s="39" t="n">
        <f aca="false">+P103+J103</f>
        <v>5797482.90631606</v>
      </c>
      <c r="V103" s="39"/>
      <c r="W103" s="122" t="n">
        <f aca="false">1/(1+$W$11/12)^D103</f>
        <v>0.564380140061234</v>
      </c>
      <c r="X103" s="42" t="n">
        <f aca="false">+U103*W103</f>
        <v>3271984.21466927</v>
      </c>
    </row>
    <row r="104" customFormat="false" ht="12.75" hidden="false" customHeight="false" outlineLevel="0" collapsed="false">
      <c r="A104" s="35" t="n">
        <v>39783</v>
      </c>
      <c r="B104" s="36" t="n">
        <v>39838</v>
      </c>
      <c r="C104" s="39" t="n">
        <f aca="false">+B104-$A$12</f>
        <v>2831</v>
      </c>
      <c r="D104" s="121" t="n">
        <f aca="false">+(C104/365)*12</f>
        <v>93.0739726027397</v>
      </c>
      <c r="E104" s="50"/>
      <c r="F104" s="38" t="n">
        <f aca="false">Swaps!G103</f>
        <v>1013700</v>
      </c>
      <c r="G104" s="114" t="n">
        <f aca="false">(Swaps!H103+Swaps!J103)/2</f>
        <v>3.80073804559118</v>
      </c>
      <c r="H104" s="116"/>
      <c r="I104" s="117" t="n">
        <f aca="false">+H104*F104</f>
        <v>0</v>
      </c>
      <c r="J104" s="40" t="n">
        <f aca="false">+F104*G104+I104</f>
        <v>3852808.15681578</v>
      </c>
      <c r="K104" s="56"/>
      <c r="L104" s="38" t="n">
        <f aca="false">Swaps!O103</f>
        <v>632400</v>
      </c>
      <c r="M104" s="114" t="n">
        <f aca="false">(Swaps!P103+Swaps!R103)/2</f>
        <v>3.66573804559118</v>
      </c>
      <c r="N104" s="116"/>
      <c r="O104" s="117" t="n">
        <f aca="false">+N104*L104</f>
        <v>0</v>
      </c>
      <c r="P104" s="40" t="n">
        <f aca="false">+L104*M104+O104</f>
        <v>2318212.74003186</v>
      </c>
      <c r="Q104" s="39"/>
      <c r="R104" s="56"/>
      <c r="S104" s="41" t="n">
        <f aca="false">F104+L104</f>
        <v>1646100</v>
      </c>
      <c r="T104" s="119" t="n">
        <f aca="false">+U104/S104</f>
        <v>3.74887363881152</v>
      </c>
      <c r="U104" s="39" t="n">
        <f aca="false">+P104+J104</f>
        <v>6171020.89684764</v>
      </c>
      <c r="V104" s="39"/>
      <c r="W104" s="122" t="n">
        <f aca="false">1/(1+$W$11/12)^D104</f>
        <v>0.560817125482833</v>
      </c>
      <c r="X104" s="42" t="n">
        <f aca="false">+U104*W104</f>
        <v>3460814.20066459</v>
      </c>
    </row>
    <row r="105" customFormat="false" ht="12.75" hidden="false" customHeight="false" outlineLevel="0" collapsed="false">
      <c r="A105" s="35" t="n">
        <v>39814</v>
      </c>
      <c r="B105" s="36" t="n">
        <v>39869</v>
      </c>
      <c r="C105" s="39" t="n">
        <f aca="false">+B105-$A$12</f>
        <v>2862</v>
      </c>
      <c r="D105" s="121" t="n">
        <f aca="false">+(C105/365)*12</f>
        <v>94.0931506849315</v>
      </c>
      <c r="E105" s="50"/>
      <c r="F105" s="38" t="n">
        <f aca="false">Swaps!G104</f>
        <v>1013700</v>
      </c>
      <c r="G105" s="114" t="n">
        <f aca="false">(Swaps!H104+Swaps!J104)/2</f>
        <v>3.91722876102248</v>
      </c>
      <c r="H105" s="116"/>
      <c r="I105" s="117" t="n">
        <f aca="false">+H105*F105</f>
        <v>0</v>
      </c>
      <c r="J105" s="40" t="n">
        <f aca="false">+F105*G105+I105</f>
        <v>3970894.79504849</v>
      </c>
      <c r="K105" s="56"/>
      <c r="L105" s="38" t="n">
        <f aca="false">Swaps!O104</f>
        <v>632400</v>
      </c>
      <c r="M105" s="114" t="n">
        <f aca="false">(Swaps!P104+Swaps!R104)/2</f>
        <v>3.77372876102249</v>
      </c>
      <c r="N105" s="116"/>
      <c r="O105" s="117" t="n">
        <f aca="false">+N105*L105</f>
        <v>0</v>
      </c>
      <c r="P105" s="40" t="n">
        <f aca="false">+L105*M105+O105</f>
        <v>2386506.06847062</v>
      </c>
      <c r="Q105" s="39"/>
      <c r="R105" s="56"/>
      <c r="S105" s="41" t="n">
        <f aca="false">F105+L105</f>
        <v>1646100</v>
      </c>
      <c r="T105" s="119" t="n">
        <f aca="false">+U105/S105</f>
        <v>3.86209881751966</v>
      </c>
      <c r="U105" s="39" t="n">
        <f aca="false">+P105+J105</f>
        <v>6357400.86351911</v>
      </c>
      <c r="V105" s="39"/>
      <c r="W105" s="122" t="n">
        <f aca="false">1/(1+$W$11/12)^D105</f>
        <v>0.557276604737905</v>
      </c>
      <c r="X105" s="42" t="n">
        <f aca="false">+U105*W105</f>
        <v>3542830.76817975</v>
      </c>
    </row>
    <row r="106" customFormat="false" ht="12.75" hidden="false" customHeight="false" outlineLevel="0" collapsed="false">
      <c r="A106" s="35" t="n">
        <v>39845</v>
      </c>
      <c r="B106" s="36" t="n">
        <v>39897</v>
      </c>
      <c r="C106" s="39" t="n">
        <f aca="false">+B106-$A$12</f>
        <v>2890</v>
      </c>
      <c r="D106" s="121" t="n">
        <f aca="false">+(C106/365)*12</f>
        <v>95.013698630137</v>
      </c>
      <c r="E106" s="50"/>
      <c r="F106" s="38" t="n">
        <f aca="false">Swaps!G105</f>
        <v>915600</v>
      </c>
      <c r="G106" s="114" t="n">
        <f aca="false">(Swaps!H105+Swaps!J105)/2</f>
        <v>3.7902222131809</v>
      </c>
      <c r="H106" s="116"/>
      <c r="I106" s="117" t="n">
        <f aca="false">+H106*F106</f>
        <v>0</v>
      </c>
      <c r="J106" s="40" t="n">
        <f aca="false">+F106*G106+I106</f>
        <v>3470327.45838843</v>
      </c>
      <c r="K106" s="56"/>
      <c r="L106" s="38" t="n">
        <f aca="false">Swaps!O105</f>
        <v>571200</v>
      </c>
      <c r="M106" s="114" t="n">
        <f aca="false">(Swaps!P105+Swaps!R105)/2</f>
        <v>3.8902222131809</v>
      </c>
      <c r="N106" s="116"/>
      <c r="O106" s="117" t="n">
        <f aca="false">+N106*L106</f>
        <v>0</v>
      </c>
      <c r="P106" s="40" t="n">
        <f aca="false">+L106*M106+O106</f>
        <v>2222094.92816893</v>
      </c>
      <c r="Q106" s="39"/>
      <c r="R106" s="56"/>
      <c r="S106" s="41" t="n">
        <f aca="false">F106+L106</f>
        <v>1486800</v>
      </c>
      <c r="T106" s="119" t="n">
        <f aca="false">+U106/S106</f>
        <v>3.82864029227695</v>
      </c>
      <c r="U106" s="39" t="n">
        <f aca="false">+P106+J106</f>
        <v>5692422.38655737</v>
      </c>
      <c r="V106" s="39"/>
      <c r="W106" s="122" t="n">
        <f aca="false">1/(1+$W$11/12)^D106</f>
        <v>0.554097930823868</v>
      </c>
      <c r="X106" s="42" t="n">
        <f aca="false">+U106*W106</f>
        <v>3154159.4657669</v>
      </c>
    </row>
    <row r="107" customFormat="false" ht="12.75" hidden="false" customHeight="false" outlineLevel="0" collapsed="false">
      <c r="A107" s="35" t="n">
        <v>39873</v>
      </c>
      <c r="B107" s="36" t="n">
        <v>39928</v>
      </c>
      <c r="C107" s="39" t="n">
        <f aca="false">+B107-$A$12</f>
        <v>2921</v>
      </c>
      <c r="D107" s="121" t="n">
        <f aca="false">+(C107/365)*12</f>
        <v>96.0328767123288</v>
      </c>
      <c r="E107" s="50"/>
      <c r="F107" s="38" t="n">
        <f aca="false">Swaps!G106</f>
        <v>1013700</v>
      </c>
      <c r="G107" s="114" t="n">
        <f aca="false">(Swaps!H106+Swaps!J106)/2</f>
        <v>3.65321837155149</v>
      </c>
      <c r="H107" s="116"/>
      <c r="I107" s="117" t="n">
        <f aca="false">+H107*F107</f>
        <v>0</v>
      </c>
      <c r="J107" s="40" t="n">
        <f aca="false">+F107*G107+I107</f>
        <v>3703267.46324175</v>
      </c>
      <c r="K107" s="56"/>
      <c r="L107" s="38" t="n">
        <f aca="false">Swaps!O106</f>
        <v>632400</v>
      </c>
      <c r="M107" s="114" t="n">
        <f aca="false">(Swaps!P106+Swaps!R106)/2</f>
        <v>3.76321837155149</v>
      </c>
      <c r="N107" s="116"/>
      <c r="O107" s="117" t="n">
        <f aca="false">+N107*L107</f>
        <v>0</v>
      </c>
      <c r="P107" s="40" t="n">
        <f aca="false">+L107*M107+O107</f>
        <v>2379859.29816916</v>
      </c>
      <c r="Q107" s="39"/>
      <c r="R107" s="56"/>
      <c r="S107" s="41" t="n">
        <f aca="false">F107+L107</f>
        <v>1646100</v>
      </c>
      <c r="T107" s="119" t="n">
        <f aca="false">+U107/S107</f>
        <v>3.69547825855714</v>
      </c>
      <c r="U107" s="39" t="n">
        <f aca="false">+P107+J107</f>
        <v>6083126.76141091</v>
      </c>
      <c r="V107" s="39"/>
      <c r="W107" s="122" t="n">
        <f aca="false">1/(1+$W$11/12)^D107</f>
        <v>0.550599829340047</v>
      </c>
      <c r="X107" s="42" t="n">
        <f aca="false">+U107*W107</f>
        <v>3349368.55668672</v>
      </c>
    </row>
    <row r="108" customFormat="false" ht="12.75" hidden="false" customHeight="false" outlineLevel="0" collapsed="false">
      <c r="A108" s="35" t="n">
        <v>39904</v>
      </c>
      <c r="B108" s="36" t="n">
        <v>39958</v>
      </c>
      <c r="C108" s="39" t="n">
        <f aca="false">+B108-$A$12</f>
        <v>2951</v>
      </c>
      <c r="D108" s="121" t="n">
        <f aca="false">+(C108/365)*12</f>
        <v>97.0191780821918</v>
      </c>
      <c r="E108" s="50"/>
      <c r="F108" s="38" t="n">
        <f aca="false">Swaps!G107</f>
        <v>840000</v>
      </c>
      <c r="G108" s="114" t="n">
        <f aca="false">(Swaps!H107+Swaps!J107)/2</f>
        <v>3.51621720631897</v>
      </c>
      <c r="H108" s="116"/>
      <c r="I108" s="117" t="n">
        <f aca="false">+H108*F108</f>
        <v>0</v>
      </c>
      <c r="J108" s="40" t="n">
        <f aca="false">+F108*G108+I108</f>
        <v>2953622.45330794</v>
      </c>
      <c r="K108" s="56"/>
      <c r="L108" s="38" t="n">
        <f aca="false">Swaps!O107</f>
        <v>342000</v>
      </c>
      <c r="M108" s="114" t="n">
        <f aca="false">(Swaps!P107+Swaps!R107)/2</f>
        <v>3.62621720631897</v>
      </c>
      <c r="N108" s="116"/>
      <c r="O108" s="117" t="n">
        <f aca="false">+N108*L108</f>
        <v>0</v>
      </c>
      <c r="P108" s="40" t="n">
        <f aca="false">+L108*M108+O108</f>
        <v>1240166.28456109</v>
      </c>
      <c r="Q108" s="39"/>
      <c r="R108" s="56"/>
      <c r="S108" s="41" t="n">
        <f aca="false">F108+L108</f>
        <v>1182000</v>
      </c>
      <c r="T108" s="119" t="n">
        <f aca="false">+U108/S108</f>
        <v>3.54804461748648</v>
      </c>
      <c r="U108" s="39" t="n">
        <f aca="false">+P108+J108</f>
        <v>4193788.73786902</v>
      </c>
      <c r="V108" s="39"/>
      <c r="W108" s="122" t="n">
        <f aca="false">1/(1+$W$11/12)^D108</f>
        <v>0.547235598205022</v>
      </c>
      <c r="X108" s="42" t="n">
        <f aca="false">+U108*W108</f>
        <v>2294990.48871324</v>
      </c>
    </row>
    <row r="109" customFormat="false" ht="12.75" hidden="false" customHeight="false" outlineLevel="0" collapsed="false">
      <c r="A109" s="35" t="n">
        <v>39934</v>
      </c>
      <c r="B109" s="36" t="n">
        <v>39989</v>
      </c>
      <c r="C109" s="39" t="n">
        <f aca="false">+B109-$A$12</f>
        <v>2982</v>
      </c>
      <c r="D109" s="121" t="n">
        <f aca="false">+(C109/365)*12</f>
        <v>98.0383561643836</v>
      </c>
      <c r="E109" s="50"/>
      <c r="F109" s="38" t="n">
        <f aca="false">Swaps!G108</f>
        <v>868000</v>
      </c>
      <c r="G109" s="114" t="n">
        <f aca="false">(Swaps!H108+Swaps!J108)/2</f>
        <v>3.50421868834364</v>
      </c>
      <c r="H109" s="116"/>
      <c r="I109" s="117" t="n">
        <f aca="false">+H109*F109</f>
        <v>0</v>
      </c>
      <c r="J109" s="40" t="n">
        <f aca="false">+F109*G109+I109</f>
        <v>3041661.82148228</v>
      </c>
      <c r="K109" s="56"/>
      <c r="L109" s="38" t="n">
        <f aca="false">Swaps!O108</f>
        <v>353400</v>
      </c>
      <c r="M109" s="114" t="n">
        <f aca="false">(Swaps!P108+Swaps!R108)/2</f>
        <v>3.48921868834364</v>
      </c>
      <c r="N109" s="116"/>
      <c r="O109" s="117" t="n">
        <f aca="false">+N109*L109</f>
        <v>0</v>
      </c>
      <c r="P109" s="40" t="n">
        <f aca="false">+L109*M109+O109</f>
        <v>1233089.88446064</v>
      </c>
      <c r="Q109" s="39"/>
      <c r="R109" s="56"/>
      <c r="S109" s="41" t="n">
        <f aca="false">F109+L109</f>
        <v>1221400</v>
      </c>
      <c r="T109" s="119" t="n">
        <f aca="false">+U109/S109</f>
        <v>3.4998785868208</v>
      </c>
      <c r="U109" s="39" t="n">
        <f aca="false">+P109+J109</f>
        <v>4274751.70594293</v>
      </c>
      <c r="V109" s="39"/>
      <c r="W109" s="122" t="n">
        <f aca="false">1/(1+$W$11/12)^D109</f>
        <v>0.543780819633237</v>
      </c>
      <c r="X109" s="42" t="n">
        <f aca="false">+U109*W109</f>
        <v>2324527.98638622</v>
      </c>
    </row>
    <row r="110" customFormat="false" ht="12.75" hidden="false" customHeight="false" outlineLevel="0" collapsed="false">
      <c r="A110" s="35" t="n">
        <v>39965</v>
      </c>
      <c r="B110" s="36" t="n">
        <v>40019</v>
      </c>
      <c r="C110" s="39" t="n">
        <f aca="false">+B110-$A$12</f>
        <v>3012</v>
      </c>
      <c r="D110" s="121" t="n">
        <f aca="false">+(C110/365)*12</f>
        <v>99.0246575342466</v>
      </c>
      <c r="E110" s="50"/>
      <c r="F110" s="38" t="n">
        <f aca="false">Swaps!G109</f>
        <v>840000</v>
      </c>
      <c r="G110" s="114" t="n">
        <f aca="false">(Swaps!H109+Swaps!J109)/2</f>
        <v>3.53922278913839</v>
      </c>
      <c r="H110" s="116"/>
      <c r="I110" s="117" t="n">
        <f aca="false">+H110*F110</f>
        <v>0</v>
      </c>
      <c r="J110" s="40" t="n">
        <f aca="false">+F110*G110+I110</f>
        <v>2972947.14287625</v>
      </c>
      <c r="K110" s="56"/>
      <c r="L110" s="38" t="n">
        <f aca="false">Swaps!O109</f>
        <v>342000</v>
      </c>
      <c r="M110" s="114" t="n">
        <f aca="false">(Swaps!P109+Swaps!R109)/2</f>
        <v>3.47722278913839</v>
      </c>
      <c r="N110" s="116"/>
      <c r="O110" s="117" t="n">
        <f aca="false">+N110*L110</f>
        <v>0</v>
      </c>
      <c r="P110" s="40" t="n">
        <f aca="false">+L110*M110+O110</f>
        <v>1189210.19388533</v>
      </c>
      <c r="Q110" s="39"/>
      <c r="R110" s="56"/>
      <c r="S110" s="41" t="n">
        <f aca="false">F110+L110</f>
        <v>1182000</v>
      </c>
      <c r="T110" s="119" t="n">
        <f aca="false">+U110/S110</f>
        <v>3.52128370284398</v>
      </c>
      <c r="U110" s="39" t="n">
        <f aca="false">+P110+J110</f>
        <v>4162157.33676158</v>
      </c>
      <c r="V110" s="39"/>
      <c r="W110" s="122" t="n">
        <f aca="false">1/(1+$W$11/12)^D110</f>
        <v>0.540458253467111</v>
      </c>
      <c r="X110" s="42" t="n">
        <f aca="false">+U110*W110</f>
        <v>2249472.28488148</v>
      </c>
    </row>
    <row r="111" customFormat="false" ht="12.75" hidden="false" customHeight="false" outlineLevel="0" collapsed="false">
      <c r="A111" s="35" t="n">
        <v>39995</v>
      </c>
      <c r="B111" s="36" t="n">
        <v>40050</v>
      </c>
      <c r="C111" s="39" t="n">
        <f aca="false">+B111-$A$12</f>
        <v>3043</v>
      </c>
      <c r="D111" s="121" t="n">
        <f aca="false">+(C111/365)*12</f>
        <v>100.043835616438</v>
      </c>
      <c r="E111" s="50"/>
      <c r="F111" s="38" t="n">
        <f aca="false">Swaps!G110</f>
        <v>868000</v>
      </c>
      <c r="G111" s="114" t="n">
        <f aca="false">(Swaps!H110+Swaps!J110)/2</f>
        <v>3.55422948084673</v>
      </c>
      <c r="H111" s="116"/>
      <c r="I111" s="117" t="n">
        <f aca="false">+H111*F111</f>
        <v>0</v>
      </c>
      <c r="J111" s="40" t="n">
        <f aca="false">+F111*G111+I111</f>
        <v>3085071.18937496</v>
      </c>
      <c r="K111" s="56"/>
      <c r="L111" s="38" t="n">
        <f aca="false">Swaps!O110</f>
        <v>353400</v>
      </c>
      <c r="M111" s="114" t="n">
        <f aca="false">(Swaps!P110+Swaps!R110)/2</f>
        <v>3.51222948084673</v>
      </c>
      <c r="N111" s="116"/>
      <c r="O111" s="117" t="n">
        <f aca="false">+N111*L111</f>
        <v>0</v>
      </c>
      <c r="P111" s="40" t="n">
        <f aca="false">+L111*M111+O111</f>
        <v>1241221.89853123</v>
      </c>
      <c r="Q111" s="39"/>
      <c r="R111" s="56"/>
      <c r="S111" s="41" t="n">
        <f aca="false">F111+L111</f>
        <v>1221400</v>
      </c>
      <c r="T111" s="119" t="n">
        <f aca="false">+U111/S111</f>
        <v>3.54207719658277</v>
      </c>
      <c r="U111" s="39" t="n">
        <f aca="false">+P111+J111</f>
        <v>4326293.0879062</v>
      </c>
      <c r="V111" s="39"/>
      <c r="W111" s="122" t="n">
        <f aca="false">1/(1+$W$11/12)^D111</f>
        <v>0.537046261266408</v>
      </c>
      <c r="X111" s="42" t="n">
        <f aca="false">+U111*W111</f>
        <v>2323419.52800273</v>
      </c>
    </row>
    <row r="112" customFormat="false" ht="12.75" hidden="false" customHeight="false" outlineLevel="0" collapsed="false">
      <c r="A112" s="35" t="n">
        <v>40026</v>
      </c>
      <c r="B112" s="36" t="n">
        <v>40081</v>
      </c>
      <c r="C112" s="39" t="n">
        <f aca="false">+B112-$A$12</f>
        <v>3074</v>
      </c>
      <c r="D112" s="121" t="n">
        <f aca="false">+(C112/365)*12</f>
        <v>101.06301369863</v>
      </c>
      <c r="E112" s="50"/>
      <c r="F112" s="38" t="n">
        <f aca="false">Swaps!G111</f>
        <v>868000</v>
      </c>
      <c r="G112" s="114" t="n">
        <f aca="false">(Swaps!H111+Swaps!J111)/2</f>
        <v>3.57823873622183</v>
      </c>
      <c r="H112" s="116"/>
      <c r="I112" s="117" t="n">
        <f aca="false">+H112*F112</f>
        <v>0</v>
      </c>
      <c r="J112" s="40" t="n">
        <f aca="false">+F112*G112+I112</f>
        <v>3105911.22304055</v>
      </c>
      <c r="K112" s="56"/>
      <c r="L112" s="38" t="n">
        <f aca="false">Swaps!O111</f>
        <v>353400</v>
      </c>
      <c r="M112" s="114" t="n">
        <f aca="false">(Swaps!P111+Swaps!R111)/2</f>
        <v>3.52723873622183</v>
      </c>
      <c r="N112" s="116"/>
      <c r="O112" s="117" t="n">
        <f aca="false">+N112*L112</f>
        <v>0</v>
      </c>
      <c r="P112" s="40" t="n">
        <f aca="false">+L112*M112+O112</f>
        <v>1246526.1693808</v>
      </c>
      <c r="Q112" s="39"/>
      <c r="R112" s="56"/>
      <c r="S112" s="41" t="n">
        <f aca="false">F112+L112</f>
        <v>1221400</v>
      </c>
      <c r="T112" s="119" t="n">
        <f aca="false">+U112/S112</f>
        <v>3.56348239104417</v>
      </c>
      <c r="U112" s="39" t="n">
        <f aca="false">+P112+J112</f>
        <v>4352437.39242135</v>
      </c>
      <c r="V112" s="39"/>
      <c r="W112" s="122" t="n">
        <f aca="false">1/(1+$W$11/12)^D112</f>
        <v>0.533655809472763</v>
      </c>
      <c r="X112" s="42" t="n">
        <f aca="false">+U112*W112</f>
        <v>2322703.49983214</v>
      </c>
    </row>
    <row r="113" customFormat="false" ht="12.75" hidden="false" customHeight="false" outlineLevel="0" collapsed="false">
      <c r="A113" s="35" t="n">
        <v>40057</v>
      </c>
      <c r="B113" s="36" t="n">
        <v>40111</v>
      </c>
      <c r="C113" s="39" t="n">
        <f aca="false">+B113-$A$12</f>
        <v>3104</v>
      </c>
      <c r="D113" s="121" t="n">
        <f aca="false">+(C113/365)*12</f>
        <v>102.049315068493</v>
      </c>
      <c r="E113" s="50"/>
      <c r="F113" s="38" t="n">
        <f aca="false">Swaps!G112</f>
        <v>840000</v>
      </c>
      <c r="G113" s="114" t="n">
        <f aca="false">(Swaps!H112+Swaps!J112)/2</f>
        <v>3.6387505286065</v>
      </c>
      <c r="H113" s="116"/>
      <c r="I113" s="117" t="n">
        <f aca="false">+H113*F113</f>
        <v>0</v>
      </c>
      <c r="J113" s="40" t="n">
        <f aca="false">+F113*G113+I113</f>
        <v>3056550.44402946</v>
      </c>
      <c r="K113" s="56"/>
      <c r="L113" s="38" t="n">
        <f aca="false">Swaps!O112</f>
        <v>342000</v>
      </c>
      <c r="M113" s="114" t="n">
        <f aca="false">(Swaps!P112+Swaps!R112)/2</f>
        <v>3.5512505286065</v>
      </c>
      <c r="N113" s="116"/>
      <c r="O113" s="117" t="n">
        <f aca="false">+N113*L113</f>
        <v>0</v>
      </c>
      <c r="P113" s="40" t="n">
        <f aca="false">+L113*M113+O113</f>
        <v>1214527.68078342</v>
      </c>
      <c r="Q113" s="39"/>
      <c r="R113" s="56"/>
      <c r="S113" s="41" t="n">
        <f aca="false">F113+L113</f>
        <v>1182000</v>
      </c>
      <c r="T113" s="119" t="n">
        <f aca="false">+U113/S113</f>
        <v>3.61343326972325</v>
      </c>
      <c r="U113" s="39" t="n">
        <f aca="false">+P113+J113</f>
        <v>4271078.12481288</v>
      </c>
      <c r="V113" s="39"/>
      <c r="W113" s="122" t="n">
        <f aca="false">1/(1+$W$11/12)^D113</f>
        <v>0.530395108335665</v>
      </c>
      <c r="X113" s="42" t="n">
        <f aca="false">+U113*W113</f>
        <v>2265358.94472021</v>
      </c>
    </row>
    <row r="114" customFormat="false" ht="12.75" hidden="false" customHeight="false" outlineLevel="0" collapsed="false">
      <c r="A114" s="35" t="n">
        <v>40087</v>
      </c>
      <c r="B114" s="36" t="n">
        <v>40142</v>
      </c>
      <c r="C114" s="39" t="n">
        <f aca="false">+B114-$A$12</f>
        <v>3135</v>
      </c>
      <c r="D114" s="121" t="n">
        <f aca="false">+(C114/365)*12</f>
        <v>103.068493150685</v>
      </c>
      <c r="E114" s="50"/>
      <c r="F114" s="38" t="n">
        <f aca="false">Swaps!G113</f>
        <v>868000</v>
      </c>
      <c r="G114" s="114" t="n">
        <f aca="false">(Swaps!H113+Swaps!J113)/2</f>
        <v>3.66176483191395</v>
      </c>
      <c r="H114" s="116"/>
      <c r="I114" s="117" t="n">
        <f aca="false">+H114*F114</f>
        <v>0</v>
      </c>
      <c r="J114" s="40" t="n">
        <f aca="false">+F114*G114+I114</f>
        <v>3178411.87410131</v>
      </c>
      <c r="K114" s="56"/>
      <c r="L114" s="38" t="n">
        <f aca="false">Swaps!O113</f>
        <v>353400</v>
      </c>
      <c r="M114" s="114" t="n">
        <f aca="false">(Swaps!P113+Swaps!R113)/2</f>
        <v>3.61176483191395</v>
      </c>
      <c r="N114" s="116"/>
      <c r="O114" s="117" t="n">
        <f aca="false">+N114*L114</f>
        <v>0</v>
      </c>
      <c r="P114" s="40" t="n">
        <f aca="false">+L114*M114+O114</f>
        <v>1276397.69159839</v>
      </c>
      <c r="Q114" s="39"/>
      <c r="R114" s="56"/>
      <c r="S114" s="41" t="n">
        <f aca="false">F114+L114</f>
        <v>1221400</v>
      </c>
      <c r="T114" s="119" t="n">
        <f aca="false">+U114/S114</f>
        <v>3.6472978268378</v>
      </c>
      <c r="U114" s="39" t="n">
        <f aca="false">+P114+J114</f>
        <v>4454809.56569969</v>
      </c>
      <c r="V114" s="39"/>
      <c r="W114" s="122" t="n">
        <f aca="false">1/(1+$W$11/12)^D114</f>
        <v>0.52704664624572</v>
      </c>
      <c r="X114" s="42" t="n">
        <f aca="false">+U114*W114</f>
        <v>2347892.44126538</v>
      </c>
    </row>
    <row r="115" customFormat="false" ht="12.75" hidden="false" customHeight="false" outlineLevel="0" collapsed="false">
      <c r="A115" s="35" t="n">
        <v>40118</v>
      </c>
      <c r="B115" s="36" t="n">
        <v>40172</v>
      </c>
      <c r="C115" s="39" t="n">
        <f aca="false">+B115-$A$12</f>
        <v>3165</v>
      </c>
      <c r="D115" s="121" t="n">
        <f aca="false">+(C115/365)*12</f>
        <v>104.054794520548</v>
      </c>
      <c r="E115" s="50"/>
      <c r="F115" s="38" t="n">
        <f aca="false">Swaps!G114</f>
        <v>981000</v>
      </c>
      <c r="G115" s="114" t="n">
        <f aca="false">(Swaps!H114+Swaps!J114)/2</f>
        <v>3.77378162060951</v>
      </c>
      <c r="H115" s="116"/>
      <c r="I115" s="117" t="n">
        <f aca="false">+H115*F115</f>
        <v>0</v>
      </c>
      <c r="J115" s="40" t="n">
        <f aca="false">+F115*G115+I115</f>
        <v>3702079.76981793</v>
      </c>
      <c r="K115" s="56"/>
      <c r="L115" s="38" t="n">
        <f aca="false">Swaps!O114</f>
        <v>612000</v>
      </c>
      <c r="M115" s="114" t="n">
        <f aca="false">(Swaps!P114+Swaps!R114)/2</f>
        <v>3.63478162060951</v>
      </c>
      <c r="N115" s="116"/>
      <c r="O115" s="117" t="n">
        <f aca="false">+N115*L115</f>
        <v>0</v>
      </c>
      <c r="P115" s="40" t="n">
        <f aca="false">+L115*M115+O115</f>
        <v>2224486.35181302</v>
      </c>
      <c r="Q115" s="39"/>
      <c r="R115" s="56"/>
      <c r="S115" s="41" t="n">
        <f aca="false">F115+L115</f>
        <v>1593000</v>
      </c>
      <c r="T115" s="119" t="n">
        <f aca="false">+U115/S115</f>
        <v>3.72038049066601</v>
      </c>
      <c r="U115" s="39" t="n">
        <f aca="false">+P115+J115</f>
        <v>5926566.12163096</v>
      </c>
      <c r="V115" s="39"/>
      <c r="W115" s="122" t="n">
        <f aca="false">1/(1+$W$11/12)^D115</f>
        <v>0.523826327890308</v>
      </c>
      <c r="X115" s="42" t="n">
        <f aca="false">+U115*W115</f>
        <v>3104491.36849305</v>
      </c>
    </row>
    <row r="116" customFormat="false" ht="12.75" hidden="false" customHeight="false" outlineLevel="0" collapsed="false">
      <c r="A116" s="35" t="n">
        <v>40148</v>
      </c>
      <c r="B116" s="36" t="n">
        <v>40203</v>
      </c>
      <c r="C116" s="39" t="n">
        <f aca="false">+B116-$A$12</f>
        <v>3196</v>
      </c>
      <c r="D116" s="121" t="n">
        <f aca="false">+(C116/365)*12</f>
        <v>105.07397260274</v>
      </c>
      <c r="E116" s="50"/>
      <c r="F116" s="38" t="n">
        <f aca="false">Swaps!G115</f>
        <v>1013700</v>
      </c>
      <c r="G116" s="114" t="n">
        <f aca="false">(Swaps!H115+Swaps!J115)/2</f>
        <v>3.88180086969306</v>
      </c>
      <c r="H116" s="116"/>
      <c r="I116" s="117" t="n">
        <f aca="false">+H116*F116</f>
        <v>0</v>
      </c>
      <c r="J116" s="40" t="n">
        <f aca="false">+F116*G116+I116</f>
        <v>3934981.54160786</v>
      </c>
      <c r="K116" s="56"/>
      <c r="L116" s="38" t="n">
        <f aca="false">Swaps!O115</f>
        <v>632400</v>
      </c>
      <c r="M116" s="114" t="n">
        <f aca="false">(Swaps!P115+Swaps!R115)/2</f>
        <v>3.74680086969306</v>
      </c>
      <c r="N116" s="116"/>
      <c r="O116" s="117" t="n">
        <f aca="false">+N116*L116</f>
        <v>0</v>
      </c>
      <c r="P116" s="40" t="n">
        <f aca="false">+L116*M116+O116</f>
        <v>2369476.86999389</v>
      </c>
      <c r="Q116" s="39"/>
      <c r="R116" s="56"/>
      <c r="S116" s="41" t="n">
        <f aca="false">F116+L116</f>
        <v>1646100</v>
      </c>
      <c r="T116" s="119" t="n">
        <f aca="false">+U116/S116</f>
        <v>3.8299364629134</v>
      </c>
      <c r="U116" s="39" t="n">
        <f aca="false">+P116+J116</f>
        <v>6304458.41160175</v>
      </c>
      <c r="V116" s="39"/>
      <c r="W116" s="122" t="n">
        <f aca="false">1/(1+$W$11/12)^D116</f>
        <v>0.520519335474485</v>
      </c>
      <c r="X116" s="42" t="n">
        <f aca="false">+U116*W116</f>
        <v>3281592.50293347</v>
      </c>
    </row>
    <row r="117" customFormat="false" ht="12.75" hidden="false" customHeight="false" outlineLevel="0" collapsed="false">
      <c r="A117" s="35" t="n">
        <v>40179</v>
      </c>
      <c r="B117" s="36" t="n">
        <v>40234</v>
      </c>
      <c r="C117" s="39" t="n">
        <f aca="false">+B117-$A$12</f>
        <v>3227</v>
      </c>
      <c r="D117" s="121" t="n">
        <f aca="false">+(C117/365)*12</f>
        <v>106.093150684932</v>
      </c>
      <c r="E117" s="50"/>
      <c r="F117" s="38" t="n">
        <f aca="false">Swaps!G116</f>
        <v>1013700</v>
      </c>
      <c r="G117" s="114" t="n">
        <f aca="false">(Swaps!H116+Swaps!J116)/2</f>
        <v>3.99832255468218</v>
      </c>
      <c r="H117" s="116"/>
      <c r="I117" s="117" t="n">
        <f aca="false">+H117*F117</f>
        <v>0</v>
      </c>
      <c r="J117" s="40" t="n">
        <f aca="false">+F117*G117+I117</f>
        <v>4053099.57368132</v>
      </c>
      <c r="K117" s="56"/>
      <c r="L117" s="38" t="n">
        <f aca="false">Swaps!O116</f>
        <v>632400</v>
      </c>
      <c r="M117" s="114" t="n">
        <f aca="false">(Swaps!P116+Swaps!R116)/2</f>
        <v>3.85482255468218</v>
      </c>
      <c r="N117" s="116"/>
      <c r="O117" s="117" t="n">
        <f aca="false">+N117*L117</f>
        <v>0</v>
      </c>
      <c r="P117" s="40" t="n">
        <f aca="false">+L117*M117+O117</f>
        <v>2437789.78358101</v>
      </c>
      <c r="Q117" s="39"/>
      <c r="R117" s="56"/>
      <c r="S117" s="41" t="n">
        <f aca="false">F117+L117</f>
        <v>1646100</v>
      </c>
      <c r="T117" s="119" t="n">
        <f aca="false">+U117/S117</f>
        <v>3.94319261117935</v>
      </c>
      <c r="U117" s="39" t="n">
        <f aca="false">+P117+J117</f>
        <v>6490889.35726233</v>
      </c>
      <c r="V117" s="39"/>
      <c r="W117" s="122" t="n">
        <f aca="false">1/(1+$W$11/12)^D117</f>
        <v>0.517233220586682</v>
      </c>
      <c r="X117" s="42" t="n">
        <f aca="false">+U117*W117</f>
        <v>3357303.60672862</v>
      </c>
    </row>
    <row r="118" customFormat="false" ht="12.75" hidden="false" customHeight="false" outlineLevel="0" collapsed="false">
      <c r="A118" s="35" t="n">
        <v>40210</v>
      </c>
      <c r="B118" s="36" t="n">
        <v>40262</v>
      </c>
      <c r="C118" s="39" t="n">
        <f aca="false">+B118-$A$12</f>
        <v>3255</v>
      </c>
      <c r="D118" s="121" t="n">
        <f aca="false">+(C118/365)*12</f>
        <v>107.013698630137</v>
      </c>
      <c r="E118" s="50"/>
      <c r="F118" s="38" t="n">
        <f aca="false">Swaps!G117</f>
        <v>915600</v>
      </c>
      <c r="G118" s="114" t="n">
        <f aca="false">(Swaps!H117+Swaps!J117)/2</f>
        <v>3.87134665159603</v>
      </c>
      <c r="H118" s="116"/>
      <c r="I118" s="117" t="n">
        <f aca="false">+H118*F118</f>
        <v>0</v>
      </c>
      <c r="J118" s="40" t="n">
        <f aca="false">+F118*G118+I118</f>
        <v>3544604.99420132</v>
      </c>
      <c r="K118" s="56"/>
      <c r="L118" s="38" t="n">
        <f aca="false">Swaps!O117</f>
        <v>571200</v>
      </c>
      <c r="M118" s="114" t="n">
        <f aca="false">(Swaps!P117+Swaps!R117)/2</f>
        <v>3.97134665159603</v>
      </c>
      <c r="N118" s="116"/>
      <c r="O118" s="117" t="n">
        <f aca="false">+N118*L118</f>
        <v>0</v>
      </c>
      <c r="P118" s="40" t="n">
        <f aca="false">+L118*M118+O118</f>
        <v>2268433.20739165</v>
      </c>
      <c r="Q118" s="39"/>
      <c r="R118" s="56"/>
      <c r="S118" s="41" t="n">
        <f aca="false">F118+L118</f>
        <v>1486800</v>
      </c>
      <c r="T118" s="119" t="n">
        <f aca="false">+U118/S118</f>
        <v>3.90976473069207</v>
      </c>
      <c r="U118" s="39" t="n">
        <f aca="false">+P118+J118</f>
        <v>5813038.20159298</v>
      </c>
      <c r="V118" s="39"/>
      <c r="W118" s="122" t="n">
        <f aca="false">1/(1+$W$11/12)^D118</f>
        <v>0.51428295184801</v>
      </c>
      <c r="X118" s="42" t="n">
        <f aca="false">+U118*W118</f>
        <v>2989546.44552048</v>
      </c>
    </row>
    <row r="119" customFormat="false" ht="12.75" hidden="false" customHeight="false" outlineLevel="0" collapsed="false">
      <c r="A119" s="35" t="n">
        <v>40238</v>
      </c>
      <c r="B119" s="36" t="n">
        <v>40293</v>
      </c>
      <c r="C119" s="39" t="n">
        <f aca="false">+B119-$A$12</f>
        <v>3286</v>
      </c>
      <c r="D119" s="121" t="n">
        <f aca="false">+(C119/365)*12</f>
        <v>108.032876712329</v>
      </c>
      <c r="E119" s="50"/>
      <c r="F119" s="38" t="n">
        <f aca="false">Swaps!G118</f>
        <v>1013700</v>
      </c>
      <c r="G119" s="114" t="n">
        <f aca="false">(Swaps!H118+Swaps!J118)/2</f>
        <v>3.73437313693995</v>
      </c>
      <c r="H119" s="116"/>
      <c r="I119" s="117" t="n">
        <f aca="false">+H119*F119</f>
        <v>0</v>
      </c>
      <c r="J119" s="40" t="n">
        <f aca="false">+F119*G119+I119</f>
        <v>3785534.04891602</v>
      </c>
      <c r="K119" s="56"/>
      <c r="L119" s="38" t="n">
        <f aca="false">Swaps!O118</f>
        <v>632400</v>
      </c>
      <c r="M119" s="114" t="n">
        <f aca="false">(Swaps!P118+Swaps!R118)/2</f>
        <v>3.84437313693994</v>
      </c>
      <c r="N119" s="116"/>
      <c r="O119" s="117" t="n">
        <f aca="false">+N119*L119</f>
        <v>0</v>
      </c>
      <c r="P119" s="40" t="n">
        <f aca="false">+L119*M119+O119</f>
        <v>2431181.57180082</v>
      </c>
      <c r="Q119" s="39"/>
      <c r="R119" s="56"/>
      <c r="S119" s="41" t="n">
        <f aca="false">F119+L119</f>
        <v>1646100</v>
      </c>
      <c r="T119" s="119" t="n">
        <f aca="false">+U119/S119</f>
        <v>3.77663302394559</v>
      </c>
      <c r="U119" s="39" t="n">
        <f aca="false">+P119+J119</f>
        <v>6216715.62071684</v>
      </c>
      <c r="V119" s="39"/>
      <c r="W119" s="122" t="n">
        <f aca="false">1/(1+$W$11/12)^D119</f>
        <v>0.511036208164472</v>
      </c>
      <c r="X119" s="42" t="n">
        <f aca="false">+U119*W119</f>
        <v>3176966.77804798</v>
      </c>
    </row>
    <row r="120" customFormat="false" ht="12.75" hidden="false" customHeight="false" outlineLevel="0" collapsed="false">
      <c r="A120" s="35" t="n">
        <v>40269</v>
      </c>
      <c r="B120" s="36" t="n">
        <v>40323</v>
      </c>
      <c r="C120" s="39" t="n">
        <f aca="false">+B120-$A$12</f>
        <v>3316</v>
      </c>
      <c r="D120" s="121" t="n">
        <f aca="false">+(C120/365)*12</f>
        <v>109.019178082192</v>
      </c>
      <c r="E120" s="50"/>
      <c r="F120" s="38" t="n">
        <f aca="false">Swaps!G119</f>
        <v>840000</v>
      </c>
      <c r="G120" s="114" t="n">
        <f aca="false">(Swaps!H119+Swaps!J119)/2</f>
        <v>3.59740198769058</v>
      </c>
      <c r="H120" s="116"/>
      <c r="I120" s="117" t="n">
        <f aca="false">+H120*F120</f>
        <v>0</v>
      </c>
      <c r="J120" s="40" t="n">
        <f aca="false">+F120*G120+I120</f>
        <v>3021817.66966008</v>
      </c>
      <c r="K120" s="56"/>
      <c r="L120" s="38" t="n">
        <f aca="false">Swaps!O119</f>
        <v>342000</v>
      </c>
      <c r="M120" s="114" t="n">
        <f aca="false">(Swaps!P119+Swaps!R119)/2</f>
        <v>3.70740198769058</v>
      </c>
      <c r="N120" s="116"/>
      <c r="O120" s="117" t="n">
        <f aca="false">+N120*L120</f>
        <v>0</v>
      </c>
      <c r="P120" s="40" t="n">
        <f aca="false">+L120*M120+O120</f>
        <v>1267931.47979018</v>
      </c>
      <c r="Q120" s="39"/>
      <c r="R120" s="56"/>
      <c r="S120" s="41" t="n">
        <f aca="false">F120+L120</f>
        <v>1182000</v>
      </c>
      <c r="T120" s="119" t="n">
        <f aca="false">+U120/S120</f>
        <v>3.62922939885809</v>
      </c>
      <c r="U120" s="39" t="n">
        <f aca="false">+P120+J120</f>
        <v>4289749.14945026</v>
      </c>
      <c r="V120" s="39"/>
      <c r="W120" s="122" t="n">
        <f aca="false">1/(1+$W$11/12)^D120</f>
        <v>0.507913715510065</v>
      </c>
      <c r="X120" s="42" t="n">
        <f aca="false">+U120*W120</f>
        <v>2178822.42910342</v>
      </c>
    </row>
    <row r="121" customFormat="false" ht="12.75" hidden="false" customHeight="false" outlineLevel="0" collapsed="false">
      <c r="A121" s="35" t="n">
        <v>40299</v>
      </c>
      <c r="B121" s="36" t="n">
        <v>40354</v>
      </c>
      <c r="C121" s="39" t="n">
        <f aca="false">+B121-$A$12</f>
        <v>3347</v>
      </c>
      <c r="D121" s="121" t="n">
        <f aca="false">+(C121/365)*12</f>
        <v>110.038356164384</v>
      </c>
      <c r="E121" s="50"/>
      <c r="F121" s="38" t="n">
        <f aca="false">Swaps!G120</f>
        <v>868000</v>
      </c>
      <c r="G121" s="114" t="n">
        <f aca="false">(Swaps!H120+Swaps!J120)/2</f>
        <v>3.58543318128168</v>
      </c>
      <c r="H121" s="116"/>
      <c r="I121" s="117" t="n">
        <f aca="false">+H121*F121</f>
        <v>0</v>
      </c>
      <c r="J121" s="40" t="n">
        <f aca="false">+F121*G121+I121</f>
        <v>3112156.0013525</v>
      </c>
      <c r="K121" s="56"/>
      <c r="L121" s="38" t="n">
        <f aca="false">Swaps!O120</f>
        <v>353400</v>
      </c>
      <c r="M121" s="114" t="n">
        <f aca="false">(Swaps!P120+Swaps!R120)/2</f>
        <v>3.57043318128168</v>
      </c>
      <c r="N121" s="116"/>
      <c r="O121" s="117" t="n">
        <f aca="false">+N121*L121</f>
        <v>0</v>
      </c>
      <c r="P121" s="40" t="n">
        <f aca="false">+L121*M121+O121</f>
        <v>1261791.08626495</v>
      </c>
      <c r="Q121" s="39"/>
      <c r="R121" s="56"/>
      <c r="S121" s="41" t="n">
        <f aca="false">F121+L121</f>
        <v>1221400</v>
      </c>
      <c r="T121" s="119" t="n">
        <f aca="false">+U121/S121</f>
        <v>3.58109307975884</v>
      </c>
      <c r="U121" s="39" t="n">
        <f aca="false">+P121+J121</f>
        <v>4373947.08761745</v>
      </c>
      <c r="V121" s="39"/>
      <c r="W121" s="122" t="n">
        <f aca="false">1/(1+$W$11/12)^D121</f>
        <v>0.50470718174944</v>
      </c>
      <c r="X121" s="42" t="n">
        <f aca="false">+U121*W121</f>
        <v>2207562.50771258</v>
      </c>
    </row>
    <row r="122" customFormat="false" ht="12.75" hidden="false" customHeight="false" outlineLevel="0" collapsed="false">
      <c r="A122" s="35" t="n">
        <v>40330</v>
      </c>
      <c r="B122" s="36" t="n">
        <v>40384</v>
      </c>
      <c r="C122" s="39" t="n">
        <f aca="false">+B122-$A$12</f>
        <v>3377</v>
      </c>
      <c r="D122" s="121" t="n">
        <f aca="false">+(C122/365)*12</f>
        <v>111.024657534247</v>
      </c>
      <c r="E122" s="50"/>
      <c r="F122" s="38" t="n">
        <f aca="false">Swaps!G121</f>
        <v>840000</v>
      </c>
      <c r="G122" s="114" t="n">
        <f aca="false">(Swaps!H121+Swaps!J121)/2</f>
        <v>3.62046669559049</v>
      </c>
      <c r="H122" s="116"/>
      <c r="I122" s="117" t="n">
        <f aca="false">+H122*F122</f>
        <v>0</v>
      </c>
      <c r="J122" s="40" t="n">
        <f aca="false">+F122*G122+I122</f>
        <v>3041192.02429601</v>
      </c>
      <c r="K122" s="56"/>
      <c r="L122" s="38" t="n">
        <f aca="false">Swaps!O121</f>
        <v>342000</v>
      </c>
      <c r="M122" s="114" t="n">
        <f aca="false">(Swaps!P121+Swaps!R121)/2</f>
        <v>3.55846669559049</v>
      </c>
      <c r="N122" s="116"/>
      <c r="O122" s="117" t="n">
        <f aca="false">+N122*L122</f>
        <v>0</v>
      </c>
      <c r="P122" s="40" t="n">
        <f aca="false">+L122*M122+O122</f>
        <v>1216995.60989195</v>
      </c>
      <c r="Q122" s="39"/>
      <c r="R122" s="56"/>
      <c r="S122" s="41" t="n">
        <f aca="false">F122+L122</f>
        <v>1182000</v>
      </c>
      <c r="T122" s="119" t="n">
        <f aca="false">+U122/S122</f>
        <v>3.60252760929607</v>
      </c>
      <c r="U122" s="39" t="n">
        <f aca="false">+P122+J122</f>
        <v>4258187.63418795</v>
      </c>
      <c r="V122" s="39"/>
      <c r="W122" s="122" t="n">
        <f aca="false">1/(1+$W$11/12)^D122</f>
        <v>0.501623360207128</v>
      </c>
      <c r="X122" s="42" t="n">
        <f aca="false">+U122*W122</f>
        <v>2136006.3894538</v>
      </c>
    </row>
    <row r="123" customFormat="false" ht="12.75" hidden="false" customHeight="false" outlineLevel="0" collapsed="false">
      <c r="A123" s="35" t="n">
        <v>40360</v>
      </c>
      <c r="B123" s="36" t="n">
        <v>40415</v>
      </c>
      <c r="C123" s="39" t="n">
        <f aca="false">+B123-$A$12</f>
        <v>3408</v>
      </c>
      <c r="D123" s="121" t="n">
        <f aca="false">+(C123/365)*12</f>
        <v>112.043835616438</v>
      </c>
      <c r="E123" s="50"/>
      <c r="F123" s="38" t="n">
        <f aca="false">Swaps!G122</f>
        <v>868000</v>
      </c>
      <c r="G123" s="114" t="n">
        <f aca="false">(Swaps!H122+Swaps!J122)/2</f>
        <v>3.63550250892455</v>
      </c>
      <c r="H123" s="116"/>
      <c r="I123" s="117" t="n">
        <f aca="false">+H123*F123</f>
        <v>0</v>
      </c>
      <c r="J123" s="40" t="n">
        <f aca="false">+F123*G123+I123</f>
        <v>3155616.17774651</v>
      </c>
      <c r="K123" s="56"/>
      <c r="L123" s="38" t="n">
        <f aca="false">Swaps!O122</f>
        <v>353400</v>
      </c>
      <c r="M123" s="114" t="n">
        <f aca="false">(Swaps!P122+Swaps!R122)/2</f>
        <v>3.59350250892455</v>
      </c>
      <c r="N123" s="116"/>
      <c r="O123" s="117" t="n">
        <f aca="false">+N123*L123</f>
        <v>0</v>
      </c>
      <c r="P123" s="40" t="n">
        <f aca="false">+L123*M123+O123</f>
        <v>1269943.78665394</v>
      </c>
      <c r="Q123" s="39"/>
      <c r="R123" s="56"/>
      <c r="S123" s="41" t="n">
        <f aca="false">F123+L123</f>
        <v>1221400</v>
      </c>
      <c r="T123" s="119" t="n">
        <f aca="false">+U123/S123</f>
        <v>3.62335022466059</v>
      </c>
      <c r="U123" s="39" t="n">
        <f aca="false">+P123+J123</f>
        <v>4425559.96440045</v>
      </c>
      <c r="V123" s="39"/>
      <c r="W123" s="122" t="n">
        <f aca="false">1/(1+$W$11/12)^D123</f>
        <v>0.498456538381876</v>
      </c>
      <c r="X123" s="42" t="n">
        <f aca="false">+U123*W123</f>
        <v>2205949.30025647</v>
      </c>
    </row>
    <row r="124" customFormat="false" ht="12.75" hidden="false" customHeight="false" outlineLevel="0" collapsed="false">
      <c r="A124" s="35" t="n">
        <v>40391</v>
      </c>
      <c r="B124" s="36" t="n">
        <v>40446</v>
      </c>
      <c r="C124" s="39" t="n">
        <f aca="false">+B124-$A$12</f>
        <v>3439</v>
      </c>
      <c r="D124" s="121" t="n">
        <f aca="false">+(C124/365)*12</f>
        <v>113.06301369863</v>
      </c>
      <c r="E124" s="50"/>
      <c r="F124" s="38" t="n">
        <f aca="false">Swaps!G123</f>
        <v>868000</v>
      </c>
      <c r="G124" s="114" t="n">
        <f aca="false">(Swaps!H123+Swaps!J123)/2</f>
        <v>3.65954060000921</v>
      </c>
      <c r="H124" s="116"/>
      <c r="I124" s="117" t="n">
        <f aca="false">+H124*F124</f>
        <v>0</v>
      </c>
      <c r="J124" s="40" t="n">
        <f aca="false">+F124*G124+I124</f>
        <v>3176481.24080799</v>
      </c>
      <c r="K124" s="56"/>
      <c r="L124" s="38" t="n">
        <f aca="false">Swaps!O123</f>
        <v>353400</v>
      </c>
      <c r="M124" s="114" t="n">
        <f aca="false">(Swaps!P123+Swaps!R123)/2</f>
        <v>3.60854060000921</v>
      </c>
      <c r="N124" s="116"/>
      <c r="O124" s="117" t="n">
        <f aca="false">+N124*L124</f>
        <v>0</v>
      </c>
      <c r="P124" s="40" t="n">
        <f aca="false">+L124*M124+O124</f>
        <v>1275258.24804325</v>
      </c>
      <c r="Q124" s="39"/>
      <c r="R124" s="56"/>
      <c r="S124" s="41" t="n">
        <f aca="false">F124+L124</f>
        <v>1221400</v>
      </c>
      <c r="T124" s="119" t="n">
        <f aca="false">+U124/S124</f>
        <v>3.64478425483154</v>
      </c>
      <c r="U124" s="39" t="n">
        <f aca="false">+P124+J124</f>
        <v>4451739.48885124</v>
      </c>
      <c r="V124" s="39"/>
      <c r="W124" s="122" t="n">
        <f aca="false">1/(1+$W$11/12)^D124</f>
        <v>0.495309709167153</v>
      </c>
      <c r="X124" s="42" t="n">
        <f aca="false">+U124*W124</f>
        <v>2204989.79151084</v>
      </c>
    </row>
    <row r="125" customFormat="false" ht="12.75" hidden="false" customHeight="false" outlineLevel="0" collapsed="false">
      <c r="A125" s="35" t="n">
        <v>40422</v>
      </c>
      <c r="B125" s="36" t="n">
        <v>40476</v>
      </c>
      <c r="C125" s="39" t="n">
        <f aca="false">+B125-$A$12</f>
        <v>3469</v>
      </c>
      <c r="D125" s="121" t="n">
        <f aca="false">+(C125/365)*12</f>
        <v>114.049315068493</v>
      </c>
      <c r="E125" s="50"/>
      <c r="F125" s="38" t="n">
        <f aca="false">Swaps!G124</f>
        <v>840000</v>
      </c>
      <c r="G125" s="114" t="n">
        <f aca="false">(Swaps!H124+Swaps!J124)/2</f>
        <v>3.72008094797543</v>
      </c>
      <c r="H125" s="116"/>
      <c r="I125" s="117" t="n">
        <f aca="false">+H125*F125</f>
        <v>0</v>
      </c>
      <c r="J125" s="40" t="n">
        <f aca="false">+F125*G125+I125</f>
        <v>3124867.99629936</v>
      </c>
      <c r="K125" s="56"/>
      <c r="L125" s="38" t="n">
        <f aca="false">Swaps!O124</f>
        <v>342000</v>
      </c>
      <c r="M125" s="114" t="n">
        <f aca="false">(Swaps!P124+Swaps!R124)/2</f>
        <v>3.63258094797543</v>
      </c>
      <c r="N125" s="116"/>
      <c r="O125" s="117" t="n">
        <f aca="false">+N125*L125</f>
        <v>0</v>
      </c>
      <c r="P125" s="40" t="n">
        <f aca="false">+L125*M125+O125</f>
        <v>1242342.6842076</v>
      </c>
      <c r="Q125" s="39"/>
      <c r="R125" s="56"/>
      <c r="S125" s="41" t="n">
        <f aca="false">F125+L125</f>
        <v>1182000</v>
      </c>
      <c r="T125" s="119" t="n">
        <f aca="false">+U125/S125</f>
        <v>3.69476368909218</v>
      </c>
      <c r="U125" s="39" t="n">
        <f aca="false">+P125+J125</f>
        <v>4367210.68050696</v>
      </c>
      <c r="V125" s="39"/>
      <c r="W125" s="122" t="n">
        <f aca="false">1/(1+$W$11/12)^D125</f>
        <v>0.492283307311821</v>
      </c>
      <c r="X125" s="42" t="n">
        <f aca="false">+U125*W125</f>
        <v>2149904.91752747</v>
      </c>
    </row>
    <row r="126" customFormat="false" ht="12.75" hidden="false" customHeight="false" outlineLevel="0" collapsed="false">
      <c r="A126" s="35" t="n">
        <v>40452</v>
      </c>
      <c r="B126" s="36" t="n">
        <v>40507</v>
      </c>
      <c r="C126" s="39" t="n">
        <f aca="false">+B126-$A$12</f>
        <v>3500</v>
      </c>
      <c r="D126" s="121" t="n">
        <f aca="false">+(C126/365)*12</f>
        <v>115.068493150685</v>
      </c>
      <c r="E126" s="50"/>
      <c r="F126" s="38" t="n">
        <f aca="false">Swaps!G125</f>
        <v>868000</v>
      </c>
      <c r="G126" s="114" t="n">
        <f aca="false">(Swaps!H125+Swaps!J125)/2</f>
        <v>3.74312353234822</v>
      </c>
      <c r="H126" s="116"/>
      <c r="I126" s="117" t="n">
        <f aca="false">+H126*F126</f>
        <v>0</v>
      </c>
      <c r="J126" s="40" t="n">
        <f aca="false">+F126*G126+I126</f>
        <v>3249031.22607826</v>
      </c>
      <c r="K126" s="56"/>
      <c r="L126" s="38" t="n">
        <f aca="false">Swaps!O125</f>
        <v>353400</v>
      </c>
      <c r="M126" s="114" t="n">
        <f aca="false">(Swaps!P125+Swaps!R125)/2</f>
        <v>3.69312353234822</v>
      </c>
      <c r="N126" s="116"/>
      <c r="O126" s="117" t="n">
        <f aca="false">+N126*L126</f>
        <v>0</v>
      </c>
      <c r="P126" s="40" t="n">
        <f aca="false">+L126*M126+O126</f>
        <v>1305149.85633186</v>
      </c>
      <c r="Q126" s="39"/>
      <c r="R126" s="56"/>
      <c r="S126" s="41" t="n">
        <f aca="false">F126+L126</f>
        <v>1221400</v>
      </c>
      <c r="T126" s="119" t="n">
        <f aca="false">+U126/S126</f>
        <v>3.72865652727208</v>
      </c>
      <c r="U126" s="39" t="n">
        <f aca="false">+P126+J126</f>
        <v>4554181.08241012</v>
      </c>
      <c r="V126" s="39"/>
      <c r="W126" s="122" t="n">
        <f aca="false">1/(1+$W$11/12)^D126</f>
        <v>0.489175450610015</v>
      </c>
      <c r="X126" s="42" t="n">
        <f aca="false">+U126*W126</f>
        <v>2227793.58314757</v>
      </c>
    </row>
    <row r="127" customFormat="false" ht="12.75" hidden="false" customHeight="false" outlineLevel="0" collapsed="false">
      <c r="A127" s="35" t="n">
        <v>40483</v>
      </c>
      <c r="B127" s="36" t="n">
        <v>40537</v>
      </c>
      <c r="C127" s="39" t="n">
        <f aca="false">+B127-$A$12</f>
        <v>3530</v>
      </c>
      <c r="D127" s="121" t="n">
        <f aca="false">+(C127/365)*12</f>
        <v>116.054794520548</v>
      </c>
      <c r="E127" s="50"/>
      <c r="F127" s="38" t="n">
        <f aca="false">Swaps!G126</f>
        <v>981000</v>
      </c>
      <c r="G127" s="114" t="n">
        <f aca="false">(Swaps!H126+Swaps!J126)/2</f>
        <v>3.8493271530217</v>
      </c>
      <c r="H127" s="116"/>
      <c r="I127" s="117" t="n">
        <f aca="false">+H127*F127</f>
        <v>0</v>
      </c>
      <c r="J127" s="40" t="n">
        <f aca="false">+F127*G127+I127</f>
        <v>3776189.93711429</v>
      </c>
      <c r="K127" s="56"/>
      <c r="L127" s="38" t="n">
        <f aca="false">Swaps!O126</f>
        <v>612000</v>
      </c>
      <c r="M127" s="114" t="n">
        <f aca="false">(Swaps!P126+Swaps!R126)/2</f>
        <v>3.7075471530217</v>
      </c>
      <c r="N127" s="116"/>
      <c r="O127" s="117" t="n">
        <f aca="false">+N127*L127</f>
        <v>0</v>
      </c>
      <c r="P127" s="40" t="n">
        <f aca="false">+L127*M127+O127</f>
        <v>2269018.85764928</v>
      </c>
      <c r="Q127" s="39"/>
      <c r="R127" s="56"/>
      <c r="S127" s="41" t="n">
        <f aca="false">F127+L127</f>
        <v>1593000</v>
      </c>
      <c r="T127" s="119" t="n">
        <f aca="false">+U127/S127</f>
        <v>3.79485800047933</v>
      </c>
      <c r="U127" s="39" t="n">
        <f aca="false">+P127+J127</f>
        <v>6045208.79476357</v>
      </c>
      <c r="V127" s="39"/>
      <c r="W127" s="122" t="n">
        <f aca="false">1/(1+$W$11/12)^D127</f>
        <v>0.486186529811756</v>
      </c>
      <c r="X127" s="42" t="n">
        <f aca="false">+U127*W127</f>
        <v>2939099.08591361</v>
      </c>
    </row>
    <row r="128" customFormat="false" ht="12.75" hidden="false" customHeight="false" outlineLevel="0" collapsed="false">
      <c r="A128" s="35" t="n">
        <v>40513</v>
      </c>
      <c r="B128" s="36" t="n">
        <v>40568</v>
      </c>
      <c r="C128" s="39" t="n">
        <f aca="false">+B128-$A$12</f>
        <v>3561</v>
      </c>
      <c r="D128" s="121" t="n">
        <f aca="false">+(C128/365)*12</f>
        <v>117.07397260274</v>
      </c>
      <c r="E128" s="50"/>
      <c r="F128" s="38" t="n">
        <f aca="false">Swaps!G127</f>
        <v>1013700</v>
      </c>
      <c r="G128" s="114" t="n">
        <f aca="false">(Swaps!H127+Swaps!J127)/2</f>
        <v>3.95950678708693</v>
      </c>
      <c r="H128" s="116"/>
      <c r="I128" s="117" t="n">
        <f aca="false">+H128*F128</f>
        <v>0</v>
      </c>
      <c r="J128" s="40" t="n">
        <f aca="false">+F128*G128+I128</f>
        <v>4013752.03007002</v>
      </c>
      <c r="K128" s="56"/>
      <c r="L128" s="38" t="n">
        <f aca="false">Swaps!O127</f>
        <v>632400</v>
      </c>
      <c r="M128" s="114" t="n">
        <f aca="false">(Swaps!P127+Swaps!R127)/2</f>
        <v>3.82180678708693</v>
      </c>
      <c r="N128" s="116"/>
      <c r="O128" s="117" t="n">
        <f aca="false">+N128*L128</f>
        <v>0</v>
      </c>
      <c r="P128" s="40" t="n">
        <f aca="false">+L128*M128+O128</f>
        <v>2416910.61215377</v>
      </c>
      <c r="Q128" s="39"/>
      <c r="R128" s="56"/>
      <c r="S128" s="41" t="n">
        <f aca="false">F128+L128</f>
        <v>1646100</v>
      </c>
      <c r="T128" s="119" t="n">
        <f aca="false">+U128/S128</f>
        <v>3.90660509217167</v>
      </c>
      <c r="U128" s="39" t="n">
        <f aca="false">+P128+J128</f>
        <v>6430662.64222379</v>
      </c>
      <c r="V128" s="39"/>
      <c r="W128" s="122" t="n">
        <f aca="false">1/(1+$W$11/12)^D128</f>
        <v>0.483117162960268</v>
      </c>
      <c r="X128" s="42" t="n">
        <f aca="false">+U128*W128</f>
        <v>3106763.49166574</v>
      </c>
    </row>
    <row r="129" customFormat="false" ht="12.75" hidden="false" customHeight="false" outlineLevel="0" collapsed="false">
      <c r="A129" s="35" t="n">
        <v>40544</v>
      </c>
      <c r="B129" s="36" t="n">
        <v>40599</v>
      </c>
      <c r="C129" s="39" t="n">
        <f aca="false">+B129-$A$12</f>
        <v>3592</v>
      </c>
      <c r="D129" s="121" t="n">
        <f aca="false">+(C129/365)*12</f>
        <v>118.093150684932</v>
      </c>
      <c r="E129" s="50"/>
      <c r="F129" s="38" t="n">
        <f aca="false">Swaps!G128</f>
        <v>1013700</v>
      </c>
      <c r="G129" s="114" t="n">
        <f aca="false">(Swaps!H128+Swaps!J128)/2</f>
        <v>4.07835890577582</v>
      </c>
      <c r="H129" s="116"/>
      <c r="I129" s="117" t="n">
        <f aca="false">+H129*F129</f>
        <v>0</v>
      </c>
      <c r="J129" s="40" t="n">
        <f aca="false">+F129*G129+I129</f>
        <v>4134232.42278495</v>
      </c>
      <c r="K129" s="56"/>
      <c r="L129" s="38" t="n">
        <f aca="false">Swaps!O128</f>
        <v>632400</v>
      </c>
      <c r="M129" s="114" t="n">
        <f aca="false">(Swaps!P128+Swaps!R128)/2</f>
        <v>3.93198890577582</v>
      </c>
      <c r="N129" s="116"/>
      <c r="O129" s="117" t="n">
        <f aca="false">+N129*L129</f>
        <v>0</v>
      </c>
      <c r="P129" s="40" t="n">
        <f aca="false">+L129*M129+O129</f>
        <v>2486589.78401263</v>
      </c>
      <c r="Q129" s="39"/>
      <c r="R129" s="56"/>
      <c r="S129" s="41" t="n">
        <f aca="false">F129+L129</f>
        <v>1646100</v>
      </c>
      <c r="T129" s="119" t="n">
        <f aca="false">+U129/S129</f>
        <v>4.02212636340294</v>
      </c>
      <c r="U129" s="39" t="n">
        <f aca="false">+P129+J129</f>
        <v>6620822.20679758</v>
      </c>
      <c r="V129" s="39"/>
      <c r="W129" s="122" t="n">
        <f aca="false">1/(1+$W$11/12)^D129</f>
        <v>0.480067173471771</v>
      </c>
      <c r="X129" s="42" t="n">
        <f aca="false">+U129*W129</f>
        <v>3178439.40287645</v>
      </c>
    </row>
    <row r="130" customFormat="false" ht="12.75" hidden="false" customHeight="false" outlineLevel="0" collapsed="false">
      <c r="A130" s="35" t="n">
        <v>40575</v>
      </c>
      <c r="B130" s="36" t="n">
        <v>40627</v>
      </c>
      <c r="C130" s="39" t="n">
        <f aca="false">+B130-$A$12</f>
        <v>3620</v>
      </c>
      <c r="D130" s="121" t="n">
        <f aca="false">+(C130/365)*12</f>
        <v>119.013698630137</v>
      </c>
      <c r="E130" s="50"/>
      <c r="F130" s="38" t="n">
        <f aca="false">Swaps!G129</f>
        <v>915600</v>
      </c>
      <c r="G130" s="114" t="n">
        <f aca="false">(Swaps!H129+Swaps!J129)/2</f>
        <v>3.94884348462795</v>
      </c>
      <c r="H130" s="116"/>
      <c r="I130" s="117" t="n">
        <f aca="false">+H130*F130</f>
        <v>0</v>
      </c>
      <c r="J130" s="40" t="n">
        <f aca="false">+F130*G130+I130</f>
        <v>3615561.09452535</v>
      </c>
      <c r="K130" s="56"/>
      <c r="L130" s="38" t="n">
        <f aca="false">Swaps!O129</f>
        <v>571200</v>
      </c>
      <c r="M130" s="114" t="n">
        <f aca="false">(Swaps!P129+Swaps!R129)/2</f>
        <v>4.05084348462795</v>
      </c>
      <c r="N130" s="116"/>
      <c r="O130" s="117" t="n">
        <f aca="false">+N130*L130</f>
        <v>0</v>
      </c>
      <c r="P130" s="40" t="n">
        <f aca="false">+L130*M130+O130</f>
        <v>2313841.79841949</v>
      </c>
      <c r="Q130" s="39"/>
      <c r="R130" s="56"/>
      <c r="S130" s="41" t="n">
        <f aca="false">F130+L130</f>
        <v>1486800</v>
      </c>
      <c r="T130" s="119" t="n">
        <f aca="false">+U130/S130</f>
        <v>3.98802992530592</v>
      </c>
      <c r="U130" s="39" t="n">
        <f aca="false">+P130+J130</f>
        <v>5929402.89294484</v>
      </c>
      <c r="V130" s="39"/>
      <c r="W130" s="122" t="n">
        <f aca="false">1/(1+$W$11/12)^D130</f>
        <v>0.477328897742401</v>
      </c>
      <c r="X130" s="42" t="n">
        <f aca="false">+U130*W130</f>
        <v>2830275.34715996</v>
      </c>
    </row>
    <row r="131" customFormat="false" ht="12.75" hidden="false" customHeight="false" outlineLevel="0" collapsed="false">
      <c r="A131" s="35" t="n">
        <v>40603</v>
      </c>
      <c r="B131" s="36" t="n">
        <v>40658</v>
      </c>
      <c r="C131" s="39" t="n">
        <f aca="false">+B131-$A$12</f>
        <v>3651</v>
      </c>
      <c r="D131" s="121" t="n">
        <f aca="false">+(C131/365)*12</f>
        <v>120.032876712329</v>
      </c>
      <c r="E131" s="50"/>
      <c r="F131" s="38" t="n">
        <f aca="false">Swaps!G130</f>
        <v>1013700</v>
      </c>
      <c r="G131" s="114" t="n">
        <f aca="false">(Swaps!H130+Swaps!J130)/2</f>
        <v>3.80913049967874</v>
      </c>
      <c r="H131" s="116"/>
      <c r="I131" s="117" t="n">
        <f aca="false">+H131*F131</f>
        <v>0</v>
      </c>
      <c r="J131" s="40" t="n">
        <f aca="false">+F131*G131+I131</f>
        <v>3861315.58752434</v>
      </c>
      <c r="K131" s="56"/>
      <c r="L131" s="38" t="n">
        <f aca="false">Swaps!O130</f>
        <v>632400</v>
      </c>
      <c r="M131" s="114" t="n">
        <f aca="false">(Swaps!P130+Swaps!R130)/2</f>
        <v>3.92133049967874</v>
      </c>
      <c r="N131" s="116"/>
      <c r="O131" s="117" t="n">
        <f aca="false">+N131*L131</f>
        <v>0</v>
      </c>
      <c r="P131" s="40" t="n">
        <f aca="false">+L131*M131+O131</f>
        <v>2479849.40799684</v>
      </c>
      <c r="Q131" s="39"/>
      <c r="R131" s="56"/>
      <c r="S131" s="41" t="n">
        <f aca="false">F131+L131</f>
        <v>1646100</v>
      </c>
      <c r="T131" s="119" t="n">
        <f aca="false">+U131/S131</f>
        <v>3.85223558442451</v>
      </c>
      <c r="U131" s="39" t="n">
        <f aca="false">+P131+J131</f>
        <v>6341164.99552118</v>
      </c>
      <c r="V131" s="39"/>
      <c r="W131" s="122" t="n">
        <f aca="false">1/(1+$W$11/12)^D131</f>
        <v>0.474315450420948</v>
      </c>
      <c r="X131" s="42" t="n">
        <f aca="false">+U131*W131</f>
        <v>3007712.53104418</v>
      </c>
    </row>
    <row r="132" customFormat="false" ht="12.75" hidden="false" customHeight="false" outlineLevel="0" collapsed="false">
      <c r="A132" s="35" t="n">
        <v>40634</v>
      </c>
      <c r="B132" s="36" t="n">
        <v>40688</v>
      </c>
      <c r="C132" s="39" t="n">
        <f aca="false">+B132-$A$12</f>
        <v>3681</v>
      </c>
      <c r="D132" s="121" t="n">
        <f aca="false">+(C132/365)*12</f>
        <v>121.019178082192</v>
      </c>
      <c r="E132" s="50"/>
      <c r="F132" s="38" t="n">
        <f aca="false">Swaps!G131</f>
        <v>840000</v>
      </c>
      <c r="G132" s="114" t="n">
        <f aca="false">(Swaps!H131+Swaps!J131)/2</f>
        <v>3.66941992744439</v>
      </c>
      <c r="H132" s="116"/>
      <c r="I132" s="117" t="n">
        <f aca="false">+H132*F132</f>
        <v>0</v>
      </c>
      <c r="J132" s="40" t="n">
        <f aca="false">+F132*G132+I132</f>
        <v>3082312.73905329</v>
      </c>
      <c r="K132" s="56"/>
      <c r="L132" s="38" t="n">
        <f aca="false">Swaps!O131</f>
        <v>342000</v>
      </c>
      <c r="M132" s="114" t="n">
        <f aca="false">(Swaps!P131+Swaps!R131)/2</f>
        <v>3.78161992744439</v>
      </c>
      <c r="N132" s="116"/>
      <c r="O132" s="117" t="n">
        <f aca="false">+N132*L132</f>
        <v>0</v>
      </c>
      <c r="P132" s="40" t="n">
        <f aca="false">+L132*M132+O132</f>
        <v>1293314.01518598</v>
      </c>
      <c r="Q132" s="55"/>
      <c r="R132" s="56"/>
      <c r="S132" s="41" t="n">
        <f aca="false">F132+L132</f>
        <v>1182000</v>
      </c>
      <c r="T132" s="119" t="n">
        <f aca="false">+U132/S132</f>
        <v>3.70188388683525</v>
      </c>
      <c r="U132" s="39" t="n">
        <f aca="false">+P132+J132</f>
        <v>4375626.75423927</v>
      </c>
      <c r="V132" s="39"/>
      <c r="W132" s="122" t="n">
        <f aca="false">1/(1+$W$11/12)^D132</f>
        <v>0.471417326009899</v>
      </c>
      <c r="X132" s="42" t="n">
        <f aca="false">+U132*W132</f>
        <v>2062746.26410085</v>
      </c>
    </row>
    <row r="133" customFormat="false" ht="12.75" hidden="false" customHeight="false" outlineLevel="0" collapsed="false">
      <c r="A133" s="49"/>
      <c r="B133" s="50"/>
      <c r="C133" s="50"/>
      <c r="D133" s="50"/>
      <c r="E133" s="50"/>
      <c r="F133" s="38"/>
      <c r="G133" s="114"/>
      <c r="H133" s="114"/>
      <c r="I133" s="114"/>
      <c r="J133" s="40"/>
      <c r="K133" s="56"/>
      <c r="L133" s="38"/>
      <c r="M133" s="114"/>
      <c r="N133" s="114"/>
      <c r="O133" s="114"/>
      <c r="P133" s="118"/>
      <c r="Q133" s="55"/>
      <c r="R133" s="56"/>
      <c r="S133" s="41"/>
      <c r="T133" s="119"/>
      <c r="U133" s="119"/>
      <c r="V133" s="119"/>
      <c r="W133" s="119"/>
      <c r="X133" s="42"/>
    </row>
    <row r="134" customFormat="false" ht="12.75" hidden="false" customHeight="false" outlineLevel="0" collapsed="false">
      <c r="A134" s="0" t="s">
        <v>3</v>
      </c>
      <c r="F134" s="87" t="n">
        <f aca="false">SUM(F12:F132)</f>
        <v>106899150</v>
      </c>
      <c r="G134" s="124" t="n">
        <f aca="false">SUM(G13:G133)/120</f>
        <v>3.50546633475258</v>
      </c>
      <c r="H134" s="124" t="n">
        <f aca="false">SUM(H13:H133)/120</f>
        <v>0</v>
      </c>
      <c r="I134" s="52" t="n">
        <f aca="false">SUM(I12:I132)</f>
        <v>0</v>
      </c>
      <c r="J134" s="54" t="n">
        <f aca="false">SUM(J12:J132)</f>
        <v>375669239.115814</v>
      </c>
      <c r="K134" s="56"/>
      <c r="L134" s="87" t="n">
        <f aca="false">SUM(L12:L132)</f>
        <v>51046200</v>
      </c>
      <c r="M134" s="124" t="n">
        <f aca="false">SUM(M13:M133)/120</f>
        <v>3.47706258475258</v>
      </c>
      <c r="N134" s="124" t="n">
        <f aca="false">SUM(N13:N133)/120</f>
        <v>0</v>
      </c>
      <c r="O134" s="52" t="n">
        <f aca="false">SUM(O12:O132)</f>
        <v>0</v>
      </c>
      <c r="P134" s="54" t="n">
        <f aca="false">SUM(P13:P133)</f>
        <v>179098328.974122</v>
      </c>
      <c r="Q134" s="55"/>
      <c r="R134" s="56"/>
      <c r="S134" s="87" t="n">
        <f aca="false">SUM(S12:S132)</f>
        <v>157945350</v>
      </c>
      <c r="T134" s="125" t="n">
        <f aca="false">SUM(T13:T133)/120</f>
        <v>3.49610933699353</v>
      </c>
      <c r="U134" s="126" t="n">
        <f aca="false">SUM(U13:U133)</f>
        <v>554767568.089936</v>
      </c>
      <c r="V134" s="126"/>
      <c r="W134" s="52"/>
      <c r="X134" s="127" t="n">
        <f aca="false">SUM(X12:X132)</f>
        <v>379452035.033667</v>
      </c>
    </row>
    <row r="135" customFormat="false" ht="12.75" hidden="false" customHeight="false" outlineLevel="0" collapsed="false">
      <c r="A135" s="0"/>
      <c r="K135" s="56"/>
      <c r="L135" s="56"/>
      <c r="M135" s="56"/>
      <c r="N135" s="128"/>
      <c r="O135" s="56"/>
      <c r="P135" s="56"/>
      <c r="Q135" s="56"/>
      <c r="R135" s="56"/>
      <c r="S135" s="56"/>
      <c r="T135" s="56"/>
      <c r="U135" s="56"/>
      <c r="V135" s="56"/>
      <c r="W135" s="56"/>
      <c r="X135" s="56"/>
    </row>
    <row r="136" customFormat="false" ht="12.75" hidden="false" customHeight="false" outlineLevel="0" collapsed="false">
      <c r="A136" s="0"/>
      <c r="K136" s="56"/>
      <c r="L136" s="56"/>
      <c r="M136" s="56"/>
      <c r="N136" s="128"/>
      <c r="O136" s="56"/>
      <c r="P136" s="56"/>
      <c r="Q136" s="129"/>
      <c r="R136" s="56"/>
      <c r="S136" s="56"/>
      <c r="T136" s="56"/>
      <c r="U136" s="56"/>
      <c r="V136" s="56"/>
      <c r="W136" s="56"/>
      <c r="X136" s="129"/>
    </row>
    <row r="137" customFormat="false" ht="12.75" hidden="false" customHeight="false" outlineLevel="0" collapsed="false">
      <c r="A137" s="130"/>
      <c r="F137" s="130"/>
      <c r="G137" s="130"/>
      <c r="H137" s="131"/>
      <c r="I137" s="130"/>
      <c r="J137" s="130"/>
      <c r="K137" s="56"/>
      <c r="L137" s="132"/>
      <c r="M137" s="132"/>
      <c r="N137" s="133"/>
      <c r="O137" s="132"/>
      <c r="P137" s="132"/>
      <c r="Q137" s="129"/>
      <c r="R137" s="56"/>
      <c r="S137" s="56"/>
      <c r="T137" s="56"/>
      <c r="U137" s="56"/>
      <c r="V137" s="56"/>
      <c r="W137" s="56"/>
      <c r="X137" s="134"/>
    </row>
    <row r="138" customFormat="false" ht="12.75" hidden="false" customHeight="false" outlineLevel="0" collapsed="false">
      <c r="A138" s="130"/>
      <c r="K138" s="56"/>
      <c r="L138" s="56"/>
      <c r="M138" s="56"/>
      <c r="N138" s="128"/>
      <c r="O138" s="56"/>
      <c r="P138" s="56"/>
      <c r="Q138" s="129"/>
      <c r="R138" s="56"/>
      <c r="S138" s="56"/>
      <c r="T138" s="56"/>
      <c r="U138" s="56"/>
      <c r="V138" s="56"/>
      <c r="W138" s="56"/>
      <c r="X138" s="129"/>
    </row>
    <row r="139" customFormat="false" ht="12.75" hidden="false" customHeight="false" outlineLevel="0" collapsed="false">
      <c r="A139" s="0"/>
      <c r="K139" s="56"/>
      <c r="L139" s="56"/>
      <c r="M139" s="56"/>
      <c r="N139" s="128"/>
      <c r="O139" s="56"/>
      <c r="P139" s="56"/>
      <c r="Q139" s="56"/>
      <c r="R139" s="56"/>
      <c r="S139" s="56"/>
      <c r="T139" s="56"/>
      <c r="U139" s="56"/>
      <c r="V139" s="56"/>
      <c r="W139" s="56"/>
      <c r="X139" s="56"/>
    </row>
    <row r="140" customFormat="false" ht="12.75" hidden="false" customHeight="false" outlineLevel="0" collapsed="false">
      <c r="A140" s="0"/>
      <c r="K140" s="56"/>
      <c r="L140" s="56"/>
      <c r="M140" s="56"/>
      <c r="N140" s="128"/>
      <c r="O140" s="56"/>
      <c r="P140" s="56"/>
      <c r="Q140" s="55"/>
      <c r="R140" s="56"/>
      <c r="S140" s="56"/>
      <c r="T140" s="56"/>
      <c r="U140" s="56"/>
      <c r="V140" s="56"/>
      <c r="W140" s="56"/>
      <c r="X140" s="55"/>
    </row>
    <row r="141" customFormat="false" ht="12.75" hidden="false" customHeight="false" outlineLevel="0" collapsed="false">
      <c r="K141" s="56"/>
      <c r="L141" s="56"/>
      <c r="M141" s="56"/>
      <c r="N141" s="128"/>
      <c r="O141" s="56"/>
      <c r="P141" s="56"/>
      <c r="Q141" s="55"/>
      <c r="R141" s="56"/>
      <c r="S141" s="56"/>
      <c r="T141" s="56"/>
      <c r="U141" s="56"/>
      <c r="V141" s="56"/>
      <c r="W141" s="56"/>
      <c r="X141" s="55"/>
    </row>
    <row r="142" customFormat="false" ht="12.75" hidden="false" customHeight="false" outlineLevel="0" collapsed="false">
      <c r="K142" s="56"/>
      <c r="L142" s="56"/>
      <c r="M142" s="56"/>
      <c r="N142" s="128"/>
      <c r="O142" s="56"/>
      <c r="P142" s="56"/>
      <c r="Q142" s="39"/>
      <c r="R142" s="56"/>
      <c r="S142" s="56"/>
      <c r="T142" s="56"/>
      <c r="U142" s="56"/>
      <c r="V142" s="56"/>
      <c r="W142" s="56"/>
      <c r="X142" s="39"/>
    </row>
    <row r="143" customFormat="false" ht="12.75" hidden="false" customHeight="false" outlineLevel="0" collapsed="false">
      <c r="K143" s="56"/>
      <c r="L143" s="56"/>
      <c r="M143" s="56"/>
      <c r="N143" s="128"/>
      <c r="O143" s="56"/>
      <c r="P143" s="56"/>
      <c r="Q143" s="39"/>
      <c r="R143" s="56"/>
      <c r="S143" s="56"/>
      <c r="T143" s="56"/>
      <c r="U143" s="56"/>
      <c r="V143" s="56"/>
      <c r="W143" s="56"/>
      <c r="X143" s="135"/>
    </row>
    <row r="144" customFormat="false" ht="12.75" hidden="false" customHeight="false" outlineLevel="0" collapsed="false">
      <c r="K144" s="56"/>
      <c r="L144" s="56"/>
      <c r="M144" s="56"/>
      <c r="N144" s="128"/>
      <c r="O144" s="56"/>
      <c r="P144" s="56"/>
      <c r="Q144" s="56"/>
      <c r="R144" s="56"/>
      <c r="S144" s="56"/>
      <c r="T144" s="56"/>
      <c r="U144" s="56"/>
      <c r="V144" s="56"/>
      <c r="W144" s="56"/>
      <c r="X144" s="56"/>
    </row>
    <row r="145" customFormat="false" ht="12.75" hidden="false" customHeight="false" outlineLevel="0" collapsed="false">
      <c r="A145" s="0"/>
      <c r="K145" s="56"/>
      <c r="L145" s="55"/>
      <c r="M145" s="56"/>
      <c r="N145" s="128"/>
      <c r="O145" s="56"/>
      <c r="P145" s="56"/>
      <c r="Q145" s="56"/>
      <c r="R145" s="56"/>
      <c r="S145" s="56"/>
      <c r="T145" s="56"/>
      <c r="U145" s="56"/>
      <c r="V145" s="56"/>
      <c r="W145" s="56"/>
      <c r="X145" s="56"/>
    </row>
    <row r="146" customFormat="false" ht="12.75" hidden="false" customHeight="false" outlineLevel="0" collapsed="false">
      <c r="K146" s="56"/>
      <c r="L146" s="56"/>
      <c r="M146" s="56"/>
      <c r="N146" s="128"/>
      <c r="O146" s="56"/>
      <c r="P146" s="56"/>
      <c r="Q146" s="56"/>
      <c r="R146" s="56"/>
      <c r="S146" s="56"/>
      <c r="T146" s="56"/>
      <c r="U146" s="56"/>
      <c r="V146" s="56"/>
      <c r="W146" s="56"/>
      <c r="X146" s="56"/>
    </row>
    <row r="147" customFormat="false" ht="12.75" hidden="false" customHeight="false" outlineLevel="0" collapsed="false">
      <c r="K147" s="56"/>
      <c r="L147" s="56"/>
      <c r="M147" s="56"/>
      <c r="N147" s="128"/>
      <c r="O147" s="56"/>
      <c r="P147" s="56"/>
      <c r="Q147" s="56"/>
      <c r="R147" s="56"/>
      <c r="S147" s="56"/>
      <c r="T147" s="56"/>
      <c r="U147" s="56"/>
      <c r="V147" s="56"/>
      <c r="W147" s="56"/>
      <c r="X147" s="56"/>
    </row>
    <row r="148" customFormat="false" ht="12.75" hidden="false" customHeight="false" outlineLevel="0" collapsed="false">
      <c r="K148" s="56"/>
      <c r="L148" s="56"/>
      <c r="M148" s="56"/>
      <c r="N148" s="128"/>
      <c r="O148" s="56"/>
      <c r="P148" s="56"/>
      <c r="Q148" s="56"/>
      <c r="R148" s="56"/>
      <c r="S148" s="56"/>
      <c r="T148" s="56"/>
      <c r="U148" s="56"/>
      <c r="V148" s="56"/>
      <c r="W148" s="56"/>
      <c r="X148" s="56"/>
    </row>
    <row r="149" customFormat="false" ht="12.75" hidden="false" customHeight="false" outlineLevel="0" collapsed="false">
      <c r="K149" s="56"/>
      <c r="L149" s="56"/>
      <c r="M149" s="56"/>
      <c r="N149" s="128"/>
      <c r="O149" s="56"/>
      <c r="P149" s="56"/>
      <c r="Q149" s="56"/>
      <c r="R149" s="56"/>
      <c r="S149" s="56"/>
      <c r="T149" s="56"/>
      <c r="U149" s="56"/>
      <c r="V149" s="56"/>
      <c r="W149" s="56"/>
      <c r="X149" s="56"/>
    </row>
    <row r="150" customFormat="false" ht="12.75" hidden="false" customHeight="false" outlineLevel="0" collapsed="false">
      <c r="K150" s="56"/>
      <c r="L150" s="56"/>
      <c r="M150" s="56"/>
      <c r="N150" s="128"/>
      <c r="O150" s="56"/>
      <c r="P150" s="56"/>
      <c r="Q150" s="136"/>
      <c r="R150" s="56"/>
      <c r="S150" s="56"/>
      <c r="T150" s="56"/>
      <c r="U150" s="56"/>
      <c r="V150" s="56"/>
      <c r="W150" s="56"/>
      <c r="X150" s="56"/>
    </row>
    <row r="151" customFormat="false" ht="12.75" hidden="false" customHeight="false" outlineLevel="0" collapsed="false">
      <c r="K151" s="56"/>
      <c r="L151" s="56"/>
      <c r="M151" s="56"/>
      <c r="N151" s="128"/>
      <c r="O151" s="56"/>
      <c r="P151" s="56"/>
      <c r="Q151" s="56"/>
      <c r="R151" s="56"/>
      <c r="S151" s="56"/>
      <c r="T151" s="56"/>
      <c r="U151" s="56"/>
      <c r="V151" s="56"/>
      <c r="W151" s="56"/>
      <c r="X151" s="56"/>
    </row>
    <row r="152" customFormat="false" ht="12.75" hidden="false" customHeight="false" outlineLevel="0" collapsed="false">
      <c r="K152" s="56"/>
      <c r="L152" s="56"/>
      <c r="M152" s="56"/>
      <c r="N152" s="128"/>
      <c r="O152" s="56"/>
      <c r="P152" s="56"/>
      <c r="Q152" s="56"/>
      <c r="R152" s="56"/>
      <c r="S152" s="56"/>
      <c r="T152" s="56"/>
      <c r="U152" s="56"/>
      <c r="V152" s="56"/>
      <c r="W152" s="56"/>
      <c r="X152" s="56"/>
    </row>
    <row r="153" customFormat="false" ht="12.75" hidden="false" customHeight="false" outlineLevel="0" collapsed="false">
      <c r="K153" s="56"/>
      <c r="L153" s="56"/>
      <c r="M153" s="56"/>
      <c r="N153" s="128"/>
      <c r="O153" s="56"/>
      <c r="P153" s="56"/>
      <c r="Q153" s="56"/>
      <c r="R153" s="56"/>
      <c r="S153" s="56"/>
      <c r="T153" s="56"/>
      <c r="U153" s="56"/>
      <c r="V153" s="56"/>
      <c r="W153" s="56"/>
      <c r="X153" s="56"/>
    </row>
    <row r="154" customFormat="false" ht="12.75" hidden="false" customHeight="false" outlineLevel="0" collapsed="false">
      <c r="K154" s="56"/>
      <c r="L154" s="56"/>
      <c r="M154" s="56"/>
      <c r="N154" s="128"/>
      <c r="O154" s="56"/>
      <c r="P154" s="56"/>
      <c r="Q154" s="56"/>
      <c r="R154" s="56"/>
      <c r="S154" s="56"/>
      <c r="T154" s="56"/>
      <c r="U154" s="56"/>
      <c r="V154" s="56"/>
      <c r="W154" s="56"/>
      <c r="X154" s="56"/>
    </row>
    <row r="155" customFormat="false" ht="12.75" hidden="false" customHeight="false" outlineLevel="0" collapsed="false">
      <c r="K155" s="56"/>
      <c r="L155" s="56"/>
      <c r="M155" s="56"/>
      <c r="N155" s="128"/>
      <c r="O155" s="56"/>
      <c r="P155" s="56"/>
      <c r="Q155" s="56"/>
      <c r="R155" s="56"/>
      <c r="S155" s="56"/>
      <c r="T155" s="56"/>
      <c r="U155" s="56"/>
      <c r="V155" s="56"/>
      <c r="W155" s="56"/>
      <c r="X155" s="56"/>
    </row>
    <row r="156" customFormat="false" ht="12.75" hidden="false" customHeight="false" outlineLevel="0" collapsed="false">
      <c r="K156" s="56"/>
      <c r="L156" s="56"/>
      <c r="M156" s="56"/>
      <c r="N156" s="128"/>
      <c r="O156" s="56"/>
      <c r="P156" s="56"/>
      <c r="Q156" s="56"/>
      <c r="R156" s="56"/>
      <c r="S156" s="56"/>
      <c r="T156" s="56"/>
      <c r="U156" s="56"/>
      <c r="V156" s="56"/>
      <c r="W156" s="56"/>
      <c r="X156" s="56"/>
    </row>
    <row r="157" customFormat="false" ht="12.75" hidden="false" customHeight="false" outlineLevel="0" collapsed="false">
      <c r="K157" s="56"/>
      <c r="L157" s="56"/>
      <c r="M157" s="56"/>
      <c r="N157" s="128"/>
      <c r="O157" s="56"/>
      <c r="P157" s="56"/>
      <c r="Q157" s="56"/>
      <c r="R157" s="56"/>
      <c r="S157" s="56"/>
      <c r="T157" s="56"/>
      <c r="U157" s="56"/>
      <c r="V157" s="56"/>
      <c r="W157" s="56"/>
      <c r="X157" s="56"/>
    </row>
    <row r="158" customFormat="false" ht="12.75" hidden="false" customHeight="false" outlineLevel="0" collapsed="false">
      <c r="K158" s="56"/>
      <c r="L158" s="56"/>
      <c r="M158" s="56"/>
      <c r="N158" s="128"/>
      <c r="O158" s="56"/>
      <c r="P158" s="56"/>
      <c r="Q158" s="56"/>
      <c r="R158" s="56"/>
      <c r="S158" s="56"/>
      <c r="T158" s="56"/>
      <c r="U158" s="56"/>
      <c r="V158" s="56"/>
      <c r="W158" s="56"/>
      <c r="X158" s="56"/>
    </row>
    <row r="159" customFormat="false" ht="12.75" hidden="false" customHeight="false" outlineLevel="0" collapsed="false">
      <c r="K159" s="56"/>
      <c r="L159" s="56"/>
      <c r="M159" s="56"/>
      <c r="N159" s="128"/>
      <c r="O159" s="56"/>
      <c r="P159" s="56"/>
      <c r="Q159" s="56"/>
      <c r="R159" s="56"/>
      <c r="S159" s="56"/>
      <c r="T159" s="56"/>
      <c r="U159" s="56"/>
      <c r="V159" s="56"/>
      <c r="W159" s="56"/>
      <c r="X159" s="56"/>
    </row>
    <row r="160" customFormat="false" ht="12.75" hidden="false" customHeight="false" outlineLevel="0" collapsed="false">
      <c r="K160" s="56"/>
      <c r="L160" s="56"/>
      <c r="M160" s="56"/>
      <c r="N160" s="128"/>
      <c r="O160" s="56"/>
      <c r="P160" s="56"/>
      <c r="Q160" s="56"/>
      <c r="R160" s="56"/>
      <c r="S160" s="56"/>
      <c r="T160" s="56"/>
      <c r="U160" s="56"/>
      <c r="V160" s="56"/>
      <c r="W160" s="56"/>
      <c r="X160" s="56"/>
    </row>
    <row r="161" customFormat="false" ht="12.75" hidden="false" customHeight="false" outlineLevel="0" collapsed="false">
      <c r="K161" s="56"/>
      <c r="L161" s="56"/>
      <c r="M161" s="56"/>
      <c r="N161" s="128"/>
      <c r="O161" s="56"/>
      <c r="P161" s="56"/>
      <c r="Q161" s="56"/>
      <c r="R161" s="56"/>
      <c r="S161" s="56"/>
      <c r="T161" s="56"/>
      <c r="U161" s="56"/>
      <c r="V161" s="56"/>
      <c r="W161" s="56"/>
      <c r="X161" s="56"/>
    </row>
    <row r="162" customFormat="false" ht="12.75" hidden="false" customHeight="false" outlineLevel="0" collapsed="false">
      <c r="K162" s="56"/>
      <c r="L162" s="56"/>
      <c r="M162" s="56"/>
      <c r="N162" s="128"/>
      <c r="O162" s="56"/>
      <c r="P162" s="56"/>
      <c r="Q162" s="56"/>
      <c r="R162" s="56"/>
      <c r="S162" s="56"/>
      <c r="T162" s="56"/>
      <c r="U162" s="56"/>
      <c r="V162" s="56"/>
      <c r="W162" s="56"/>
      <c r="X162" s="56"/>
    </row>
    <row r="163" customFormat="false" ht="12.75" hidden="false" customHeight="false" outlineLevel="0" collapsed="false">
      <c r="K163" s="56"/>
      <c r="L163" s="56"/>
      <c r="M163" s="56"/>
      <c r="N163" s="128"/>
      <c r="O163" s="56"/>
      <c r="P163" s="56"/>
      <c r="Q163" s="56"/>
      <c r="R163" s="56"/>
      <c r="S163" s="56"/>
      <c r="T163" s="56"/>
      <c r="U163" s="56"/>
      <c r="V163" s="56"/>
      <c r="W163" s="56"/>
      <c r="X163" s="56"/>
    </row>
    <row r="164" customFormat="false" ht="12.75" hidden="false" customHeight="false" outlineLevel="0" collapsed="false">
      <c r="K164" s="56"/>
      <c r="L164" s="56"/>
      <c r="M164" s="56"/>
      <c r="N164" s="128"/>
      <c r="O164" s="56"/>
      <c r="P164" s="56"/>
      <c r="Q164" s="56"/>
      <c r="R164" s="56"/>
      <c r="S164" s="56"/>
      <c r="T164" s="56"/>
      <c r="U164" s="56"/>
      <c r="V164" s="56"/>
      <c r="W164" s="56"/>
      <c r="X164" s="56"/>
    </row>
    <row r="165" customFormat="false" ht="12.75" hidden="false" customHeight="false" outlineLevel="0" collapsed="false">
      <c r="K165" s="56"/>
      <c r="L165" s="56"/>
      <c r="M165" s="56"/>
      <c r="N165" s="128"/>
      <c r="O165" s="56"/>
      <c r="P165" s="56"/>
      <c r="Q165" s="56"/>
      <c r="R165" s="56"/>
      <c r="S165" s="56"/>
      <c r="T165" s="56"/>
      <c r="U165" s="56"/>
      <c r="V165" s="56"/>
      <c r="W165" s="56"/>
      <c r="X165" s="56"/>
    </row>
    <row r="166" customFormat="false" ht="12.75" hidden="false" customHeight="false" outlineLevel="0" collapsed="false">
      <c r="K166" s="56"/>
      <c r="L166" s="56"/>
      <c r="M166" s="56"/>
      <c r="N166" s="128"/>
      <c r="O166" s="56"/>
      <c r="P166" s="56"/>
      <c r="Q166" s="56"/>
      <c r="R166" s="56"/>
      <c r="S166" s="56"/>
      <c r="T166" s="56"/>
      <c r="U166" s="56"/>
      <c r="V166" s="56"/>
      <c r="W166" s="56"/>
      <c r="X166" s="56"/>
    </row>
    <row r="167" customFormat="false" ht="12.75" hidden="false" customHeight="false" outlineLevel="0" collapsed="false">
      <c r="K167" s="56"/>
      <c r="L167" s="56"/>
      <c r="M167" s="56"/>
      <c r="N167" s="128"/>
      <c r="O167" s="56"/>
      <c r="P167" s="56"/>
      <c r="Q167" s="56"/>
      <c r="R167" s="56"/>
      <c r="S167" s="56"/>
      <c r="T167" s="56"/>
      <c r="U167" s="56"/>
      <c r="V167" s="56"/>
      <c r="W167" s="56"/>
      <c r="X167" s="56"/>
    </row>
    <row r="168" customFormat="false" ht="12.75" hidden="false" customHeight="false" outlineLevel="0" collapsed="false">
      <c r="K168" s="56"/>
      <c r="L168" s="56"/>
      <c r="M168" s="56"/>
      <c r="N168" s="128"/>
      <c r="O168" s="56"/>
      <c r="P168" s="56"/>
      <c r="Q168" s="56"/>
      <c r="R168" s="56"/>
      <c r="S168" s="56"/>
      <c r="T168" s="56"/>
      <c r="U168" s="56"/>
      <c r="V168" s="56"/>
      <c r="W168" s="56"/>
      <c r="X168" s="56"/>
    </row>
    <row r="169" customFormat="false" ht="12.75" hidden="false" customHeight="false" outlineLevel="0" collapsed="false">
      <c r="K169" s="56"/>
      <c r="L169" s="56"/>
      <c r="M169" s="56"/>
      <c r="N169" s="128"/>
      <c r="O169" s="56"/>
      <c r="P169" s="56"/>
      <c r="Q169" s="56"/>
      <c r="R169" s="56"/>
      <c r="S169" s="56"/>
      <c r="T169" s="56"/>
      <c r="U169" s="56"/>
      <c r="V169" s="56"/>
      <c r="W169" s="56"/>
      <c r="X169" s="56"/>
    </row>
    <row r="170" customFormat="false" ht="12.75" hidden="false" customHeight="false" outlineLevel="0" collapsed="false">
      <c r="K170" s="56"/>
      <c r="L170" s="56"/>
      <c r="M170" s="56"/>
      <c r="N170" s="128"/>
      <c r="O170" s="56"/>
      <c r="P170" s="56"/>
      <c r="Q170" s="56"/>
      <c r="R170" s="56"/>
      <c r="S170" s="56"/>
      <c r="T170" s="56"/>
      <c r="U170" s="56"/>
      <c r="V170" s="56"/>
      <c r="W170" s="56"/>
      <c r="X170" s="56"/>
    </row>
    <row r="171" customFormat="false" ht="12.75" hidden="false" customHeight="false" outlineLevel="0" collapsed="false">
      <c r="K171" s="56"/>
      <c r="L171" s="56"/>
      <c r="M171" s="56"/>
      <c r="N171" s="128"/>
      <c r="O171" s="56"/>
      <c r="P171" s="56"/>
      <c r="Q171" s="56"/>
      <c r="R171" s="56"/>
      <c r="S171" s="56"/>
      <c r="T171" s="56"/>
      <c r="U171" s="56"/>
      <c r="V171" s="56"/>
      <c r="W171" s="56"/>
      <c r="X171" s="56"/>
    </row>
    <row r="172" customFormat="false" ht="12.75" hidden="false" customHeight="false" outlineLevel="0" collapsed="false">
      <c r="K172" s="56"/>
      <c r="L172" s="56"/>
      <c r="M172" s="56"/>
      <c r="N172" s="128"/>
      <c r="O172" s="56"/>
      <c r="P172" s="56"/>
      <c r="Q172" s="56"/>
      <c r="R172" s="56"/>
      <c r="S172" s="56"/>
      <c r="T172" s="56"/>
      <c r="U172" s="56"/>
      <c r="V172" s="56"/>
      <c r="W172" s="56"/>
      <c r="X172" s="56"/>
    </row>
    <row r="173" customFormat="false" ht="12.75" hidden="false" customHeight="false" outlineLevel="0" collapsed="false">
      <c r="K173" s="56"/>
      <c r="L173" s="56"/>
      <c r="M173" s="56"/>
      <c r="N173" s="128"/>
      <c r="O173" s="56"/>
      <c r="P173" s="56"/>
      <c r="Q173" s="56"/>
      <c r="R173" s="56"/>
      <c r="S173" s="56"/>
      <c r="T173" s="56"/>
      <c r="U173" s="56"/>
      <c r="V173" s="56"/>
      <c r="W173" s="56"/>
      <c r="X173" s="56"/>
    </row>
    <row r="174" customFormat="false" ht="12.75" hidden="false" customHeight="false" outlineLevel="0" collapsed="false">
      <c r="K174" s="56"/>
      <c r="L174" s="56"/>
      <c r="M174" s="56"/>
      <c r="N174" s="128"/>
      <c r="O174" s="56"/>
      <c r="P174" s="56"/>
      <c r="Q174" s="137"/>
      <c r="R174" s="137"/>
      <c r="S174" s="137"/>
      <c r="T174" s="137"/>
      <c r="U174" s="137"/>
      <c r="V174" s="137"/>
      <c r="W174" s="137"/>
      <c r="X174" s="137"/>
      <c r="Y174" s="138"/>
      <c r="Z174" s="138"/>
      <c r="AA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138"/>
      <c r="BX174" s="138"/>
      <c r="BY174" s="138"/>
      <c r="BZ174" s="138"/>
      <c r="CA174" s="138"/>
      <c r="CB174" s="138"/>
      <c r="CC174" s="138"/>
      <c r="CD174" s="138"/>
      <c r="CE174" s="138"/>
      <c r="CF174" s="138"/>
      <c r="CG174" s="138"/>
      <c r="CH174" s="138"/>
      <c r="CI174" s="138"/>
      <c r="CJ174" s="138"/>
      <c r="CK174" s="138"/>
      <c r="CL174" s="138"/>
      <c r="CM174" s="138"/>
      <c r="CN174" s="138"/>
      <c r="CO174" s="138"/>
      <c r="CP174" s="138"/>
      <c r="CQ174" s="138"/>
      <c r="CR174" s="138"/>
      <c r="CS174" s="138"/>
      <c r="CT174" s="138"/>
      <c r="CU174" s="138"/>
      <c r="CV174" s="138"/>
      <c r="CW174" s="138"/>
      <c r="CX174" s="138"/>
      <c r="CY174" s="138"/>
      <c r="CZ174" s="138"/>
      <c r="DA174" s="138"/>
      <c r="DB174" s="138"/>
      <c r="DC174" s="138"/>
      <c r="DD174" s="138"/>
      <c r="DE174" s="138"/>
      <c r="DF174" s="138"/>
      <c r="DG174" s="138"/>
      <c r="DH174" s="138"/>
      <c r="DI174" s="138"/>
      <c r="DJ174" s="138"/>
      <c r="DK174" s="138"/>
      <c r="DL174" s="138"/>
      <c r="DM174" s="138"/>
      <c r="DN174" s="138"/>
      <c r="DO174" s="138"/>
      <c r="DP174" s="138"/>
      <c r="DQ174" s="138"/>
      <c r="DR174" s="138"/>
      <c r="DS174" s="138"/>
    </row>
    <row r="175" customFormat="false" ht="12.75" hidden="false" customHeight="false" outlineLevel="0" collapsed="false">
      <c r="K175" s="56"/>
      <c r="L175" s="56"/>
      <c r="M175" s="56"/>
      <c r="N175" s="128"/>
      <c r="O175" s="56"/>
      <c r="P175" s="56"/>
      <c r="Q175" s="56"/>
      <c r="R175" s="56"/>
      <c r="S175" s="56"/>
      <c r="T175" s="56"/>
      <c r="U175" s="56"/>
      <c r="V175" s="56"/>
      <c r="W175" s="56"/>
      <c r="X175" s="56"/>
    </row>
    <row r="176" customFormat="false" ht="12.75" hidden="false" customHeight="false" outlineLevel="0" collapsed="false">
      <c r="K176" s="56"/>
      <c r="L176" s="56"/>
      <c r="M176" s="56"/>
      <c r="N176" s="128"/>
      <c r="O176" s="56"/>
      <c r="P176" s="56"/>
      <c r="Q176" s="56"/>
      <c r="R176" s="56"/>
      <c r="S176" s="56"/>
      <c r="T176" s="56"/>
      <c r="U176" s="56"/>
      <c r="V176" s="56"/>
      <c r="W176" s="56"/>
      <c r="X176" s="56"/>
    </row>
    <row r="177" customFormat="false" ht="12.75" hidden="false" customHeight="false" outlineLevel="0" collapsed="false">
      <c r="K177" s="56"/>
      <c r="L177" s="56"/>
      <c r="M177" s="56"/>
      <c r="N177" s="128"/>
      <c r="O177" s="56"/>
      <c r="P177" s="56"/>
      <c r="Q177" s="56"/>
      <c r="R177" s="56"/>
      <c r="S177" s="56"/>
      <c r="T177" s="56"/>
      <c r="U177" s="56"/>
      <c r="V177" s="56"/>
      <c r="W177" s="56"/>
      <c r="X177" s="56"/>
    </row>
    <row r="178" customFormat="false" ht="12.75" hidden="false" customHeight="false" outlineLevel="0" collapsed="false">
      <c r="K178" s="56"/>
      <c r="L178" s="56"/>
      <c r="M178" s="56"/>
      <c r="N178" s="128"/>
      <c r="O178" s="56"/>
      <c r="P178" s="56"/>
      <c r="Q178" s="56"/>
      <c r="R178" s="56"/>
      <c r="S178" s="56"/>
      <c r="T178" s="56"/>
      <c r="U178" s="56"/>
      <c r="V178" s="56"/>
      <c r="W178" s="56"/>
      <c r="X178" s="56"/>
    </row>
    <row r="179" customFormat="false" ht="12.75" hidden="false" customHeight="false" outlineLevel="0" collapsed="false">
      <c r="K179" s="56"/>
      <c r="L179" s="56"/>
      <c r="M179" s="56"/>
      <c r="N179" s="128"/>
      <c r="O179" s="56"/>
      <c r="P179" s="56"/>
      <c r="Q179" s="56"/>
      <c r="R179" s="56"/>
      <c r="S179" s="56"/>
      <c r="T179" s="56"/>
      <c r="U179" s="56"/>
      <c r="V179" s="56"/>
      <c r="W179" s="56"/>
      <c r="X179" s="56"/>
    </row>
    <row r="180" customFormat="false" ht="12.75" hidden="false" customHeight="false" outlineLevel="0" collapsed="false">
      <c r="K180" s="56"/>
      <c r="L180" s="56"/>
      <c r="M180" s="56"/>
      <c r="N180" s="128"/>
      <c r="O180" s="56"/>
      <c r="P180" s="56"/>
      <c r="Q180" s="56"/>
      <c r="R180" s="56"/>
      <c r="S180" s="56"/>
      <c r="T180" s="56"/>
      <c r="U180" s="56"/>
      <c r="V180" s="56"/>
      <c r="W180" s="56"/>
      <c r="X180" s="56"/>
    </row>
    <row r="181" customFormat="false" ht="12.75" hidden="false" customHeight="false" outlineLevel="0" collapsed="false">
      <c r="K181" s="56"/>
      <c r="L181" s="56"/>
      <c r="M181" s="56"/>
      <c r="N181" s="128"/>
      <c r="O181" s="56"/>
      <c r="P181" s="56"/>
      <c r="Q181" s="56"/>
      <c r="R181" s="56"/>
      <c r="S181" s="56"/>
      <c r="T181" s="56"/>
      <c r="U181" s="56"/>
      <c r="V181" s="56"/>
      <c r="W181" s="56"/>
      <c r="X181" s="56"/>
    </row>
    <row r="182" customFormat="false" ht="12.75" hidden="false" customHeight="false" outlineLevel="0" collapsed="false">
      <c r="K182" s="56"/>
      <c r="L182" s="56"/>
      <c r="M182" s="56"/>
      <c r="N182" s="128"/>
      <c r="O182" s="56"/>
      <c r="P182" s="56"/>
      <c r="Q182" s="56"/>
      <c r="R182" s="56"/>
      <c r="S182" s="56"/>
      <c r="T182" s="56"/>
      <c r="U182" s="56"/>
      <c r="V182" s="56"/>
      <c r="W182" s="56"/>
      <c r="X182" s="56"/>
    </row>
    <row r="183" customFormat="false" ht="12.75" hidden="false" customHeight="false" outlineLevel="0" collapsed="false">
      <c r="K183" s="56"/>
      <c r="L183" s="56"/>
      <c r="M183" s="56"/>
      <c r="N183" s="128"/>
      <c r="O183" s="56"/>
      <c r="P183" s="56"/>
      <c r="Q183" s="56"/>
      <c r="R183" s="56"/>
      <c r="S183" s="56"/>
      <c r="T183" s="56"/>
      <c r="U183" s="56"/>
      <c r="V183" s="56"/>
      <c r="W183" s="56"/>
      <c r="X183" s="56"/>
    </row>
    <row r="184" customFormat="false" ht="12.75" hidden="false" customHeight="false" outlineLevel="0" collapsed="false">
      <c r="K184" s="56"/>
      <c r="L184" s="56"/>
      <c r="M184" s="56"/>
      <c r="N184" s="128"/>
      <c r="O184" s="56"/>
      <c r="P184" s="56"/>
      <c r="Q184" s="56"/>
      <c r="R184" s="56"/>
      <c r="S184" s="56"/>
      <c r="T184" s="56"/>
      <c r="U184" s="56"/>
      <c r="V184" s="56"/>
      <c r="W184" s="56"/>
      <c r="X184" s="56"/>
    </row>
    <row r="185" customFormat="false" ht="12.75" hidden="false" customHeight="false" outlineLevel="0" collapsed="false">
      <c r="K185" s="56"/>
      <c r="L185" s="56"/>
      <c r="M185" s="56"/>
      <c r="N185" s="128"/>
      <c r="O185" s="56"/>
      <c r="P185" s="56"/>
      <c r="Q185" s="56"/>
      <c r="R185" s="56"/>
      <c r="S185" s="56"/>
      <c r="T185" s="56"/>
      <c r="U185" s="56"/>
      <c r="V185" s="56"/>
      <c r="W185" s="56"/>
      <c r="X185" s="56"/>
    </row>
    <row r="186" customFormat="false" ht="12.75" hidden="false" customHeight="false" outlineLevel="0" collapsed="false">
      <c r="K186" s="56"/>
      <c r="L186" s="56"/>
      <c r="M186" s="56"/>
      <c r="N186" s="128"/>
      <c r="O186" s="56"/>
      <c r="P186" s="56"/>
      <c r="Q186" s="56"/>
      <c r="R186" s="56"/>
      <c r="S186" s="56"/>
      <c r="T186" s="56"/>
      <c r="U186" s="56"/>
      <c r="V186" s="56"/>
      <c r="W186" s="56"/>
      <c r="X186" s="56"/>
    </row>
    <row r="187" customFormat="false" ht="12.75" hidden="false" customHeight="false" outlineLevel="0" collapsed="false">
      <c r="K187" s="56"/>
      <c r="L187" s="56"/>
      <c r="M187" s="56"/>
      <c r="N187" s="128"/>
      <c r="O187" s="56"/>
      <c r="P187" s="56"/>
      <c r="Q187" s="56"/>
      <c r="R187" s="56"/>
      <c r="S187" s="56"/>
      <c r="T187" s="56"/>
      <c r="U187" s="56"/>
      <c r="V187" s="56"/>
      <c r="W187" s="56"/>
      <c r="X187" s="56"/>
    </row>
    <row r="188" customFormat="false" ht="12.75" hidden="false" customHeight="false" outlineLevel="0" collapsed="false">
      <c r="K188" s="56"/>
      <c r="L188" s="56"/>
      <c r="M188" s="56"/>
      <c r="N188" s="128"/>
      <c r="O188" s="56"/>
      <c r="P188" s="56"/>
      <c r="Q188" s="56"/>
      <c r="R188" s="56"/>
      <c r="S188" s="56"/>
      <c r="T188" s="56"/>
      <c r="U188" s="56"/>
      <c r="V188" s="56"/>
      <c r="W188" s="56"/>
      <c r="X188" s="56"/>
    </row>
    <row r="189" customFormat="false" ht="12.75" hidden="false" customHeight="false" outlineLevel="0" collapsed="false">
      <c r="K189" s="56"/>
      <c r="L189" s="56"/>
      <c r="M189" s="56"/>
      <c r="N189" s="128"/>
      <c r="O189" s="56"/>
      <c r="P189" s="56"/>
      <c r="Q189" s="56"/>
      <c r="R189" s="56"/>
      <c r="S189" s="56"/>
      <c r="T189" s="56"/>
      <c r="U189" s="56"/>
      <c r="V189" s="56"/>
      <c r="W189" s="56"/>
      <c r="X189" s="56"/>
    </row>
    <row r="190" customFormat="false" ht="12.75" hidden="false" customHeight="false" outlineLevel="0" collapsed="false">
      <c r="K190" s="56"/>
      <c r="L190" s="56"/>
      <c r="M190" s="56"/>
      <c r="N190" s="128"/>
      <c r="O190" s="56"/>
      <c r="P190" s="56"/>
      <c r="Q190" s="56"/>
      <c r="R190" s="56"/>
      <c r="S190" s="56"/>
      <c r="T190" s="56"/>
      <c r="U190" s="56"/>
      <c r="V190" s="56"/>
      <c r="W190" s="56"/>
      <c r="X190" s="56"/>
    </row>
    <row r="191" customFormat="false" ht="12.75" hidden="false" customHeight="false" outlineLevel="0" collapsed="false">
      <c r="K191" s="56"/>
      <c r="L191" s="56"/>
      <c r="M191" s="56"/>
      <c r="N191" s="128"/>
      <c r="O191" s="56"/>
      <c r="P191" s="56"/>
      <c r="Q191" s="56"/>
      <c r="R191" s="56"/>
      <c r="S191" s="56"/>
      <c r="T191" s="56"/>
      <c r="U191" s="56"/>
      <c r="V191" s="56"/>
      <c r="W191" s="56"/>
      <c r="X191" s="56"/>
    </row>
    <row r="192" customFormat="false" ht="12.75" hidden="false" customHeight="false" outlineLevel="0" collapsed="false">
      <c r="K192" s="56"/>
      <c r="L192" s="56"/>
      <c r="M192" s="56"/>
      <c r="N192" s="128"/>
      <c r="O192" s="56"/>
      <c r="P192" s="56"/>
      <c r="Q192" s="56"/>
      <c r="R192" s="56"/>
      <c r="S192" s="56"/>
      <c r="T192" s="56"/>
      <c r="U192" s="56"/>
      <c r="V192" s="56"/>
      <c r="W192" s="56"/>
      <c r="X192" s="56"/>
    </row>
    <row r="193" customFormat="false" ht="12.75" hidden="false" customHeight="false" outlineLevel="0" collapsed="false">
      <c r="K193" s="56"/>
      <c r="L193" s="56"/>
      <c r="M193" s="56"/>
      <c r="N193" s="128"/>
      <c r="O193" s="56"/>
      <c r="P193" s="56"/>
      <c r="Q193" s="56"/>
      <c r="R193" s="56"/>
      <c r="S193" s="56"/>
      <c r="T193" s="56"/>
      <c r="U193" s="56"/>
      <c r="V193" s="56"/>
      <c r="W193" s="56"/>
      <c r="X193" s="56"/>
    </row>
    <row r="194" customFormat="false" ht="12.75" hidden="false" customHeight="false" outlineLevel="0" collapsed="false">
      <c r="K194" s="56"/>
      <c r="L194" s="56"/>
      <c r="M194" s="56"/>
      <c r="N194" s="128"/>
      <c r="O194" s="56"/>
      <c r="P194" s="56"/>
      <c r="Q194" s="56"/>
      <c r="R194" s="56"/>
      <c r="S194" s="56"/>
      <c r="T194" s="56"/>
      <c r="U194" s="56"/>
      <c r="V194" s="56"/>
      <c r="W194" s="56"/>
      <c r="X194" s="56"/>
    </row>
    <row r="195" customFormat="false" ht="12.75" hidden="false" customHeight="false" outlineLevel="0" collapsed="false">
      <c r="K195" s="56"/>
      <c r="L195" s="56"/>
      <c r="M195" s="56"/>
      <c r="N195" s="128"/>
      <c r="O195" s="56"/>
      <c r="P195" s="56"/>
      <c r="Q195" s="56"/>
      <c r="R195" s="56"/>
      <c r="S195" s="56"/>
      <c r="T195" s="56"/>
      <c r="U195" s="56"/>
      <c r="V195" s="56"/>
      <c r="W195" s="56"/>
      <c r="X195" s="56"/>
    </row>
    <row r="196" customFormat="false" ht="12.75" hidden="false" customHeight="false" outlineLevel="0" collapsed="false">
      <c r="K196" s="56"/>
      <c r="L196" s="56"/>
      <c r="M196" s="56"/>
      <c r="N196" s="128"/>
      <c r="O196" s="56"/>
      <c r="P196" s="56"/>
      <c r="Q196" s="56"/>
      <c r="R196" s="56"/>
      <c r="S196" s="56"/>
      <c r="T196" s="56"/>
      <c r="U196" s="56"/>
      <c r="V196" s="56"/>
      <c r="W196" s="56"/>
      <c r="X196" s="56"/>
    </row>
    <row r="197" customFormat="false" ht="12.75" hidden="false" customHeight="false" outlineLevel="0" collapsed="false">
      <c r="K197" s="56"/>
      <c r="L197" s="56"/>
      <c r="M197" s="56"/>
      <c r="N197" s="128"/>
      <c r="O197" s="56"/>
      <c r="P197" s="56"/>
      <c r="Q197" s="56"/>
      <c r="R197" s="56"/>
      <c r="S197" s="56"/>
      <c r="T197" s="56"/>
      <c r="U197" s="56"/>
      <c r="V197" s="56"/>
      <c r="W197" s="56"/>
      <c r="X197" s="56"/>
    </row>
    <row r="198" customFormat="false" ht="12.75" hidden="false" customHeight="false" outlineLevel="0" collapsed="false">
      <c r="K198" s="56"/>
      <c r="L198" s="56"/>
      <c r="M198" s="56"/>
      <c r="N198" s="128"/>
      <c r="O198" s="56"/>
      <c r="P198" s="56"/>
      <c r="Q198" s="56"/>
      <c r="R198" s="56"/>
      <c r="S198" s="56"/>
      <c r="T198" s="56"/>
      <c r="U198" s="56"/>
      <c r="V198" s="56"/>
      <c r="W198" s="56"/>
      <c r="X198" s="56"/>
    </row>
    <row r="199" customFormat="false" ht="12.75" hidden="false" customHeight="false" outlineLevel="0" collapsed="false">
      <c r="K199" s="56"/>
      <c r="L199" s="56"/>
      <c r="M199" s="56"/>
      <c r="N199" s="128"/>
      <c r="O199" s="56"/>
      <c r="P199" s="56"/>
      <c r="Q199" s="56"/>
      <c r="R199" s="56"/>
      <c r="S199" s="56"/>
      <c r="T199" s="56"/>
      <c r="U199" s="56"/>
      <c r="V199" s="56"/>
      <c r="W199" s="56"/>
      <c r="X199" s="56"/>
    </row>
    <row r="200" customFormat="false" ht="12.75" hidden="false" customHeight="false" outlineLevel="0" collapsed="false">
      <c r="K200" s="56"/>
      <c r="L200" s="56"/>
      <c r="M200" s="56"/>
      <c r="N200" s="128"/>
      <c r="O200" s="56"/>
      <c r="P200" s="56"/>
      <c r="Q200" s="56"/>
      <c r="R200" s="56"/>
      <c r="S200" s="56"/>
      <c r="T200" s="56"/>
      <c r="U200" s="56"/>
      <c r="V200" s="56"/>
      <c r="W200" s="56"/>
      <c r="X200" s="56"/>
    </row>
    <row r="201" customFormat="false" ht="12.75" hidden="false" customHeight="false" outlineLevel="0" collapsed="false">
      <c r="K201" s="56"/>
      <c r="L201" s="56"/>
      <c r="M201" s="56"/>
      <c r="N201" s="128"/>
      <c r="O201" s="56"/>
      <c r="P201" s="56"/>
      <c r="Q201" s="56"/>
      <c r="R201" s="56"/>
      <c r="S201" s="56"/>
      <c r="T201" s="56"/>
      <c r="U201" s="56"/>
      <c r="V201" s="56"/>
      <c r="W201" s="56"/>
      <c r="X201" s="56"/>
    </row>
    <row r="202" customFormat="false" ht="12.75" hidden="false" customHeight="false" outlineLevel="0" collapsed="false">
      <c r="K202" s="56"/>
      <c r="L202" s="56"/>
      <c r="M202" s="56"/>
      <c r="N202" s="128"/>
      <c r="O202" s="56"/>
      <c r="P202" s="56"/>
      <c r="Q202" s="56"/>
      <c r="R202" s="56"/>
      <c r="S202" s="56"/>
      <c r="T202" s="56"/>
      <c r="U202" s="56"/>
      <c r="V202" s="56"/>
      <c r="W202" s="56"/>
      <c r="X202" s="56"/>
    </row>
    <row r="203" customFormat="false" ht="12.75" hidden="false" customHeight="false" outlineLevel="0" collapsed="false">
      <c r="K203" s="56"/>
      <c r="L203" s="56"/>
      <c r="M203" s="56"/>
      <c r="N203" s="128"/>
      <c r="O203" s="56"/>
      <c r="P203" s="56"/>
      <c r="Q203" s="56"/>
      <c r="R203" s="56"/>
      <c r="S203" s="56"/>
      <c r="T203" s="56"/>
      <c r="U203" s="56"/>
      <c r="V203" s="56"/>
      <c r="W203" s="56"/>
      <c r="X203" s="56"/>
    </row>
    <row r="204" customFormat="false" ht="12.75" hidden="false" customHeight="false" outlineLevel="0" collapsed="false">
      <c r="K204" s="56"/>
      <c r="L204" s="56"/>
      <c r="M204" s="56"/>
      <c r="N204" s="128"/>
      <c r="O204" s="56"/>
      <c r="P204" s="56"/>
      <c r="Q204" s="56"/>
      <c r="R204" s="56"/>
      <c r="S204" s="56"/>
      <c r="T204" s="56"/>
      <c r="U204" s="56"/>
      <c r="V204" s="56"/>
      <c r="W204" s="56"/>
      <c r="X204" s="56"/>
    </row>
    <row r="205" customFormat="false" ht="12.75" hidden="false" customHeight="false" outlineLevel="0" collapsed="false">
      <c r="K205" s="56"/>
      <c r="L205" s="56"/>
      <c r="M205" s="56"/>
      <c r="N205" s="128"/>
      <c r="O205" s="56"/>
      <c r="P205" s="56"/>
      <c r="Q205" s="56"/>
      <c r="R205" s="56"/>
      <c r="S205" s="56"/>
      <c r="T205" s="56"/>
      <c r="U205" s="56"/>
      <c r="V205" s="56"/>
      <c r="W205" s="56"/>
      <c r="X205" s="56"/>
    </row>
    <row r="206" customFormat="false" ht="12.75" hidden="false" customHeight="false" outlineLevel="0" collapsed="false">
      <c r="K206" s="56"/>
      <c r="L206" s="56"/>
      <c r="M206" s="56"/>
      <c r="N206" s="128"/>
      <c r="O206" s="56"/>
      <c r="P206" s="56"/>
      <c r="Q206" s="56"/>
      <c r="R206" s="56"/>
      <c r="S206" s="56"/>
      <c r="T206" s="56"/>
      <c r="U206" s="56"/>
      <c r="V206" s="56"/>
      <c r="W206" s="56"/>
      <c r="X206" s="56"/>
    </row>
    <row r="207" customFormat="false" ht="12.75" hidden="false" customHeight="false" outlineLevel="0" collapsed="false">
      <c r="K207" s="56"/>
      <c r="L207" s="56"/>
      <c r="M207" s="56"/>
      <c r="N207" s="128"/>
      <c r="O207" s="56"/>
      <c r="P207" s="56"/>
      <c r="Q207" s="56"/>
      <c r="R207" s="56"/>
      <c r="S207" s="56"/>
      <c r="T207" s="56"/>
      <c r="U207" s="56"/>
      <c r="V207" s="56"/>
      <c r="W207" s="56"/>
      <c r="X207" s="56"/>
    </row>
    <row r="208" customFormat="false" ht="12.75" hidden="false" customHeight="false" outlineLevel="0" collapsed="false">
      <c r="K208" s="56"/>
      <c r="L208" s="56"/>
      <c r="M208" s="56"/>
      <c r="N208" s="128"/>
      <c r="O208" s="56"/>
      <c r="P208" s="56"/>
      <c r="Q208" s="56"/>
      <c r="R208" s="56"/>
      <c r="S208" s="56"/>
      <c r="T208" s="56"/>
      <c r="U208" s="56"/>
      <c r="V208" s="56"/>
      <c r="W208" s="56"/>
      <c r="X208" s="56"/>
    </row>
    <row r="209" customFormat="false" ht="12.75" hidden="false" customHeight="false" outlineLevel="0" collapsed="false">
      <c r="K209" s="56"/>
      <c r="L209" s="56"/>
      <c r="M209" s="56"/>
      <c r="N209" s="128"/>
      <c r="O209" s="56"/>
      <c r="P209" s="56"/>
      <c r="Q209" s="56"/>
      <c r="R209" s="56"/>
      <c r="S209" s="56"/>
      <c r="T209" s="56"/>
      <c r="U209" s="56"/>
      <c r="V209" s="56"/>
      <c r="W209" s="56"/>
      <c r="X209" s="56"/>
    </row>
    <row r="210" customFormat="false" ht="12.75" hidden="false" customHeight="false" outlineLevel="0" collapsed="false">
      <c r="K210" s="56"/>
      <c r="L210" s="56"/>
      <c r="M210" s="56"/>
      <c r="N210" s="128"/>
      <c r="O210" s="56"/>
      <c r="P210" s="56"/>
      <c r="Q210" s="56"/>
      <c r="R210" s="56"/>
      <c r="S210" s="56"/>
      <c r="T210" s="56"/>
      <c r="U210" s="56"/>
      <c r="V210" s="56"/>
      <c r="W210" s="56"/>
      <c r="X210" s="56"/>
    </row>
    <row r="211" customFormat="false" ht="12.75" hidden="false" customHeight="false" outlineLevel="0" collapsed="false">
      <c r="K211" s="56"/>
      <c r="L211" s="56"/>
      <c r="M211" s="56"/>
      <c r="N211" s="128"/>
      <c r="O211" s="56"/>
      <c r="P211" s="56"/>
      <c r="Q211" s="56"/>
      <c r="R211" s="56"/>
      <c r="S211" s="56"/>
      <c r="T211" s="56"/>
      <c r="U211" s="56"/>
      <c r="V211" s="56"/>
      <c r="W211" s="56"/>
      <c r="X211" s="56"/>
    </row>
    <row r="212" customFormat="false" ht="12.75" hidden="false" customHeight="false" outlineLevel="0" collapsed="false">
      <c r="K212" s="56"/>
      <c r="L212" s="56"/>
      <c r="M212" s="56"/>
      <c r="N212" s="128"/>
      <c r="O212" s="56"/>
      <c r="P212" s="56"/>
      <c r="Q212" s="56"/>
      <c r="R212" s="56"/>
      <c r="S212" s="56"/>
      <c r="T212" s="56"/>
      <c r="U212" s="56"/>
      <c r="V212" s="56"/>
      <c r="W212" s="56"/>
      <c r="X212" s="56"/>
    </row>
    <row r="213" customFormat="false" ht="12.75" hidden="false" customHeight="false" outlineLevel="0" collapsed="false">
      <c r="K213" s="56"/>
      <c r="L213" s="56"/>
      <c r="M213" s="56"/>
      <c r="N213" s="128"/>
      <c r="O213" s="56"/>
      <c r="P213" s="56"/>
      <c r="Q213" s="56"/>
      <c r="R213" s="56"/>
      <c r="S213" s="56"/>
      <c r="T213" s="56"/>
      <c r="U213" s="56"/>
      <c r="V213" s="56"/>
      <c r="W213" s="56"/>
      <c r="X213" s="56"/>
    </row>
    <row r="214" customFormat="false" ht="12.75" hidden="false" customHeight="false" outlineLevel="0" collapsed="false">
      <c r="K214" s="56"/>
      <c r="L214" s="56"/>
      <c r="M214" s="56"/>
      <c r="N214" s="128"/>
      <c r="O214" s="56"/>
      <c r="P214" s="56"/>
      <c r="Q214" s="56"/>
      <c r="R214" s="56"/>
      <c r="S214" s="56"/>
      <c r="T214" s="56"/>
      <c r="U214" s="56"/>
      <c r="V214" s="56"/>
      <c r="W214" s="56"/>
      <c r="X214" s="56"/>
    </row>
    <row r="215" customFormat="false" ht="12.75" hidden="false" customHeight="false" outlineLevel="0" collapsed="false">
      <c r="K215" s="56"/>
      <c r="L215" s="56"/>
      <c r="M215" s="56"/>
      <c r="N215" s="128"/>
      <c r="O215" s="56"/>
      <c r="P215" s="56"/>
      <c r="Q215" s="56"/>
      <c r="R215" s="56"/>
      <c r="S215" s="56"/>
      <c r="T215" s="56"/>
      <c r="U215" s="56"/>
      <c r="V215" s="56"/>
      <c r="W215" s="56"/>
      <c r="X215" s="56"/>
    </row>
    <row r="216" customFormat="false" ht="12.75" hidden="false" customHeight="false" outlineLevel="0" collapsed="false">
      <c r="K216" s="56"/>
      <c r="L216" s="56"/>
      <c r="M216" s="56"/>
      <c r="N216" s="128"/>
      <c r="O216" s="56"/>
      <c r="P216" s="56"/>
      <c r="Q216" s="56"/>
      <c r="R216" s="56"/>
      <c r="S216" s="56"/>
      <c r="T216" s="56"/>
      <c r="U216" s="56"/>
      <c r="V216" s="56"/>
      <c r="W216" s="56"/>
      <c r="X216" s="56"/>
    </row>
    <row r="217" customFormat="false" ht="12.75" hidden="false" customHeight="false" outlineLevel="0" collapsed="false">
      <c r="K217" s="56"/>
      <c r="L217" s="56"/>
      <c r="M217" s="56"/>
      <c r="N217" s="128"/>
      <c r="O217" s="56"/>
      <c r="P217" s="56"/>
      <c r="Q217" s="56"/>
      <c r="R217" s="56"/>
      <c r="S217" s="56"/>
      <c r="T217" s="56"/>
      <c r="U217" s="56"/>
      <c r="V217" s="56"/>
      <c r="W217" s="56"/>
      <c r="X217" s="56"/>
    </row>
    <row r="218" customFormat="false" ht="12.75" hidden="false" customHeight="false" outlineLevel="0" collapsed="false">
      <c r="K218" s="56"/>
      <c r="L218" s="56"/>
      <c r="M218" s="56"/>
      <c r="N218" s="128"/>
      <c r="O218" s="56"/>
      <c r="P218" s="56"/>
      <c r="Q218" s="56"/>
      <c r="R218" s="56"/>
      <c r="S218" s="56"/>
      <c r="T218" s="56"/>
      <c r="U218" s="56"/>
      <c r="V218" s="56"/>
      <c r="W218" s="56"/>
      <c r="X218" s="56"/>
    </row>
    <row r="219" customFormat="false" ht="12.75" hidden="false" customHeight="false" outlineLevel="0" collapsed="false">
      <c r="K219" s="56"/>
      <c r="L219" s="56"/>
      <c r="M219" s="56"/>
      <c r="N219" s="128"/>
      <c r="O219" s="56"/>
      <c r="P219" s="56"/>
      <c r="Q219" s="56"/>
      <c r="R219" s="56"/>
      <c r="S219" s="56"/>
      <c r="T219" s="56"/>
      <c r="U219" s="56"/>
      <c r="V219" s="56"/>
      <c r="W219" s="56"/>
      <c r="X219" s="56"/>
    </row>
    <row r="220" customFormat="false" ht="12.75" hidden="false" customHeight="false" outlineLevel="0" collapsed="false">
      <c r="K220" s="56"/>
      <c r="L220" s="56"/>
      <c r="M220" s="56"/>
      <c r="N220" s="128"/>
      <c r="O220" s="56"/>
      <c r="P220" s="56"/>
      <c r="Q220" s="56"/>
      <c r="R220" s="56"/>
      <c r="S220" s="56"/>
      <c r="T220" s="56"/>
      <c r="U220" s="56"/>
      <c r="V220" s="56"/>
      <c r="W220" s="56"/>
      <c r="X220" s="56"/>
    </row>
    <row r="221" customFormat="false" ht="12.75" hidden="false" customHeight="false" outlineLevel="0" collapsed="false">
      <c r="K221" s="56"/>
      <c r="L221" s="56"/>
      <c r="M221" s="56"/>
      <c r="N221" s="128"/>
      <c r="O221" s="56"/>
      <c r="P221" s="56"/>
      <c r="Q221" s="56"/>
      <c r="R221" s="56"/>
      <c r="S221" s="56"/>
      <c r="T221" s="56"/>
      <c r="U221" s="56"/>
      <c r="V221" s="56"/>
      <c r="W221" s="56"/>
      <c r="X221" s="56"/>
    </row>
    <row r="222" customFormat="false" ht="12.75" hidden="false" customHeight="false" outlineLevel="0" collapsed="false">
      <c r="K222" s="56"/>
      <c r="L222" s="56"/>
      <c r="M222" s="56"/>
      <c r="N222" s="128"/>
      <c r="O222" s="56"/>
      <c r="P222" s="56"/>
      <c r="Q222" s="56"/>
      <c r="R222" s="56"/>
      <c r="S222" s="56"/>
      <c r="T222" s="56"/>
      <c r="U222" s="56"/>
      <c r="V222" s="56"/>
      <c r="W222" s="56"/>
      <c r="X222" s="56"/>
    </row>
    <row r="223" customFormat="false" ht="12.75" hidden="false" customHeight="false" outlineLevel="0" collapsed="false">
      <c r="K223" s="56"/>
      <c r="L223" s="56"/>
      <c r="M223" s="56"/>
      <c r="N223" s="128"/>
      <c r="O223" s="56"/>
      <c r="P223" s="56"/>
      <c r="Q223" s="56"/>
      <c r="R223" s="56"/>
      <c r="S223" s="56"/>
      <c r="T223" s="56"/>
      <c r="U223" s="56"/>
      <c r="V223" s="56"/>
      <c r="W223" s="56"/>
      <c r="X223" s="56"/>
    </row>
    <row r="224" customFormat="false" ht="12.75" hidden="false" customHeight="false" outlineLevel="0" collapsed="false">
      <c r="K224" s="56"/>
      <c r="L224" s="56"/>
      <c r="M224" s="56"/>
      <c r="N224" s="128"/>
      <c r="O224" s="56"/>
      <c r="P224" s="56"/>
      <c r="Q224" s="56"/>
      <c r="R224" s="56"/>
      <c r="S224" s="56"/>
      <c r="T224" s="56"/>
      <c r="U224" s="56"/>
      <c r="V224" s="56"/>
      <c r="W224" s="56"/>
      <c r="X224" s="56"/>
    </row>
    <row r="225" customFormat="false" ht="12.75" hidden="false" customHeight="false" outlineLevel="0" collapsed="false">
      <c r="K225" s="56"/>
      <c r="L225" s="56"/>
      <c r="M225" s="56"/>
      <c r="N225" s="128"/>
      <c r="O225" s="56"/>
      <c r="P225" s="56"/>
      <c r="Q225" s="56"/>
      <c r="R225" s="56"/>
      <c r="S225" s="56"/>
      <c r="T225" s="56"/>
      <c r="U225" s="56"/>
      <c r="V225" s="56"/>
      <c r="W225" s="56"/>
      <c r="X225" s="56"/>
    </row>
    <row r="226" customFormat="false" ht="12.75" hidden="false" customHeight="false" outlineLevel="0" collapsed="false">
      <c r="K226" s="56"/>
      <c r="L226" s="56"/>
      <c r="M226" s="56"/>
      <c r="N226" s="128"/>
      <c r="O226" s="56"/>
      <c r="P226" s="56"/>
      <c r="Q226" s="56"/>
      <c r="R226" s="56"/>
      <c r="S226" s="56"/>
      <c r="T226" s="56"/>
      <c r="U226" s="56"/>
      <c r="V226" s="56"/>
      <c r="W226" s="56"/>
      <c r="X226" s="56"/>
    </row>
    <row r="227" customFormat="false" ht="12.75" hidden="false" customHeight="false" outlineLevel="0" collapsed="false">
      <c r="K227" s="56"/>
      <c r="L227" s="56"/>
      <c r="M227" s="56"/>
      <c r="N227" s="128"/>
      <c r="O227" s="56"/>
      <c r="P227" s="56"/>
      <c r="Q227" s="56"/>
      <c r="R227" s="56"/>
      <c r="S227" s="56"/>
      <c r="T227" s="56"/>
      <c r="U227" s="56"/>
      <c r="V227" s="56"/>
      <c r="W227" s="56"/>
      <c r="X227" s="56"/>
    </row>
    <row r="228" customFormat="false" ht="12.75" hidden="false" customHeight="false" outlineLevel="0" collapsed="false">
      <c r="K228" s="56"/>
      <c r="L228" s="56"/>
      <c r="M228" s="56"/>
      <c r="N228" s="128"/>
      <c r="O228" s="56"/>
      <c r="P228" s="56"/>
      <c r="Q228" s="56"/>
      <c r="R228" s="56"/>
      <c r="S228" s="56"/>
      <c r="T228" s="56"/>
      <c r="U228" s="56"/>
      <c r="V228" s="56"/>
      <c r="W228" s="56"/>
      <c r="X228" s="56"/>
    </row>
    <row r="229" customFormat="false" ht="12.75" hidden="false" customHeight="false" outlineLevel="0" collapsed="false">
      <c r="K229" s="56"/>
      <c r="L229" s="56"/>
      <c r="M229" s="56"/>
      <c r="N229" s="128"/>
      <c r="O229" s="56"/>
      <c r="P229" s="56"/>
      <c r="Q229" s="56"/>
      <c r="R229" s="56"/>
      <c r="S229" s="56"/>
      <c r="T229" s="56"/>
      <c r="U229" s="56"/>
      <c r="V229" s="56"/>
      <c r="W229" s="56"/>
      <c r="X229" s="56"/>
    </row>
    <row r="230" customFormat="false" ht="12.75" hidden="false" customHeight="false" outlineLevel="0" collapsed="false">
      <c r="K230" s="56"/>
      <c r="L230" s="56"/>
      <c r="M230" s="56"/>
      <c r="N230" s="128"/>
      <c r="O230" s="56"/>
      <c r="P230" s="56"/>
      <c r="Q230" s="56"/>
      <c r="R230" s="56"/>
      <c r="S230" s="56"/>
      <c r="T230" s="56"/>
      <c r="U230" s="56"/>
      <c r="V230" s="56"/>
      <c r="W230" s="56"/>
      <c r="X230" s="56"/>
    </row>
    <row r="231" customFormat="false" ht="12.75" hidden="false" customHeight="false" outlineLevel="0" collapsed="false">
      <c r="K231" s="56"/>
      <c r="L231" s="56"/>
      <c r="M231" s="56"/>
      <c r="N231" s="128"/>
      <c r="O231" s="56"/>
      <c r="P231" s="56"/>
      <c r="Q231" s="56"/>
      <c r="R231" s="56"/>
      <c r="S231" s="56"/>
      <c r="T231" s="56"/>
      <c r="U231" s="56"/>
      <c r="V231" s="56"/>
      <c r="W231" s="56"/>
      <c r="X231" s="56"/>
    </row>
    <row r="232" customFormat="false" ht="12.75" hidden="false" customHeight="false" outlineLevel="0" collapsed="false">
      <c r="K232" s="56"/>
      <c r="L232" s="56"/>
      <c r="M232" s="56"/>
      <c r="N232" s="128"/>
      <c r="O232" s="56"/>
      <c r="P232" s="56"/>
      <c r="Q232" s="56"/>
      <c r="R232" s="56"/>
      <c r="S232" s="56"/>
      <c r="T232" s="56"/>
      <c r="U232" s="56"/>
      <c r="V232" s="56"/>
      <c r="W232" s="56"/>
      <c r="X232" s="56"/>
    </row>
    <row r="233" customFormat="false" ht="12.75" hidden="false" customHeight="false" outlineLevel="0" collapsed="false">
      <c r="K233" s="56"/>
      <c r="L233" s="56"/>
      <c r="M233" s="56"/>
      <c r="N233" s="128"/>
      <c r="O233" s="56"/>
      <c r="P233" s="56"/>
      <c r="Q233" s="56"/>
      <c r="R233" s="56"/>
      <c r="S233" s="56"/>
      <c r="T233" s="56"/>
      <c r="U233" s="56"/>
      <c r="V233" s="56"/>
      <c r="W233" s="56"/>
      <c r="X233" s="56"/>
    </row>
    <row r="234" customFormat="false" ht="12.75" hidden="false" customHeight="false" outlineLevel="0" collapsed="false">
      <c r="K234" s="56"/>
      <c r="L234" s="56"/>
      <c r="M234" s="56"/>
      <c r="N234" s="128"/>
      <c r="O234" s="56"/>
      <c r="P234" s="56"/>
      <c r="Q234" s="56"/>
      <c r="R234" s="56"/>
      <c r="S234" s="56"/>
      <c r="T234" s="56"/>
      <c r="U234" s="56"/>
      <c r="V234" s="56"/>
      <c r="W234" s="56"/>
      <c r="X234" s="56"/>
    </row>
    <row r="235" customFormat="false" ht="12.75" hidden="false" customHeight="false" outlineLevel="0" collapsed="false">
      <c r="K235" s="56"/>
      <c r="L235" s="56"/>
      <c r="M235" s="56"/>
      <c r="N235" s="128"/>
      <c r="O235" s="56"/>
      <c r="P235" s="56"/>
      <c r="Q235" s="56"/>
      <c r="R235" s="56"/>
      <c r="S235" s="56"/>
      <c r="T235" s="56"/>
      <c r="U235" s="56"/>
      <c r="V235" s="56"/>
      <c r="W235" s="56"/>
      <c r="X235" s="56"/>
    </row>
    <row r="236" customFormat="false" ht="12.75" hidden="false" customHeight="false" outlineLevel="0" collapsed="false">
      <c r="K236" s="56"/>
      <c r="L236" s="56"/>
      <c r="M236" s="56"/>
      <c r="N236" s="128"/>
      <c r="O236" s="56"/>
      <c r="P236" s="56"/>
      <c r="Q236" s="56"/>
      <c r="R236" s="56"/>
      <c r="S236" s="56"/>
      <c r="T236" s="56"/>
      <c r="U236" s="56"/>
      <c r="V236" s="56"/>
      <c r="W236" s="56"/>
      <c r="X236" s="56"/>
    </row>
    <row r="237" customFormat="false" ht="12.75" hidden="false" customHeight="false" outlineLevel="0" collapsed="false">
      <c r="K237" s="56"/>
      <c r="L237" s="56"/>
      <c r="M237" s="56"/>
      <c r="N237" s="128"/>
      <c r="O237" s="56"/>
      <c r="P237" s="56"/>
      <c r="Q237" s="56"/>
      <c r="R237" s="56"/>
      <c r="S237" s="56"/>
      <c r="T237" s="56"/>
      <c r="U237" s="56"/>
      <c r="V237" s="56"/>
      <c r="W237" s="56"/>
      <c r="X237" s="56"/>
    </row>
    <row r="238" customFormat="false" ht="12.75" hidden="false" customHeight="false" outlineLevel="0" collapsed="false">
      <c r="K238" s="56"/>
      <c r="L238" s="56"/>
      <c r="M238" s="56"/>
      <c r="N238" s="128"/>
      <c r="O238" s="56"/>
      <c r="P238" s="56"/>
      <c r="Q238" s="56"/>
      <c r="R238" s="56"/>
      <c r="S238" s="56"/>
      <c r="T238" s="56"/>
      <c r="U238" s="56"/>
      <c r="V238" s="56"/>
      <c r="W238" s="56"/>
      <c r="X238" s="56"/>
    </row>
    <row r="239" customFormat="false" ht="12.75" hidden="false" customHeight="false" outlineLevel="0" collapsed="false">
      <c r="K239" s="56"/>
      <c r="L239" s="56"/>
      <c r="M239" s="56"/>
      <c r="N239" s="128"/>
      <c r="O239" s="56"/>
      <c r="P239" s="56"/>
      <c r="Q239" s="56"/>
      <c r="R239" s="56"/>
      <c r="S239" s="56"/>
      <c r="T239" s="56"/>
      <c r="U239" s="56"/>
      <c r="V239" s="56"/>
      <c r="W239" s="56"/>
      <c r="X239" s="56"/>
    </row>
    <row r="240" customFormat="false" ht="12.75" hidden="false" customHeight="false" outlineLevel="0" collapsed="false">
      <c r="K240" s="56"/>
      <c r="L240" s="56"/>
      <c r="M240" s="56"/>
      <c r="N240" s="128"/>
      <c r="O240" s="56"/>
      <c r="P240" s="56"/>
      <c r="Q240" s="56"/>
      <c r="R240" s="56"/>
      <c r="S240" s="56"/>
      <c r="T240" s="56"/>
      <c r="U240" s="56"/>
      <c r="V240" s="56"/>
      <c r="W240" s="56"/>
      <c r="X240" s="56"/>
    </row>
    <row r="241" customFormat="false" ht="12.75" hidden="false" customHeight="false" outlineLevel="0" collapsed="false">
      <c r="K241" s="56"/>
      <c r="L241" s="56"/>
      <c r="M241" s="56"/>
      <c r="N241" s="128"/>
      <c r="O241" s="56"/>
      <c r="P241" s="56"/>
      <c r="Q241" s="56"/>
      <c r="R241" s="56"/>
      <c r="S241" s="56"/>
      <c r="T241" s="56"/>
      <c r="U241" s="56"/>
      <c r="V241" s="56"/>
      <c r="W241" s="56"/>
      <c r="X241" s="56"/>
    </row>
    <row r="242" customFormat="false" ht="12.75" hidden="false" customHeight="false" outlineLevel="0" collapsed="false">
      <c r="K242" s="56"/>
      <c r="L242" s="56"/>
      <c r="M242" s="56"/>
      <c r="N242" s="128"/>
      <c r="O242" s="56"/>
      <c r="P242" s="56"/>
      <c r="Q242" s="56"/>
      <c r="R242" s="56"/>
      <c r="S242" s="56"/>
      <c r="T242" s="56"/>
      <c r="U242" s="56"/>
      <c r="V242" s="56"/>
      <c r="W242" s="56"/>
      <c r="X242" s="56"/>
    </row>
    <row r="243" customFormat="false" ht="12.75" hidden="false" customHeight="false" outlineLevel="0" collapsed="false">
      <c r="K243" s="56"/>
      <c r="L243" s="56"/>
      <c r="M243" s="56"/>
      <c r="N243" s="128"/>
      <c r="O243" s="56"/>
      <c r="P243" s="56"/>
      <c r="Q243" s="56"/>
      <c r="R243" s="56"/>
      <c r="S243" s="56"/>
      <c r="T243" s="56"/>
      <c r="U243" s="56"/>
      <c r="V243" s="56"/>
      <c r="W243" s="56"/>
      <c r="X243" s="56"/>
    </row>
    <row r="244" customFormat="false" ht="12.75" hidden="false" customHeight="false" outlineLevel="0" collapsed="false">
      <c r="K244" s="56"/>
      <c r="L244" s="56"/>
      <c r="M244" s="56"/>
      <c r="N244" s="128"/>
      <c r="O244" s="56"/>
      <c r="P244" s="56"/>
      <c r="Q244" s="56"/>
      <c r="R244" s="56"/>
      <c r="S244" s="56"/>
      <c r="T244" s="56"/>
      <c r="U244" s="56"/>
      <c r="V244" s="56"/>
      <c r="W244" s="56"/>
      <c r="X244" s="56"/>
    </row>
    <row r="245" customFormat="false" ht="12.75" hidden="false" customHeight="false" outlineLevel="0" collapsed="false">
      <c r="K245" s="56"/>
      <c r="L245" s="56"/>
      <c r="M245" s="56"/>
      <c r="N245" s="128"/>
      <c r="O245" s="56"/>
      <c r="P245" s="56"/>
      <c r="Q245" s="56"/>
      <c r="R245" s="56"/>
      <c r="S245" s="56"/>
      <c r="T245" s="56"/>
      <c r="U245" s="56"/>
      <c r="V245" s="56"/>
      <c r="W245" s="56"/>
      <c r="X245" s="56"/>
    </row>
    <row r="246" customFormat="false" ht="12.75" hidden="false" customHeight="false" outlineLevel="0" collapsed="false">
      <c r="K246" s="56"/>
      <c r="L246" s="56"/>
      <c r="M246" s="56"/>
      <c r="N246" s="128"/>
      <c r="O246" s="56"/>
      <c r="P246" s="56"/>
      <c r="Q246" s="56"/>
      <c r="R246" s="56"/>
      <c r="S246" s="56"/>
      <c r="T246" s="56"/>
      <c r="U246" s="56"/>
      <c r="V246" s="56"/>
      <c r="W246" s="56"/>
      <c r="X246" s="56"/>
    </row>
    <row r="247" customFormat="false" ht="12.75" hidden="false" customHeight="false" outlineLevel="0" collapsed="false">
      <c r="K247" s="56"/>
      <c r="L247" s="56"/>
      <c r="M247" s="56"/>
      <c r="N247" s="128"/>
      <c r="O247" s="56"/>
      <c r="P247" s="56"/>
      <c r="Q247" s="56"/>
      <c r="R247" s="56"/>
      <c r="S247" s="56"/>
      <c r="T247" s="56"/>
      <c r="U247" s="56"/>
      <c r="V247" s="56"/>
      <c r="W247" s="56"/>
      <c r="X247" s="56"/>
    </row>
    <row r="248" customFormat="false" ht="12.75" hidden="false" customHeight="false" outlineLevel="0" collapsed="false">
      <c r="K248" s="56"/>
      <c r="L248" s="56"/>
      <c r="M248" s="56"/>
      <c r="N248" s="128"/>
      <c r="O248" s="56"/>
      <c r="P248" s="56"/>
      <c r="Q248" s="56"/>
      <c r="R248" s="56"/>
      <c r="S248" s="56"/>
      <c r="T248" s="56"/>
      <c r="U248" s="56"/>
      <c r="V248" s="56"/>
      <c r="W248" s="56"/>
      <c r="X248" s="56"/>
    </row>
    <row r="249" customFormat="false" ht="12.75" hidden="false" customHeight="false" outlineLevel="0" collapsed="false">
      <c r="K249" s="56"/>
      <c r="L249" s="56"/>
      <c r="M249" s="56"/>
      <c r="N249" s="128"/>
      <c r="O249" s="56"/>
      <c r="P249" s="56"/>
      <c r="Q249" s="56"/>
      <c r="R249" s="56"/>
      <c r="S249" s="56"/>
      <c r="T249" s="56"/>
      <c r="U249" s="56"/>
      <c r="V249" s="56"/>
      <c r="W249" s="56"/>
      <c r="X249" s="56"/>
    </row>
    <row r="250" customFormat="false" ht="12.75" hidden="false" customHeight="false" outlineLevel="0" collapsed="false">
      <c r="K250" s="56"/>
      <c r="L250" s="56"/>
      <c r="M250" s="56"/>
      <c r="N250" s="128"/>
      <c r="O250" s="56"/>
      <c r="P250" s="56"/>
      <c r="Q250" s="56"/>
      <c r="R250" s="56"/>
      <c r="S250" s="56"/>
      <c r="T250" s="56"/>
      <c r="U250" s="56"/>
      <c r="V250" s="56"/>
      <c r="W250" s="56"/>
      <c r="X250" s="56"/>
    </row>
    <row r="251" customFormat="false" ht="12.75" hidden="false" customHeight="false" outlineLevel="0" collapsed="false">
      <c r="K251" s="56"/>
      <c r="L251" s="56"/>
      <c r="M251" s="56"/>
      <c r="N251" s="128"/>
      <c r="O251" s="56"/>
      <c r="P251" s="56"/>
      <c r="Q251" s="56"/>
      <c r="R251" s="56"/>
      <c r="S251" s="56"/>
      <c r="T251" s="56"/>
      <c r="U251" s="56"/>
      <c r="V251" s="56"/>
      <c r="W251" s="56"/>
      <c r="X251" s="56"/>
    </row>
    <row r="252" customFormat="false" ht="12.75" hidden="false" customHeight="false" outlineLevel="0" collapsed="false">
      <c r="K252" s="56"/>
      <c r="L252" s="56"/>
      <c r="M252" s="56"/>
      <c r="N252" s="128"/>
      <c r="O252" s="56"/>
      <c r="P252" s="56"/>
      <c r="Q252" s="56"/>
      <c r="R252" s="56"/>
      <c r="S252" s="56"/>
      <c r="T252" s="56"/>
      <c r="U252" s="56"/>
      <c r="V252" s="56"/>
      <c r="W252" s="56"/>
      <c r="X252" s="56"/>
    </row>
    <row r="253" customFormat="false" ht="12.75" hidden="false" customHeight="false" outlineLevel="0" collapsed="false">
      <c r="K253" s="56"/>
      <c r="L253" s="56"/>
      <c r="M253" s="56"/>
      <c r="N253" s="128"/>
      <c r="O253" s="56"/>
      <c r="P253" s="56"/>
      <c r="Q253" s="56"/>
      <c r="R253" s="56"/>
      <c r="S253" s="56"/>
      <c r="T253" s="56"/>
      <c r="U253" s="56"/>
      <c r="V253" s="56"/>
      <c r="W253" s="56"/>
      <c r="X253" s="56"/>
    </row>
    <row r="254" customFormat="false" ht="12.75" hidden="false" customHeight="false" outlineLevel="0" collapsed="false">
      <c r="K254" s="56"/>
      <c r="L254" s="56"/>
      <c r="M254" s="56"/>
      <c r="N254" s="128"/>
      <c r="O254" s="56"/>
      <c r="P254" s="56"/>
      <c r="Q254" s="56"/>
      <c r="R254" s="56"/>
      <c r="S254" s="56"/>
      <c r="T254" s="56"/>
      <c r="U254" s="56"/>
      <c r="V254" s="56"/>
      <c r="W254" s="56"/>
      <c r="X254" s="56"/>
    </row>
    <row r="255" customFormat="false" ht="12.75" hidden="false" customHeight="false" outlineLevel="0" collapsed="false">
      <c r="K255" s="56"/>
      <c r="L255" s="56"/>
      <c r="M255" s="56"/>
      <c r="N255" s="128"/>
      <c r="O255" s="56"/>
      <c r="P255" s="56"/>
      <c r="Q255" s="56"/>
      <c r="R255" s="56"/>
      <c r="S255" s="56"/>
      <c r="T255" s="56"/>
      <c r="U255" s="56"/>
      <c r="V255" s="56"/>
      <c r="W255" s="56"/>
      <c r="X255" s="56"/>
    </row>
    <row r="256" customFormat="false" ht="12.75" hidden="false" customHeight="false" outlineLevel="0" collapsed="false">
      <c r="K256" s="56"/>
      <c r="L256" s="56"/>
      <c r="M256" s="56"/>
      <c r="N256" s="128"/>
      <c r="O256" s="56"/>
      <c r="P256" s="56"/>
      <c r="Q256" s="56"/>
      <c r="R256" s="56"/>
      <c r="S256" s="56"/>
      <c r="T256" s="56"/>
      <c r="U256" s="56"/>
      <c r="V256" s="56"/>
      <c r="W256" s="56"/>
      <c r="X256" s="56"/>
    </row>
    <row r="257" customFormat="false" ht="12.75" hidden="false" customHeight="false" outlineLevel="0" collapsed="false">
      <c r="K257" s="56"/>
      <c r="L257" s="56"/>
      <c r="M257" s="56"/>
      <c r="N257" s="128"/>
      <c r="O257" s="56"/>
      <c r="P257" s="56"/>
      <c r="Q257" s="56"/>
      <c r="R257" s="56"/>
      <c r="S257" s="56"/>
      <c r="T257" s="56"/>
      <c r="U257" s="56"/>
      <c r="V257" s="56"/>
      <c r="W257" s="56"/>
      <c r="X257" s="56"/>
    </row>
    <row r="258" customFormat="false" ht="12.75" hidden="false" customHeight="false" outlineLevel="0" collapsed="false">
      <c r="K258" s="56"/>
      <c r="L258" s="56"/>
      <c r="M258" s="56"/>
      <c r="N258" s="128"/>
      <c r="O258" s="56"/>
      <c r="P258" s="56"/>
      <c r="Q258" s="56"/>
      <c r="R258" s="56"/>
      <c r="S258" s="56"/>
      <c r="T258" s="56"/>
      <c r="U258" s="56"/>
      <c r="V258" s="56"/>
      <c r="W258" s="56"/>
      <c r="X258" s="56"/>
    </row>
    <row r="259" customFormat="false" ht="12.75" hidden="false" customHeight="false" outlineLevel="0" collapsed="false">
      <c r="K259" s="56"/>
      <c r="L259" s="56"/>
      <c r="M259" s="56"/>
      <c r="N259" s="128"/>
      <c r="O259" s="56"/>
      <c r="P259" s="56"/>
      <c r="Q259" s="56"/>
      <c r="R259" s="56"/>
      <c r="S259" s="56"/>
      <c r="T259" s="56"/>
      <c r="U259" s="56"/>
      <c r="V259" s="56"/>
      <c r="W259" s="56"/>
      <c r="X259" s="56"/>
    </row>
    <row r="260" customFormat="false" ht="12.75" hidden="false" customHeight="false" outlineLevel="0" collapsed="false">
      <c r="K260" s="56"/>
      <c r="L260" s="56"/>
      <c r="M260" s="56"/>
      <c r="N260" s="128"/>
      <c r="O260" s="56"/>
      <c r="P260" s="56"/>
      <c r="Q260" s="56"/>
      <c r="R260" s="56"/>
      <c r="S260" s="56"/>
      <c r="T260" s="56"/>
      <c r="U260" s="56"/>
      <c r="V260" s="56"/>
      <c r="W260" s="56"/>
      <c r="X260" s="56"/>
    </row>
    <row r="261" customFormat="false" ht="12.75" hidden="false" customHeight="false" outlineLevel="0" collapsed="false">
      <c r="K261" s="56"/>
      <c r="L261" s="56"/>
      <c r="M261" s="56"/>
      <c r="N261" s="128"/>
      <c r="O261" s="56"/>
      <c r="P261" s="56"/>
      <c r="Q261" s="56"/>
      <c r="R261" s="56"/>
      <c r="S261" s="56"/>
      <c r="T261" s="56"/>
      <c r="U261" s="56"/>
      <c r="V261" s="56"/>
      <c r="W261" s="56"/>
      <c r="X261" s="56"/>
    </row>
    <row r="262" customFormat="false" ht="12.75" hidden="false" customHeight="false" outlineLevel="0" collapsed="false">
      <c r="K262" s="56"/>
      <c r="L262" s="56"/>
      <c r="M262" s="56"/>
      <c r="N262" s="128"/>
      <c r="O262" s="56"/>
      <c r="P262" s="56"/>
      <c r="Q262" s="56"/>
      <c r="R262" s="56"/>
      <c r="S262" s="56"/>
      <c r="T262" s="56"/>
      <c r="U262" s="56"/>
      <c r="V262" s="56"/>
      <c r="W262" s="56"/>
      <c r="X262" s="56"/>
    </row>
    <row r="263" customFormat="false" ht="12.75" hidden="false" customHeight="false" outlineLevel="0" collapsed="false">
      <c r="K263" s="56"/>
      <c r="L263" s="56"/>
      <c r="M263" s="56"/>
      <c r="N263" s="128"/>
      <c r="O263" s="56"/>
      <c r="P263" s="56"/>
      <c r="Q263" s="56"/>
      <c r="R263" s="56"/>
      <c r="S263" s="56"/>
      <c r="T263" s="56"/>
      <c r="U263" s="56"/>
      <c r="V263" s="56"/>
      <c r="W263" s="56"/>
      <c r="X263" s="56"/>
    </row>
    <row r="264" customFormat="false" ht="12.75" hidden="false" customHeight="false" outlineLevel="0" collapsed="false">
      <c r="K264" s="56"/>
      <c r="L264" s="56"/>
      <c r="M264" s="56"/>
      <c r="N264" s="128"/>
      <c r="O264" s="56"/>
      <c r="P264" s="56"/>
      <c r="Q264" s="56"/>
      <c r="R264" s="56"/>
      <c r="S264" s="56"/>
      <c r="T264" s="56"/>
      <c r="U264" s="56"/>
      <c r="V264" s="56"/>
      <c r="W264" s="56"/>
      <c r="X264" s="56"/>
    </row>
    <row r="265" customFormat="false" ht="12.75" hidden="false" customHeight="false" outlineLevel="0" collapsed="false">
      <c r="K265" s="56"/>
      <c r="L265" s="56"/>
      <c r="M265" s="56"/>
      <c r="N265" s="128"/>
      <c r="O265" s="56"/>
      <c r="P265" s="56"/>
      <c r="Q265" s="56"/>
      <c r="R265" s="56"/>
      <c r="S265" s="56"/>
      <c r="T265" s="56"/>
      <c r="U265" s="56"/>
      <c r="V265" s="56"/>
      <c r="W265" s="56"/>
      <c r="X265" s="56"/>
    </row>
    <row r="266" customFormat="false" ht="12.75" hidden="false" customHeight="false" outlineLevel="0" collapsed="false">
      <c r="K266" s="56"/>
      <c r="L266" s="56"/>
      <c r="M266" s="56"/>
      <c r="N266" s="128"/>
      <c r="O266" s="56"/>
      <c r="P266" s="56"/>
      <c r="Q266" s="56"/>
      <c r="R266" s="56"/>
      <c r="S266" s="56"/>
      <c r="T266" s="56"/>
      <c r="U266" s="56"/>
      <c r="V266" s="56"/>
      <c r="W266" s="56"/>
      <c r="X266" s="56"/>
    </row>
    <row r="267" customFormat="false" ht="12.75" hidden="false" customHeight="false" outlineLevel="0" collapsed="false">
      <c r="K267" s="56"/>
      <c r="L267" s="56"/>
      <c r="M267" s="56"/>
      <c r="N267" s="128"/>
      <c r="O267" s="56"/>
      <c r="P267" s="56"/>
      <c r="Q267" s="56"/>
      <c r="R267" s="56"/>
      <c r="S267" s="56"/>
      <c r="T267" s="56"/>
      <c r="U267" s="56"/>
      <c r="V267" s="56"/>
      <c r="W267" s="56"/>
      <c r="X267" s="56"/>
    </row>
    <row r="268" customFormat="false" ht="12.75" hidden="false" customHeight="false" outlineLevel="0" collapsed="false">
      <c r="K268" s="56"/>
      <c r="L268" s="56"/>
      <c r="M268" s="56"/>
      <c r="N268" s="128"/>
      <c r="O268" s="56"/>
      <c r="P268" s="56"/>
      <c r="Q268" s="56"/>
      <c r="R268" s="56"/>
      <c r="S268" s="56"/>
      <c r="T268" s="56"/>
      <c r="U268" s="56"/>
      <c r="V268" s="56"/>
      <c r="W268" s="56"/>
      <c r="X268" s="56"/>
    </row>
    <row r="269" customFormat="false" ht="12.75" hidden="false" customHeight="false" outlineLevel="0" collapsed="false">
      <c r="K269" s="56"/>
      <c r="L269" s="56"/>
      <c r="M269" s="56"/>
      <c r="N269" s="128"/>
      <c r="O269" s="56"/>
      <c r="P269" s="56"/>
      <c r="Q269" s="56"/>
      <c r="R269" s="56"/>
      <c r="S269" s="56"/>
      <c r="T269" s="56"/>
      <c r="U269" s="56"/>
      <c r="V269" s="56"/>
      <c r="W269" s="56"/>
      <c r="X269" s="56"/>
    </row>
    <row r="270" customFormat="false" ht="12.75" hidden="false" customHeight="false" outlineLevel="0" collapsed="false">
      <c r="K270" s="56"/>
      <c r="L270" s="56"/>
      <c r="M270" s="56"/>
      <c r="N270" s="128"/>
      <c r="O270" s="56"/>
      <c r="P270" s="56"/>
      <c r="Q270" s="56"/>
      <c r="R270" s="56"/>
      <c r="S270" s="56"/>
      <c r="T270" s="56"/>
      <c r="U270" s="56"/>
      <c r="V270" s="56"/>
      <c r="W270" s="56"/>
      <c r="X270" s="56"/>
    </row>
    <row r="271" customFormat="false" ht="12.75" hidden="false" customHeight="false" outlineLevel="0" collapsed="false">
      <c r="K271" s="56"/>
      <c r="L271" s="56"/>
      <c r="M271" s="56"/>
      <c r="N271" s="128"/>
      <c r="O271" s="56"/>
      <c r="P271" s="56"/>
      <c r="Q271" s="56"/>
      <c r="R271" s="56"/>
      <c r="S271" s="56"/>
      <c r="T271" s="56"/>
      <c r="U271" s="56"/>
      <c r="V271" s="56"/>
      <c r="W271" s="56"/>
      <c r="X271" s="56"/>
    </row>
    <row r="272" customFormat="false" ht="12.75" hidden="false" customHeight="false" outlineLevel="0" collapsed="false">
      <c r="K272" s="56"/>
      <c r="L272" s="56"/>
      <c r="M272" s="56"/>
      <c r="N272" s="128"/>
      <c r="O272" s="56"/>
      <c r="P272" s="56"/>
      <c r="Q272" s="56"/>
      <c r="R272" s="56"/>
      <c r="S272" s="56"/>
      <c r="T272" s="56"/>
      <c r="U272" s="56"/>
      <c r="V272" s="56"/>
      <c r="W272" s="56"/>
      <c r="X272" s="56"/>
    </row>
    <row r="273" customFormat="false" ht="12.75" hidden="false" customHeight="false" outlineLevel="0" collapsed="false">
      <c r="K273" s="56"/>
      <c r="L273" s="56"/>
      <c r="M273" s="56"/>
      <c r="N273" s="128"/>
      <c r="O273" s="56"/>
      <c r="P273" s="56"/>
      <c r="Q273" s="56"/>
      <c r="R273" s="56"/>
      <c r="S273" s="56"/>
      <c r="T273" s="56"/>
      <c r="U273" s="56"/>
      <c r="V273" s="56"/>
      <c r="W273" s="56"/>
      <c r="X273" s="56"/>
    </row>
    <row r="274" customFormat="false" ht="12.75" hidden="false" customHeight="false" outlineLevel="0" collapsed="false">
      <c r="K274" s="56"/>
      <c r="L274" s="56"/>
      <c r="M274" s="56"/>
      <c r="N274" s="128"/>
      <c r="O274" s="56"/>
      <c r="P274" s="56"/>
      <c r="Q274" s="56"/>
      <c r="R274" s="56"/>
      <c r="S274" s="56"/>
      <c r="T274" s="56"/>
      <c r="U274" s="56"/>
      <c r="V274" s="56"/>
      <c r="W274" s="56"/>
      <c r="X274" s="56"/>
    </row>
    <row r="275" customFormat="false" ht="12.75" hidden="false" customHeight="false" outlineLevel="0" collapsed="false">
      <c r="K275" s="56"/>
      <c r="L275" s="56"/>
      <c r="M275" s="56"/>
      <c r="N275" s="128"/>
      <c r="O275" s="56"/>
      <c r="P275" s="56"/>
      <c r="Q275" s="56"/>
      <c r="R275" s="56"/>
      <c r="S275" s="56"/>
      <c r="T275" s="56"/>
      <c r="U275" s="56"/>
      <c r="V275" s="56"/>
      <c r="W275" s="56"/>
      <c r="X275" s="56"/>
    </row>
    <row r="276" customFormat="false" ht="12.75" hidden="false" customHeight="false" outlineLevel="0" collapsed="false">
      <c r="K276" s="56"/>
      <c r="L276" s="56"/>
      <c r="M276" s="56"/>
      <c r="N276" s="128"/>
      <c r="O276" s="56"/>
      <c r="P276" s="56"/>
      <c r="Q276" s="56"/>
      <c r="R276" s="56"/>
      <c r="S276" s="56"/>
      <c r="T276" s="56"/>
      <c r="U276" s="56"/>
      <c r="V276" s="56"/>
      <c r="W276" s="56"/>
      <c r="X276" s="56"/>
    </row>
    <row r="277" customFormat="false" ht="12.75" hidden="false" customHeight="false" outlineLevel="0" collapsed="false">
      <c r="K277" s="56"/>
      <c r="L277" s="56"/>
      <c r="M277" s="56"/>
      <c r="N277" s="128"/>
      <c r="O277" s="56"/>
      <c r="P277" s="56"/>
      <c r="Q277" s="56"/>
      <c r="R277" s="56"/>
      <c r="S277" s="56"/>
      <c r="T277" s="56"/>
      <c r="U277" s="56"/>
      <c r="V277" s="56"/>
      <c r="W277" s="56"/>
      <c r="X277" s="56"/>
    </row>
    <row r="278" customFormat="false" ht="12.75" hidden="false" customHeight="false" outlineLevel="0" collapsed="false">
      <c r="K278" s="56"/>
      <c r="L278" s="56"/>
      <c r="M278" s="56"/>
      <c r="N278" s="128"/>
      <c r="O278" s="56"/>
      <c r="P278" s="56"/>
      <c r="Q278" s="56"/>
      <c r="R278" s="56"/>
      <c r="S278" s="56"/>
      <c r="T278" s="56"/>
      <c r="U278" s="56"/>
      <c r="V278" s="56"/>
      <c r="W278" s="56"/>
      <c r="X278" s="56"/>
    </row>
    <row r="279" customFormat="false" ht="12.75" hidden="false" customHeight="false" outlineLevel="0" collapsed="false">
      <c r="K279" s="56"/>
      <c r="L279" s="56"/>
      <c r="M279" s="56"/>
      <c r="N279" s="128"/>
      <c r="O279" s="56"/>
      <c r="P279" s="56"/>
      <c r="Q279" s="56"/>
      <c r="R279" s="56"/>
      <c r="S279" s="56"/>
      <c r="T279" s="56"/>
      <c r="U279" s="56"/>
      <c r="V279" s="56"/>
      <c r="W279" s="56"/>
      <c r="X279" s="56"/>
    </row>
    <row r="280" customFormat="false" ht="12.75" hidden="false" customHeight="false" outlineLevel="0" collapsed="false">
      <c r="K280" s="56"/>
      <c r="L280" s="56"/>
      <c r="M280" s="56"/>
      <c r="N280" s="128"/>
      <c r="O280" s="56"/>
      <c r="P280" s="56"/>
      <c r="Q280" s="56"/>
      <c r="R280" s="56"/>
      <c r="S280" s="56"/>
      <c r="T280" s="56"/>
      <c r="U280" s="56"/>
      <c r="V280" s="56"/>
      <c r="W280" s="56"/>
      <c r="X280" s="56"/>
    </row>
    <row r="281" customFormat="false" ht="12.75" hidden="false" customHeight="false" outlineLevel="0" collapsed="false">
      <c r="K281" s="56"/>
      <c r="L281" s="56"/>
      <c r="M281" s="56"/>
      <c r="N281" s="128"/>
      <c r="O281" s="56"/>
      <c r="P281" s="56"/>
      <c r="Q281" s="56"/>
      <c r="R281" s="56"/>
      <c r="S281" s="56"/>
      <c r="T281" s="56"/>
      <c r="U281" s="56"/>
      <c r="V281" s="56"/>
      <c r="W281" s="56"/>
      <c r="X281" s="56"/>
    </row>
    <row r="282" customFormat="false" ht="12.75" hidden="false" customHeight="false" outlineLevel="0" collapsed="false">
      <c r="K282" s="56"/>
      <c r="L282" s="56"/>
      <c r="M282" s="56"/>
      <c r="N282" s="128"/>
      <c r="O282" s="56"/>
      <c r="P282" s="56"/>
      <c r="Q282" s="56"/>
      <c r="R282" s="56"/>
      <c r="S282" s="56"/>
      <c r="T282" s="56"/>
      <c r="U282" s="56"/>
      <c r="V282" s="56"/>
      <c r="W282" s="56"/>
      <c r="X282" s="56"/>
    </row>
    <row r="283" customFormat="false" ht="12.75" hidden="false" customHeight="false" outlineLevel="0" collapsed="false">
      <c r="K283" s="56"/>
      <c r="L283" s="56"/>
      <c r="M283" s="56"/>
      <c r="N283" s="128"/>
      <c r="O283" s="56"/>
      <c r="P283" s="56"/>
      <c r="Q283" s="56"/>
      <c r="R283" s="56"/>
      <c r="S283" s="56"/>
      <c r="T283" s="56"/>
      <c r="U283" s="56"/>
      <c r="V283" s="56"/>
      <c r="W283" s="56"/>
      <c r="X283" s="56"/>
    </row>
    <row r="284" customFormat="false" ht="12.75" hidden="false" customHeight="false" outlineLevel="0" collapsed="false">
      <c r="K284" s="56"/>
      <c r="L284" s="56"/>
      <c r="M284" s="56"/>
      <c r="N284" s="128"/>
      <c r="O284" s="56"/>
      <c r="P284" s="56"/>
      <c r="Q284" s="56"/>
      <c r="R284" s="56"/>
      <c r="S284" s="56"/>
      <c r="T284" s="56"/>
      <c r="U284" s="56"/>
      <c r="V284" s="56"/>
      <c r="W284" s="56"/>
      <c r="X284" s="56"/>
    </row>
    <row r="285" customFormat="false" ht="12.75" hidden="false" customHeight="false" outlineLevel="0" collapsed="false">
      <c r="K285" s="56"/>
      <c r="L285" s="56"/>
      <c r="M285" s="56"/>
      <c r="N285" s="128"/>
      <c r="O285" s="56"/>
      <c r="P285" s="56"/>
      <c r="Q285" s="56"/>
      <c r="R285" s="56"/>
      <c r="S285" s="56"/>
      <c r="T285" s="56"/>
      <c r="U285" s="56"/>
      <c r="V285" s="56"/>
      <c r="W285" s="56"/>
      <c r="X285" s="56"/>
    </row>
    <row r="286" customFormat="false" ht="12.75" hidden="false" customHeight="false" outlineLevel="0" collapsed="false">
      <c r="K286" s="56"/>
      <c r="L286" s="56"/>
      <c r="M286" s="56"/>
      <c r="N286" s="128"/>
      <c r="O286" s="56"/>
      <c r="P286" s="56"/>
      <c r="Q286" s="56"/>
      <c r="R286" s="56"/>
      <c r="S286" s="56"/>
      <c r="T286" s="56"/>
      <c r="U286" s="56"/>
      <c r="V286" s="56"/>
      <c r="W286" s="56"/>
      <c r="X286" s="56"/>
    </row>
    <row r="287" customFormat="false" ht="12.75" hidden="false" customHeight="false" outlineLevel="0" collapsed="false">
      <c r="K287" s="56"/>
      <c r="L287" s="56"/>
      <c r="M287" s="56"/>
      <c r="N287" s="128"/>
      <c r="O287" s="56"/>
      <c r="P287" s="56"/>
      <c r="Q287" s="56"/>
      <c r="R287" s="56"/>
      <c r="S287" s="56"/>
      <c r="T287" s="56"/>
      <c r="U287" s="56"/>
      <c r="V287" s="56"/>
      <c r="W287" s="56"/>
      <c r="X287" s="56"/>
    </row>
    <row r="288" customFormat="false" ht="12.75" hidden="false" customHeight="false" outlineLevel="0" collapsed="false">
      <c r="K288" s="56"/>
      <c r="L288" s="56"/>
      <c r="M288" s="56"/>
      <c r="N288" s="128"/>
      <c r="O288" s="56"/>
      <c r="P288" s="56"/>
      <c r="Q288" s="56"/>
      <c r="R288" s="56"/>
      <c r="S288" s="56"/>
      <c r="T288" s="56"/>
      <c r="U288" s="56"/>
      <c r="V288" s="56"/>
      <c r="W288" s="56"/>
      <c r="X288" s="56"/>
    </row>
    <row r="289" customFormat="false" ht="12.75" hidden="false" customHeight="false" outlineLevel="0" collapsed="false">
      <c r="K289" s="56"/>
      <c r="L289" s="56"/>
      <c r="M289" s="56"/>
      <c r="N289" s="128"/>
      <c r="O289" s="56"/>
      <c r="P289" s="56"/>
      <c r="Q289" s="56"/>
      <c r="R289" s="56"/>
      <c r="S289" s="56"/>
      <c r="T289" s="56"/>
      <c r="U289" s="56"/>
      <c r="V289" s="56"/>
      <c r="W289" s="56"/>
      <c r="X289" s="56"/>
    </row>
    <row r="290" customFormat="false" ht="12.75" hidden="false" customHeight="false" outlineLevel="0" collapsed="false">
      <c r="K290" s="56"/>
      <c r="L290" s="56"/>
      <c r="M290" s="56"/>
      <c r="N290" s="128"/>
      <c r="O290" s="56"/>
      <c r="P290" s="56"/>
      <c r="Q290" s="56"/>
      <c r="R290" s="56"/>
      <c r="S290" s="56"/>
      <c r="T290" s="56"/>
      <c r="U290" s="56"/>
      <c r="V290" s="56"/>
      <c r="W290" s="56"/>
      <c r="X290" s="56"/>
    </row>
    <row r="291" customFormat="false" ht="12.75" hidden="false" customHeight="false" outlineLevel="0" collapsed="false">
      <c r="K291" s="56"/>
      <c r="L291" s="56"/>
      <c r="M291" s="56"/>
      <c r="N291" s="128"/>
      <c r="O291" s="56"/>
      <c r="P291" s="56"/>
      <c r="Q291" s="56"/>
      <c r="R291" s="56"/>
      <c r="S291" s="56"/>
      <c r="T291" s="56"/>
      <c r="U291" s="56"/>
      <c r="V291" s="56"/>
      <c r="W291" s="56"/>
      <c r="X291" s="56"/>
    </row>
    <row r="292" customFormat="false" ht="12.75" hidden="false" customHeight="false" outlineLevel="0" collapsed="false">
      <c r="K292" s="56"/>
      <c r="L292" s="56"/>
      <c r="M292" s="56"/>
      <c r="N292" s="128"/>
      <c r="O292" s="56"/>
      <c r="P292" s="56"/>
      <c r="Q292" s="56"/>
      <c r="R292" s="56"/>
      <c r="S292" s="56"/>
      <c r="T292" s="56"/>
      <c r="U292" s="56"/>
      <c r="V292" s="56"/>
      <c r="W292" s="56"/>
      <c r="X292" s="56"/>
    </row>
    <row r="293" customFormat="false" ht="12.75" hidden="false" customHeight="false" outlineLevel="0" collapsed="false">
      <c r="K293" s="56"/>
      <c r="L293" s="56"/>
      <c r="M293" s="56"/>
      <c r="N293" s="128"/>
      <c r="O293" s="56"/>
      <c r="P293" s="56"/>
      <c r="Q293" s="56"/>
      <c r="R293" s="56"/>
      <c r="S293" s="56"/>
      <c r="T293" s="56"/>
      <c r="U293" s="56"/>
      <c r="V293" s="56"/>
      <c r="W293" s="56"/>
      <c r="X293" s="56"/>
    </row>
    <row r="294" customFormat="false" ht="12.75" hidden="false" customHeight="false" outlineLevel="0" collapsed="false">
      <c r="K294" s="56"/>
      <c r="L294" s="56"/>
      <c r="M294" s="56"/>
      <c r="N294" s="128"/>
      <c r="O294" s="56"/>
      <c r="P294" s="56"/>
      <c r="Q294" s="56"/>
      <c r="R294" s="56"/>
      <c r="S294" s="56"/>
      <c r="T294" s="56"/>
      <c r="U294" s="56"/>
      <c r="V294" s="56"/>
      <c r="W294" s="56"/>
      <c r="X294" s="56"/>
    </row>
    <row r="295" customFormat="false" ht="12.75" hidden="false" customHeight="false" outlineLevel="0" collapsed="false">
      <c r="K295" s="56"/>
      <c r="L295" s="56"/>
      <c r="M295" s="56"/>
      <c r="N295" s="128"/>
      <c r="O295" s="56"/>
      <c r="P295" s="56"/>
      <c r="Q295" s="56"/>
      <c r="R295" s="56"/>
      <c r="S295" s="56"/>
      <c r="T295" s="56"/>
      <c r="U295" s="56"/>
      <c r="V295" s="56"/>
      <c r="W295" s="56"/>
      <c r="X295" s="56"/>
    </row>
    <row r="296" customFormat="false" ht="12.75" hidden="false" customHeight="false" outlineLevel="0" collapsed="false">
      <c r="K296" s="56"/>
      <c r="L296" s="56"/>
      <c r="M296" s="56"/>
      <c r="N296" s="128"/>
      <c r="O296" s="56"/>
      <c r="P296" s="56"/>
      <c r="Q296" s="56"/>
      <c r="R296" s="56"/>
      <c r="S296" s="56"/>
      <c r="T296" s="56"/>
      <c r="U296" s="56"/>
      <c r="V296" s="56"/>
      <c r="W296" s="56"/>
      <c r="X296" s="56"/>
    </row>
    <row r="297" customFormat="false" ht="12.75" hidden="false" customHeight="false" outlineLevel="0" collapsed="false">
      <c r="K297" s="56"/>
      <c r="L297" s="56"/>
      <c r="M297" s="56"/>
      <c r="N297" s="128"/>
      <c r="O297" s="56"/>
      <c r="P297" s="56"/>
      <c r="Q297" s="56"/>
      <c r="R297" s="56"/>
      <c r="S297" s="56"/>
      <c r="T297" s="56"/>
      <c r="U297" s="56"/>
      <c r="V297" s="56"/>
      <c r="W297" s="56"/>
      <c r="X297" s="56"/>
    </row>
    <row r="298" customFormat="false" ht="12.75" hidden="false" customHeight="false" outlineLevel="0" collapsed="false">
      <c r="K298" s="56"/>
      <c r="L298" s="56"/>
      <c r="M298" s="56"/>
      <c r="N298" s="128"/>
      <c r="O298" s="56"/>
      <c r="P298" s="56"/>
      <c r="Q298" s="56"/>
      <c r="R298" s="56"/>
      <c r="S298" s="56"/>
      <c r="T298" s="56"/>
      <c r="U298" s="56"/>
      <c r="V298" s="56"/>
      <c r="W298" s="56"/>
      <c r="X298" s="56"/>
    </row>
    <row r="299" customFormat="false" ht="12.75" hidden="false" customHeight="false" outlineLevel="0" collapsed="false">
      <c r="K299" s="56"/>
      <c r="L299" s="56"/>
      <c r="M299" s="56"/>
      <c r="N299" s="128"/>
      <c r="O299" s="56"/>
      <c r="P299" s="56"/>
      <c r="Q299" s="56"/>
      <c r="R299" s="56"/>
      <c r="S299" s="56"/>
      <c r="T299" s="56"/>
      <c r="U299" s="56"/>
      <c r="V299" s="56"/>
      <c r="W299" s="56"/>
      <c r="X299" s="56"/>
    </row>
    <row r="300" customFormat="false" ht="12.75" hidden="false" customHeight="false" outlineLevel="0" collapsed="false">
      <c r="K300" s="56"/>
      <c r="L300" s="56"/>
      <c r="M300" s="56"/>
      <c r="N300" s="128"/>
      <c r="O300" s="56"/>
      <c r="P300" s="56"/>
      <c r="Q300" s="56"/>
      <c r="R300" s="56"/>
      <c r="S300" s="56"/>
      <c r="T300" s="56"/>
      <c r="U300" s="56"/>
      <c r="V300" s="56"/>
      <c r="W300" s="56"/>
      <c r="X300" s="56"/>
    </row>
    <row r="301" customFormat="false" ht="12.75" hidden="false" customHeight="false" outlineLevel="0" collapsed="false">
      <c r="K301" s="56"/>
      <c r="L301" s="56"/>
      <c r="M301" s="56"/>
      <c r="N301" s="128"/>
      <c r="O301" s="56"/>
      <c r="P301" s="56"/>
      <c r="Q301" s="56"/>
      <c r="R301" s="56"/>
      <c r="S301" s="56"/>
      <c r="T301" s="56"/>
      <c r="U301" s="56"/>
      <c r="V301" s="56"/>
      <c r="W301" s="56"/>
      <c r="X301" s="56"/>
    </row>
    <row r="302" customFormat="false" ht="12.75" hidden="false" customHeight="false" outlineLevel="0" collapsed="false">
      <c r="K302" s="56"/>
      <c r="L302" s="56"/>
      <c r="M302" s="56"/>
      <c r="N302" s="128"/>
      <c r="O302" s="56"/>
      <c r="P302" s="56"/>
      <c r="Q302" s="56"/>
      <c r="R302" s="56"/>
      <c r="S302" s="56"/>
      <c r="T302" s="56"/>
      <c r="U302" s="56"/>
      <c r="V302" s="56"/>
      <c r="W302" s="56"/>
      <c r="X302" s="56"/>
    </row>
    <row r="303" customFormat="false" ht="12.75" hidden="false" customHeight="false" outlineLevel="0" collapsed="false">
      <c r="K303" s="56"/>
      <c r="L303" s="56"/>
      <c r="M303" s="56"/>
      <c r="N303" s="128"/>
      <c r="O303" s="56"/>
      <c r="P303" s="56"/>
      <c r="Q303" s="56"/>
      <c r="R303" s="56"/>
      <c r="S303" s="56"/>
      <c r="T303" s="56"/>
      <c r="U303" s="56"/>
      <c r="V303" s="56"/>
      <c r="W303" s="56"/>
      <c r="X303" s="56"/>
    </row>
    <row r="304" customFormat="false" ht="12.75" hidden="false" customHeight="false" outlineLevel="0" collapsed="false">
      <c r="K304" s="56"/>
      <c r="L304" s="56"/>
      <c r="M304" s="56"/>
      <c r="N304" s="128"/>
      <c r="O304" s="56"/>
      <c r="P304" s="56"/>
      <c r="Q304" s="56"/>
      <c r="R304" s="56"/>
      <c r="S304" s="56"/>
      <c r="T304" s="56"/>
      <c r="U304" s="56"/>
      <c r="V304" s="56"/>
      <c r="W304" s="56"/>
      <c r="X304" s="56"/>
    </row>
    <row r="305" customFormat="false" ht="12.75" hidden="false" customHeight="false" outlineLevel="0" collapsed="false">
      <c r="K305" s="56"/>
      <c r="L305" s="56"/>
      <c r="M305" s="56"/>
      <c r="N305" s="128"/>
      <c r="O305" s="56"/>
      <c r="P305" s="56"/>
      <c r="Q305" s="56"/>
      <c r="R305" s="56"/>
      <c r="S305" s="56"/>
      <c r="T305" s="56"/>
      <c r="U305" s="56"/>
      <c r="V305" s="56"/>
      <c r="W305" s="56"/>
      <c r="X305" s="56"/>
    </row>
    <row r="306" customFormat="false" ht="12.75" hidden="false" customHeight="false" outlineLevel="0" collapsed="false">
      <c r="K306" s="56"/>
      <c r="L306" s="56"/>
      <c r="M306" s="56"/>
      <c r="N306" s="128"/>
      <c r="O306" s="56"/>
      <c r="P306" s="56"/>
      <c r="Q306" s="56"/>
      <c r="R306" s="56"/>
      <c r="S306" s="56"/>
      <c r="T306" s="56"/>
      <c r="U306" s="56"/>
      <c r="V306" s="56"/>
      <c r="W306" s="56"/>
      <c r="X306" s="56"/>
    </row>
    <row r="307" customFormat="false" ht="12.75" hidden="false" customHeight="false" outlineLevel="0" collapsed="false">
      <c r="K307" s="56"/>
      <c r="L307" s="56"/>
      <c r="M307" s="56"/>
      <c r="N307" s="128"/>
      <c r="O307" s="56"/>
      <c r="P307" s="56"/>
      <c r="Q307" s="56"/>
      <c r="R307" s="56"/>
      <c r="S307" s="56"/>
      <c r="T307" s="56"/>
      <c r="U307" s="56"/>
      <c r="V307" s="56"/>
      <c r="W307" s="56"/>
      <c r="X307" s="56"/>
    </row>
    <row r="308" customFormat="false" ht="12.75" hidden="false" customHeight="false" outlineLevel="0" collapsed="false">
      <c r="K308" s="56"/>
      <c r="L308" s="56"/>
      <c r="M308" s="56"/>
      <c r="N308" s="128"/>
      <c r="O308" s="56"/>
      <c r="P308" s="56"/>
      <c r="Q308" s="56"/>
      <c r="R308" s="56"/>
      <c r="S308" s="56"/>
      <c r="T308" s="56"/>
      <c r="U308" s="56"/>
      <c r="V308" s="56"/>
      <c r="W308" s="56"/>
      <c r="X308" s="56"/>
    </row>
    <row r="309" customFormat="false" ht="12.75" hidden="false" customHeight="false" outlineLevel="0" collapsed="false">
      <c r="K309" s="56"/>
      <c r="L309" s="56"/>
      <c r="M309" s="56"/>
      <c r="N309" s="128"/>
      <c r="O309" s="56"/>
      <c r="P309" s="56"/>
      <c r="Q309" s="56"/>
      <c r="R309" s="56"/>
      <c r="S309" s="56"/>
      <c r="T309" s="56"/>
      <c r="U309" s="56"/>
      <c r="V309" s="56"/>
      <c r="W309" s="56"/>
      <c r="X309" s="56"/>
    </row>
    <row r="310" customFormat="false" ht="12.75" hidden="false" customHeight="false" outlineLevel="0" collapsed="false">
      <c r="K310" s="56"/>
      <c r="L310" s="56"/>
      <c r="M310" s="56"/>
      <c r="N310" s="128"/>
      <c r="O310" s="56"/>
      <c r="P310" s="56"/>
      <c r="Q310" s="56"/>
      <c r="R310" s="56"/>
      <c r="S310" s="56"/>
      <c r="T310" s="56"/>
      <c r="U310" s="56"/>
      <c r="V310" s="56"/>
      <c r="W310" s="56"/>
      <c r="X310" s="56"/>
    </row>
  </sheetData>
  <mergeCells count="8">
    <mergeCell ref="A1:X1"/>
    <mergeCell ref="F3:J3"/>
    <mergeCell ref="L3:P3"/>
    <mergeCell ref="S3:X3"/>
    <mergeCell ref="H5:I5"/>
    <mergeCell ref="N5:O5"/>
    <mergeCell ref="H6:I6"/>
    <mergeCell ref="N6:O6"/>
  </mergeCells>
  <printOptions headings="false" gridLines="false" gridLinesSet="true" horizontalCentered="true" verticalCentered="false"/>
  <pageMargins left="0.25" right="0.25" top="0.984027777777778" bottom="0.75" header="0.5" footer="0.5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&amp;C&amp;"Arial,Bold Italic"&amp;12Public Energy Authority of Kentucky
Gas Supply Revenue Bonds</oddHeader>
    <oddFooter>&amp;L&amp;"Arial,Bold"Prepared by Banc of America Securities, LLC&amp;C&amp;A&amp;RPage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32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30" activeCellId="0" sqref="M1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3.28"/>
    <col collapsed="false" customWidth="true" hidden="false" outlineLevel="0" max="3" min="3" style="0" width="11.85"/>
    <col collapsed="false" customWidth="true" hidden="false" outlineLevel="0" max="4" min="4" style="0" width="9.99"/>
    <col collapsed="false" customWidth="true" hidden="false" outlineLevel="0" max="5" min="5" style="0" width="11.28"/>
    <col collapsed="false" customWidth="true" hidden="false" outlineLevel="0" max="6" min="6" style="0" width="14.41"/>
    <col collapsed="false" customWidth="true" hidden="false" outlineLevel="0" max="7" min="7" style="0" width="10.85"/>
    <col collapsed="false" customWidth="true" hidden="false" outlineLevel="0" max="8" min="8" style="0" width="20.13"/>
    <col collapsed="false" customWidth="true" hidden="false" outlineLevel="0" max="9" min="9" style="0" width="15.7"/>
    <col collapsed="false" customWidth="true" hidden="false" outlineLevel="0" max="10" min="10" style="0" width="10.28"/>
    <col collapsed="false" customWidth="true" hidden="false" outlineLevel="0" max="13" min="11" style="0" width="8.56"/>
    <col collapsed="false" customWidth="true" hidden="false" outlineLevel="0" max="14" min="14" style="0" width="9.41"/>
    <col collapsed="false" customWidth="true" hidden="false" outlineLevel="0" max="15" min="15" style="0" width="8.56"/>
    <col collapsed="false" customWidth="true" hidden="false" outlineLevel="0" max="19" min="16" style="0" width="9.56"/>
    <col collapsed="false" customWidth="true" hidden="false" outlineLevel="0" max="20" min="20" style="0" width="9.99"/>
  </cols>
  <sheetData>
    <row r="1" customFormat="false" ht="20.25" hidden="false" customHeight="false" outlineLevel="0" collapsed="false">
      <c r="A1" s="139"/>
      <c r="B1" s="139"/>
      <c r="C1" s="139"/>
      <c r="D1" s="139"/>
      <c r="E1" s="139"/>
      <c r="F1" s="139"/>
    </row>
    <row r="2" customFormat="false" ht="18" hidden="false" customHeight="false" outlineLevel="0" collapsed="false">
      <c r="A2" s="57" t="s">
        <v>58</v>
      </c>
      <c r="B2" s="57"/>
      <c r="C2" s="57"/>
      <c r="D2" s="57"/>
      <c r="E2" s="57"/>
      <c r="F2" s="57"/>
      <c r="G2" s="57"/>
      <c r="H2" s="57"/>
      <c r="I2" s="57"/>
      <c r="J2" s="57"/>
    </row>
    <row r="3" customFormat="false" ht="12.75" hidden="false" customHeight="false" outlineLevel="0" collapsed="false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customFormat="false" ht="12.75" hidden="false" customHeight="false" outlineLevel="0" collapsed="false">
      <c r="A4" s="140"/>
      <c r="B4" s="141" t="s">
        <v>59</v>
      </c>
      <c r="C4" s="141" t="s">
        <v>60</v>
      </c>
      <c r="D4" s="141"/>
      <c r="E4" s="141"/>
      <c r="F4" s="141"/>
      <c r="G4" s="141"/>
      <c r="H4" s="141"/>
      <c r="I4" s="141"/>
      <c r="J4" s="140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customFormat="false" ht="12.75" hidden="false" customHeight="false" outlineLevel="0" collapsed="false">
      <c r="A5" s="142" t="s">
        <v>61</v>
      </c>
      <c r="B5" s="143" t="s">
        <v>62</v>
      </c>
      <c r="C5" s="144" t="s">
        <v>63</v>
      </c>
      <c r="D5" s="145" t="n">
        <v>4</v>
      </c>
      <c r="E5" s="146" t="s">
        <v>64</v>
      </c>
      <c r="F5" s="146" t="s">
        <v>65</v>
      </c>
      <c r="G5" s="147" t="s">
        <v>66</v>
      </c>
      <c r="H5" s="146" t="s">
        <v>67</v>
      </c>
      <c r="I5" s="148" t="s">
        <v>68</v>
      </c>
      <c r="J5" s="142"/>
      <c r="K5" s="85"/>
      <c r="L5" s="85"/>
      <c r="M5" s="85"/>
      <c r="N5" s="85"/>
      <c r="O5" s="85"/>
      <c r="T5" s="85"/>
    </row>
    <row r="6" customFormat="false" ht="12.75" hidden="false" customHeight="false" outlineLevel="0" collapsed="false">
      <c r="A6" s="142" t="s">
        <v>69</v>
      </c>
      <c r="B6" s="142" t="s">
        <v>70</v>
      </c>
      <c r="C6" s="149" t="s">
        <v>71</v>
      </c>
      <c r="D6" s="150" t="s">
        <v>52</v>
      </c>
      <c r="E6" s="150" t="s">
        <v>63</v>
      </c>
      <c r="F6" s="150" t="s">
        <v>72</v>
      </c>
      <c r="G6" s="151" t="s">
        <v>33</v>
      </c>
      <c r="H6" s="150" t="s">
        <v>73</v>
      </c>
      <c r="I6" s="12" t="s">
        <v>74</v>
      </c>
      <c r="J6" s="142"/>
      <c r="K6" s="85"/>
      <c r="L6" s="85"/>
      <c r="M6" s="85"/>
      <c r="N6" s="85"/>
      <c r="O6" s="85"/>
      <c r="T6" s="85"/>
    </row>
    <row r="7" customFormat="false" ht="12.75" hidden="false" customHeight="false" outlineLevel="0" collapsed="false">
      <c r="A7" s="142" t="s">
        <v>75</v>
      </c>
      <c r="B7" s="142"/>
      <c r="C7" s="149" t="s">
        <v>33</v>
      </c>
      <c r="D7" s="150" t="s">
        <v>76</v>
      </c>
      <c r="E7" s="150" t="s">
        <v>71</v>
      </c>
      <c r="F7" s="150" t="s">
        <v>73</v>
      </c>
      <c r="G7" s="151" t="s">
        <v>67</v>
      </c>
      <c r="H7" s="150" t="s">
        <v>76</v>
      </c>
      <c r="I7" s="12" t="s">
        <v>77</v>
      </c>
      <c r="J7" s="142"/>
      <c r="K7" s="85"/>
      <c r="L7" s="85"/>
      <c r="M7" s="85"/>
      <c r="N7" s="85"/>
      <c r="T7" s="85"/>
    </row>
    <row r="8" customFormat="false" ht="12.75" hidden="false" customHeight="false" outlineLevel="0" collapsed="false">
      <c r="A8" s="142"/>
      <c r="B8" s="142" t="s">
        <v>78</v>
      </c>
      <c r="C8" s="149" t="s">
        <v>79</v>
      </c>
      <c r="D8" s="150" t="s">
        <v>66</v>
      </c>
      <c r="E8" s="150" t="s">
        <v>80</v>
      </c>
      <c r="F8" s="150" t="s">
        <v>68</v>
      </c>
      <c r="G8" s="151" t="s">
        <v>73</v>
      </c>
      <c r="H8" s="150" t="s">
        <v>81</v>
      </c>
      <c r="I8" s="12" t="s">
        <v>82</v>
      </c>
      <c r="J8" s="152"/>
      <c r="K8" s="85"/>
      <c r="M8" s="85"/>
      <c r="N8" s="85"/>
      <c r="P8" s="46"/>
      <c r="Q8" s="46"/>
      <c r="R8" s="46"/>
      <c r="S8" s="46"/>
    </row>
    <row r="9" customFormat="false" ht="12.75" hidden="false" customHeight="false" outlineLevel="0" collapsed="false">
      <c r="A9" s="142"/>
      <c r="B9" s="142" t="s">
        <v>83</v>
      </c>
      <c r="C9" s="149" t="s">
        <v>84</v>
      </c>
      <c r="D9" s="150" t="s">
        <v>81</v>
      </c>
      <c r="E9" s="150" t="s">
        <v>79</v>
      </c>
      <c r="F9" s="150" t="s">
        <v>85</v>
      </c>
      <c r="G9" s="151" t="s">
        <v>68</v>
      </c>
      <c r="H9" s="150"/>
      <c r="I9" s="12"/>
      <c r="J9" s="152"/>
    </row>
    <row r="10" customFormat="false" ht="12.75" hidden="false" customHeight="false" outlineLevel="0" collapsed="false">
      <c r="A10" s="152"/>
      <c r="B10" s="153" t="s">
        <v>19</v>
      </c>
      <c r="C10" s="154" t="s">
        <v>86</v>
      </c>
      <c r="D10" s="155" t="s">
        <v>86</v>
      </c>
      <c r="E10" s="150" t="s">
        <v>87</v>
      </c>
      <c r="F10" s="155" t="s">
        <v>86</v>
      </c>
      <c r="G10" s="151" t="s">
        <v>85</v>
      </c>
      <c r="H10" s="56"/>
      <c r="I10" s="156" t="s">
        <v>88</v>
      </c>
      <c r="J10" s="152"/>
    </row>
    <row r="11" customFormat="false" ht="12.75" hidden="false" customHeight="false" outlineLevel="0" collapsed="false">
      <c r="A11" s="157"/>
      <c r="B11" s="158"/>
      <c r="C11" s="159" t="s">
        <v>89</v>
      </c>
      <c r="D11" s="160" t="s">
        <v>89</v>
      </c>
      <c r="E11" s="161"/>
      <c r="F11" s="160" t="s">
        <v>89</v>
      </c>
      <c r="G11" s="162" t="n">
        <v>0.0625</v>
      </c>
      <c r="H11" s="161"/>
      <c r="I11" s="163" t="s">
        <v>33</v>
      </c>
      <c r="J11" s="157"/>
    </row>
    <row r="12" customFormat="false" ht="12.75" hidden="false" customHeight="false" outlineLevel="0" collapsed="false">
      <c r="A12" s="164" t="n">
        <v>37042</v>
      </c>
      <c r="B12" s="165" t="n">
        <v>406741793.757143</v>
      </c>
      <c r="C12" s="38"/>
      <c r="D12" s="39" t="n">
        <v>-341232.014444444</v>
      </c>
      <c r="E12" s="56"/>
      <c r="F12" s="39" t="n">
        <v>0</v>
      </c>
      <c r="G12" s="39" t="n">
        <v>0</v>
      </c>
      <c r="H12" s="39" t="n">
        <v>0</v>
      </c>
      <c r="I12" s="40" t="n">
        <v>407083025.771587</v>
      </c>
      <c r="J12" s="165"/>
      <c r="K12" s="39"/>
      <c r="L12" s="39"/>
      <c r="M12" s="39"/>
      <c r="N12" s="39"/>
      <c r="O12" s="39"/>
      <c r="P12" s="39"/>
      <c r="Q12" s="39"/>
      <c r="R12" s="39"/>
      <c r="S12" s="39"/>
      <c r="T12" s="155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</row>
    <row r="13" customFormat="false" ht="12.75" hidden="false" customHeight="false" outlineLevel="0" collapsed="false">
      <c r="A13" s="164" t="n">
        <v>37072</v>
      </c>
      <c r="B13" s="165" t="n">
        <v>408935428.135714</v>
      </c>
      <c r="C13" s="38"/>
      <c r="D13" s="39" t="n">
        <v>-341232.014444444</v>
      </c>
      <c r="E13" s="39" t="n">
        <v>0</v>
      </c>
      <c r="F13" s="39" t="n">
        <v>0</v>
      </c>
      <c r="G13" s="39" t="n">
        <v>0</v>
      </c>
      <c r="H13" s="39" t="n">
        <v>0</v>
      </c>
      <c r="I13" s="40" t="n">
        <v>409276660.150159</v>
      </c>
      <c r="J13" s="165"/>
      <c r="K13" s="39"/>
      <c r="L13" s="39"/>
      <c r="M13" s="39"/>
      <c r="N13" s="39"/>
      <c r="O13" s="39"/>
      <c r="P13" s="39"/>
      <c r="Q13" s="39"/>
      <c r="R13" s="39"/>
      <c r="S13" s="39"/>
      <c r="T13" s="155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</row>
    <row r="14" customFormat="false" ht="12.75" hidden="false" customHeight="false" outlineLevel="0" collapsed="false">
      <c r="A14" s="164" t="n">
        <v>37103</v>
      </c>
      <c r="B14" s="165" t="n">
        <v>411129062.514286</v>
      </c>
      <c r="C14" s="38"/>
      <c r="D14" s="39" t="n">
        <v>-341232.014444444</v>
      </c>
      <c r="E14" s="39" t="n">
        <v>0</v>
      </c>
      <c r="F14" s="39" t="n">
        <v>0</v>
      </c>
      <c r="G14" s="39" t="n">
        <v>0</v>
      </c>
      <c r="H14" s="39" t="n">
        <v>0</v>
      </c>
      <c r="I14" s="40" t="n">
        <v>411470294.52873</v>
      </c>
      <c r="J14" s="165"/>
      <c r="K14" s="39"/>
      <c r="L14" s="39"/>
      <c r="M14" s="39"/>
      <c r="N14" s="39"/>
      <c r="O14" s="39"/>
      <c r="P14" s="39"/>
      <c r="Q14" s="39"/>
      <c r="R14" s="39"/>
      <c r="S14" s="39"/>
      <c r="T14" s="155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</row>
    <row r="15" customFormat="false" ht="12.75" hidden="false" customHeight="false" outlineLevel="0" collapsed="false">
      <c r="A15" s="164" t="n">
        <v>37134</v>
      </c>
      <c r="B15" s="165" t="n">
        <v>413322696.892857</v>
      </c>
      <c r="C15" s="38"/>
      <c r="D15" s="39" t="n">
        <v>-341232.014444444</v>
      </c>
      <c r="E15" s="39" t="n">
        <v>3743460.18</v>
      </c>
      <c r="F15" s="39" t="n">
        <v>0</v>
      </c>
      <c r="G15" s="39" t="n">
        <v>0</v>
      </c>
      <c r="H15" s="39" t="n">
        <v>0</v>
      </c>
      <c r="I15" s="166" t="n">
        <v>409920468.727302</v>
      </c>
      <c r="J15" s="165"/>
      <c r="K15" s="39"/>
      <c r="L15" s="39"/>
      <c r="M15" s="39"/>
      <c r="N15" s="39"/>
      <c r="O15" s="39"/>
      <c r="P15" s="39"/>
      <c r="Q15" s="39"/>
      <c r="R15" s="39"/>
      <c r="S15" s="39"/>
      <c r="T15" s="155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</row>
    <row r="16" customFormat="false" ht="12.75" hidden="false" customHeight="false" outlineLevel="0" collapsed="false">
      <c r="A16" s="164" t="n">
        <v>37164</v>
      </c>
      <c r="B16" s="165" t="n">
        <v>415516331.271429</v>
      </c>
      <c r="C16" s="38"/>
      <c r="D16" s="39" t="n">
        <v>-341232.014444444</v>
      </c>
      <c r="E16" s="39" t="n">
        <v>7359683.58</v>
      </c>
      <c r="F16" s="39" t="n">
        <v>0</v>
      </c>
      <c r="G16" s="39" t="n">
        <v>0</v>
      </c>
      <c r="H16" s="39" t="n">
        <v>0</v>
      </c>
      <c r="I16" s="40" t="n">
        <v>408497879.705873</v>
      </c>
      <c r="J16" s="165"/>
      <c r="K16" s="39"/>
      <c r="L16" s="39"/>
      <c r="M16" s="39"/>
      <c r="N16" s="39"/>
      <c r="O16" s="39"/>
      <c r="P16" s="39"/>
      <c r="Q16" s="39"/>
      <c r="R16" s="39"/>
      <c r="S16" s="39"/>
      <c r="T16" s="155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</row>
    <row r="17" customFormat="false" ht="12.75" hidden="false" customHeight="false" outlineLevel="0" collapsed="false">
      <c r="A17" s="164" t="n">
        <v>37195</v>
      </c>
      <c r="B17" s="165" t="n">
        <v>417539990.65</v>
      </c>
      <c r="C17" s="24"/>
      <c r="D17" s="39" t="n">
        <v>-341232.014444444</v>
      </c>
      <c r="E17" s="39" t="n">
        <v>14825957.94</v>
      </c>
      <c r="F17" s="39" t="n">
        <v>0</v>
      </c>
      <c r="G17" s="39" t="n">
        <v>0</v>
      </c>
      <c r="H17" s="39" t="n">
        <v>0</v>
      </c>
      <c r="I17" s="40" t="n">
        <v>403055264.724444</v>
      </c>
      <c r="J17" s="165"/>
      <c r="K17" s="39"/>
      <c r="L17" s="39"/>
      <c r="M17" s="39"/>
      <c r="N17" s="39"/>
      <c r="O17" s="39"/>
      <c r="P17" s="39"/>
      <c r="Q17" s="39"/>
      <c r="R17" s="39"/>
      <c r="S17" s="39"/>
      <c r="T17" s="155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</row>
    <row r="18" customFormat="false" ht="12.75" hidden="false" customHeight="false" outlineLevel="0" collapsed="false">
      <c r="A18" s="164" t="n">
        <v>37225</v>
      </c>
      <c r="B18" s="165" t="n">
        <v>397491058.416667</v>
      </c>
      <c r="C18" s="38" t="n">
        <v>-22154440.65</v>
      </c>
      <c r="D18" s="39" t="n">
        <v>-280734.455555556</v>
      </c>
      <c r="E18" s="39" t="n">
        <v>18430085.34</v>
      </c>
      <c r="F18" s="39" t="n">
        <v>-3724355.31</v>
      </c>
      <c r="G18" s="39" t="n">
        <v>-20044.2733697917</v>
      </c>
      <c r="H18" s="39" t="n">
        <v>0</v>
      </c>
      <c r="I18" s="40" t="n">
        <v>405240547.765592</v>
      </c>
      <c r="J18" s="165"/>
      <c r="K18" s="39"/>
      <c r="L18" s="39"/>
      <c r="M18" s="39"/>
      <c r="N18" s="39"/>
      <c r="O18" s="39"/>
      <c r="P18" s="39"/>
      <c r="Q18" s="39"/>
      <c r="R18" s="39"/>
      <c r="S18" s="39"/>
      <c r="T18" s="155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</row>
    <row r="19" customFormat="false" ht="12.75" hidden="false" customHeight="false" outlineLevel="0" collapsed="false">
      <c r="A19" s="164" t="n">
        <v>37256</v>
      </c>
      <c r="B19" s="165" t="n">
        <v>399596566.833333</v>
      </c>
      <c r="C19" s="38" t="n">
        <v>0</v>
      </c>
      <c r="D19" s="39" t="n">
        <v>-280734.455555556</v>
      </c>
      <c r="E19" s="39" t="n">
        <v>467.670000001788</v>
      </c>
      <c r="F19" s="39" t="n">
        <v>0</v>
      </c>
      <c r="G19" s="39" t="n">
        <v>0</v>
      </c>
      <c r="H19" s="39" t="n">
        <v>0</v>
      </c>
      <c r="I19" s="40" t="n">
        <v>399876833.618889</v>
      </c>
      <c r="J19" s="165"/>
      <c r="K19" s="39"/>
      <c r="L19" s="39"/>
      <c r="M19" s="39"/>
      <c r="N19" s="39"/>
      <c r="O19" s="39"/>
      <c r="P19" s="39"/>
      <c r="Q19" s="39"/>
      <c r="R19" s="39"/>
      <c r="S19" s="39"/>
      <c r="T19" s="155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</row>
    <row r="20" customFormat="false" ht="12.75" hidden="false" customHeight="false" outlineLevel="0" collapsed="false">
      <c r="A20" s="164" t="n">
        <v>37287</v>
      </c>
      <c r="B20" s="165" t="n">
        <v>401702075.25</v>
      </c>
      <c r="C20" s="38" t="n">
        <v>0</v>
      </c>
      <c r="D20" s="39" t="n">
        <v>-280734.455555556</v>
      </c>
      <c r="E20" s="39" t="n">
        <v>3937244.52</v>
      </c>
      <c r="F20" s="39" t="n">
        <v>0</v>
      </c>
      <c r="G20" s="39" t="n">
        <v>0</v>
      </c>
      <c r="H20" s="39" t="n">
        <v>0</v>
      </c>
      <c r="I20" s="40" t="n">
        <v>398045565.185556</v>
      </c>
      <c r="J20" s="165"/>
      <c r="K20" s="39"/>
      <c r="L20" s="39"/>
      <c r="M20" s="39"/>
      <c r="N20" s="39"/>
      <c r="O20" s="39"/>
      <c r="P20" s="39"/>
      <c r="Q20" s="39"/>
      <c r="R20" s="39"/>
      <c r="S20" s="39"/>
      <c r="T20" s="155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</row>
    <row r="21" customFormat="false" ht="12.75" hidden="false" customHeight="false" outlineLevel="0" collapsed="false">
      <c r="A21" s="164" t="n">
        <v>37315</v>
      </c>
      <c r="B21" s="165" t="n">
        <v>403807583.666667</v>
      </c>
      <c r="C21" s="38" t="n">
        <v>0</v>
      </c>
      <c r="D21" s="39" t="n">
        <v>-280734.455555556</v>
      </c>
      <c r="E21" s="39" t="n">
        <v>8109887.765</v>
      </c>
      <c r="F21" s="39" t="n">
        <v>0</v>
      </c>
      <c r="G21" s="39" t="n">
        <v>0</v>
      </c>
      <c r="H21" s="39" t="n">
        <v>0</v>
      </c>
      <c r="I21" s="40" t="n">
        <v>395978430.357222</v>
      </c>
      <c r="J21" s="165"/>
      <c r="K21" s="39"/>
      <c r="L21" s="39"/>
      <c r="M21" s="39"/>
      <c r="N21" s="39"/>
      <c r="O21" s="39"/>
      <c r="P21" s="39"/>
      <c r="Q21" s="39"/>
      <c r="R21" s="39"/>
      <c r="S21" s="39"/>
      <c r="T21" s="155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</row>
    <row r="22" customFormat="false" ht="12.75" hidden="false" customHeight="false" outlineLevel="0" collapsed="false">
      <c r="A22" s="164" t="n">
        <v>37346</v>
      </c>
      <c r="B22" s="165" t="n">
        <v>405913092.083333</v>
      </c>
      <c r="C22" s="38" t="n">
        <v>0</v>
      </c>
      <c r="D22" s="39" t="n">
        <v>-280734.455555556</v>
      </c>
      <c r="E22" s="39" t="n">
        <v>12319521.76</v>
      </c>
      <c r="F22" s="39" t="n">
        <v>0</v>
      </c>
      <c r="G22" s="39" t="n">
        <v>0</v>
      </c>
      <c r="H22" s="39" t="n">
        <v>0</v>
      </c>
      <c r="I22" s="40" t="n">
        <v>393874304.778889</v>
      </c>
      <c r="J22" s="165"/>
      <c r="K22" s="39"/>
      <c r="L22" s="39"/>
      <c r="M22" s="39"/>
      <c r="N22" s="39"/>
      <c r="O22" s="39"/>
      <c r="P22" s="39"/>
      <c r="Q22" s="39"/>
      <c r="R22" s="39"/>
      <c r="S22" s="39"/>
      <c r="T22" s="155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</row>
    <row r="23" customFormat="false" ht="12.75" hidden="false" customHeight="false" outlineLevel="0" collapsed="false">
      <c r="A23" s="164" t="n">
        <v>37376</v>
      </c>
      <c r="B23" s="165" t="n">
        <v>407744150.5</v>
      </c>
      <c r="C23" s="38" t="n">
        <v>0</v>
      </c>
      <c r="D23" s="39" t="n">
        <v>-280734.455555556</v>
      </c>
      <c r="E23" s="39" t="n">
        <v>16011124.22</v>
      </c>
      <c r="F23" s="39" t="n">
        <v>0</v>
      </c>
      <c r="G23" s="39" t="n">
        <v>0</v>
      </c>
      <c r="H23" s="39" t="n">
        <v>0</v>
      </c>
      <c r="I23" s="40" t="n">
        <v>392013760.735556</v>
      </c>
      <c r="J23" s="165"/>
      <c r="K23" s="39"/>
      <c r="L23" s="39"/>
      <c r="M23" s="39"/>
      <c r="N23" s="39"/>
      <c r="O23" s="39"/>
      <c r="P23" s="39"/>
      <c r="Q23" s="39"/>
      <c r="R23" s="39"/>
      <c r="S23" s="39"/>
      <c r="T23" s="155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</row>
    <row r="24" customFormat="false" ht="12.75" hidden="false" customHeight="false" outlineLevel="0" collapsed="false">
      <c r="A24" s="164" t="n">
        <v>37407</v>
      </c>
      <c r="B24" s="165" t="n">
        <v>386178686.833333</v>
      </c>
      <c r="C24" s="38" t="n">
        <v>-23611050.5</v>
      </c>
      <c r="D24" s="39" t="n">
        <v>-272744.911111111</v>
      </c>
      <c r="E24" s="39" t="n">
        <v>19951025.665</v>
      </c>
      <c r="F24" s="39" t="n">
        <v>-3660024.835</v>
      </c>
      <c r="G24" s="39" t="n">
        <v>-19062.6293489583</v>
      </c>
      <c r="H24" s="39" t="n">
        <v>0</v>
      </c>
      <c r="I24" s="40" t="n">
        <v>393790544.043793</v>
      </c>
      <c r="J24" s="165"/>
      <c r="K24" s="39"/>
      <c r="L24" s="39"/>
      <c r="M24" s="39"/>
      <c r="N24" s="39"/>
      <c r="O24" s="39"/>
      <c r="P24" s="39"/>
      <c r="Q24" s="39"/>
      <c r="R24" s="39"/>
      <c r="S24" s="39"/>
      <c r="T24" s="155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</row>
    <row r="25" customFormat="false" ht="12.75" hidden="false" customHeight="false" outlineLevel="0" collapsed="false">
      <c r="A25" s="164" t="n">
        <v>37437</v>
      </c>
      <c r="B25" s="165" t="n">
        <v>388224273.666667</v>
      </c>
      <c r="C25" s="38" t="n">
        <v>0</v>
      </c>
      <c r="D25" s="39" t="n">
        <v>-272744.911111111</v>
      </c>
      <c r="E25" s="39" t="n">
        <v>0</v>
      </c>
      <c r="F25" s="39" t="n">
        <v>0</v>
      </c>
      <c r="G25" s="39" t="n">
        <v>0</v>
      </c>
      <c r="H25" s="39" t="n">
        <v>0</v>
      </c>
      <c r="I25" s="40" t="n">
        <v>388497018.577778</v>
      </c>
      <c r="J25" s="165"/>
      <c r="K25" s="39"/>
      <c r="L25" s="39"/>
      <c r="M25" s="39"/>
      <c r="N25" s="39"/>
      <c r="O25" s="39"/>
      <c r="P25" s="39"/>
      <c r="Q25" s="39"/>
      <c r="R25" s="39"/>
      <c r="S25" s="39"/>
      <c r="T25" s="155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</row>
    <row r="26" customFormat="false" ht="12.75" hidden="false" customHeight="false" outlineLevel="0" collapsed="false">
      <c r="A26" s="164" t="n">
        <v>37468</v>
      </c>
      <c r="B26" s="165" t="n">
        <v>390269860.5</v>
      </c>
      <c r="C26" s="38" t="n">
        <v>0</v>
      </c>
      <c r="D26" s="39" t="n">
        <v>-272744.911111111</v>
      </c>
      <c r="E26" s="39" t="n">
        <v>3731089.61037189</v>
      </c>
      <c r="F26" s="39" t="n">
        <v>0</v>
      </c>
      <c r="G26" s="39" t="n">
        <v>0</v>
      </c>
      <c r="H26" s="39" t="n">
        <v>0</v>
      </c>
      <c r="I26" s="40" t="n">
        <v>386811515.800739</v>
      </c>
      <c r="J26" s="165"/>
      <c r="K26" s="39"/>
      <c r="L26" s="39"/>
      <c r="M26" s="39"/>
      <c r="N26" s="39"/>
      <c r="O26" s="39"/>
      <c r="P26" s="39"/>
      <c r="Q26" s="39"/>
      <c r="R26" s="39"/>
      <c r="S26" s="39"/>
      <c r="T26" s="155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</row>
    <row r="27" customFormat="false" ht="12.75" hidden="false" customHeight="false" outlineLevel="0" collapsed="false">
      <c r="A27" s="164" t="n">
        <v>37499</v>
      </c>
      <c r="B27" s="165" t="n">
        <v>392315447.333333</v>
      </c>
      <c r="C27" s="38" t="n">
        <v>0</v>
      </c>
      <c r="D27" s="39" t="n">
        <v>-272744.911111111</v>
      </c>
      <c r="E27" s="39" t="n">
        <v>7334645.13315312</v>
      </c>
      <c r="F27" s="39" t="n">
        <v>0</v>
      </c>
      <c r="G27" s="39" t="n">
        <v>0</v>
      </c>
      <c r="H27" s="39" t="n">
        <v>0</v>
      </c>
      <c r="I27" s="40" t="n">
        <v>385253547.111291</v>
      </c>
      <c r="J27" s="165"/>
      <c r="K27" s="39"/>
      <c r="L27" s="39"/>
      <c r="M27" s="39"/>
      <c r="N27" s="39"/>
      <c r="O27" s="39"/>
      <c r="P27" s="39"/>
      <c r="Q27" s="39"/>
      <c r="R27" s="39"/>
      <c r="S27" s="39"/>
      <c r="T27" s="155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</row>
    <row r="28" customFormat="false" ht="12.75" hidden="false" customHeight="false" outlineLevel="0" collapsed="false">
      <c r="A28" s="164" t="n">
        <v>37529</v>
      </c>
      <c r="B28" s="165" t="n">
        <v>394361034.166667</v>
      </c>
      <c r="C28" s="38" t="n">
        <v>0</v>
      </c>
      <c r="D28" s="39" t="n">
        <v>-272744.911111111</v>
      </c>
      <c r="E28" s="39" t="n">
        <v>11059526.5986914</v>
      </c>
      <c r="F28" s="39" t="n">
        <v>0</v>
      </c>
      <c r="G28" s="39" t="n">
        <v>0</v>
      </c>
      <c r="H28" s="39" t="n">
        <v>0</v>
      </c>
      <c r="I28" s="40" t="n">
        <v>383574252.479086</v>
      </c>
      <c r="J28" s="165"/>
      <c r="K28" s="39"/>
      <c r="L28" s="39"/>
      <c r="M28" s="39"/>
      <c r="N28" s="39"/>
      <c r="O28" s="39"/>
      <c r="P28" s="39"/>
      <c r="Q28" s="39"/>
      <c r="R28" s="39"/>
      <c r="S28" s="39"/>
      <c r="T28" s="155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</row>
    <row r="29" customFormat="false" ht="12.75" hidden="false" customHeight="false" outlineLevel="0" collapsed="false">
      <c r="A29" s="164" t="n">
        <v>37560</v>
      </c>
      <c r="B29" s="165" t="n">
        <v>396160271</v>
      </c>
      <c r="C29" s="38" t="n">
        <v>0</v>
      </c>
      <c r="D29" s="39" t="n">
        <v>-272744.911111111</v>
      </c>
      <c r="E29" s="39" t="n">
        <v>14787123.4420142</v>
      </c>
      <c r="F29" s="39" t="n">
        <v>0</v>
      </c>
      <c r="G29" s="39" t="n">
        <v>0</v>
      </c>
      <c r="H29" s="39" t="n">
        <v>0</v>
      </c>
      <c r="I29" s="40" t="n">
        <v>381645892.469097</v>
      </c>
      <c r="J29" s="165"/>
      <c r="K29" s="39"/>
      <c r="L29" s="39"/>
      <c r="M29" s="39"/>
      <c r="N29" s="39"/>
      <c r="O29" s="39"/>
      <c r="P29" s="39"/>
      <c r="Q29" s="39"/>
      <c r="R29" s="39"/>
      <c r="S29" s="39"/>
      <c r="T29" s="155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</row>
    <row r="30" customFormat="false" ht="12.75" hidden="false" customHeight="false" outlineLevel="0" collapsed="false">
      <c r="A30" s="164" t="n">
        <v>37590</v>
      </c>
      <c r="B30" s="165" t="n">
        <v>376024550.416667</v>
      </c>
      <c r="C30" s="38" t="n">
        <v>-22127521</v>
      </c>
      <c r="D30" s="39" t="n">
        <v>-265573.388888889</v>
      </c>
      <c r="E30" s="39" t="n">
        <v>18389042.9855329</v>
      </c>
      <c r="F30" s="39" t="n">
        <v>-3738478.01446705</v>
      </c>
      <c r="G30" s="39" t="n">
        <v>-20120.2809806387</v>
      </c>
      <c r="H30" s="39" t="n">
        <v>0</v>
      </c>
      <c r="I30" s="40" t="n">
        <v>383787200.11547</v>
      </c>
      <c r="J30" s="165"/>
      <c r="K30" s="39"/>
      <c r="L30" s="39"/>
      <c r="M30" s="39"/>
      <c r="N30" s="39"/>
      <c r="O30" s="39"/>
      <c r="P30" s="39"/>
      <c r="Q30" s="39"/>
      <c r="R30" s="39"/>
      <c r="S30" s="39"/>
      <c r="T30" s="155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</row>
    <row r="31" customFormat="false" ht="12.75" hidden="false" customHeight="false" outlineLevel="0" collapsed="false">
      <c r="A31" s="164" t="n">
        <v>37621</v>
      </c>
      <c r="B31" s="165" t="n">
        <v>378016350.833333</v>
      </c>
      <c r="C31" s="38" t="n">
        <v>0</v>
      </c>
      <c r="D31" s="39" t="n">
        <v>-265573.388888889</v>
      </c>
      <c r="E31" s="39" t="n">
        <v>123.030824735761</v>
      </c>
      <c r="F31" s="39" t="n">
        <v>0</v>
      </c>
      <c r="G31" s="39" t="n">
        <v>0</v>
      </c>
      <c r="H31" s="39" t="n">
        <v>0</v>
      </c>
      <c r="I31" s="40" t="n">
        <v>378281801.191398</v>
      </c>
      <c r="J31" s="165"/>
      <c r="K31" s="39"/>
      <c r="L31" s="39"/>
      <c r="M31" s="39"/>
      <c r="N31" s="39"/>
      <c r="O31" s="39"/>
      <c r="P31" s="39"/>
      <c r="Q31" s="39"/>
      <c r="R31" s="39"/>
      <c r="S31" s="39"/>
      <c r="T31" s="155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</row>
    <row r="32" customFormat="false" ht="12.75" hidden="false" customHeight="false" outlineLevel="0" collapsed="false">
      <c r="A32" s="164" t="n">
        <v>37652</v>
      </c>
      <c r="B32" s="165" t="n">
        <v>380008151.25</v>
      </c>
      <c r="C32" s="38" t="n">
        <v>0</v>
      </c>
      <c r="D32" s="39" t="n">
        <v>-265573.388888889</v>
      </c>
      <c r="E32" s="39" t="n">
        <v>4840628.45339986</v>
      </c>
      <c r="F32" s="39" t="n">
        <v>0</v>
      </c>
      <c r="G32" s="39" t="n">
        <v>0</v>
      </c>
      <c r="H32" s="39" t="n">
        <v>0</v>
      </c>
      <c r="I32" s="40" t="n">
        <v>375433096.185489</v>
      </c>
      <c r="J32" s="165"/>
      <c r="K32" s="39"/>
      <c r="L32" s="39"/>
      <c r="M32" s="39"/>
      <c r="N32" s="39"/>
      <c r="O32" s="39"/>
      <c r="P32" s="39"/>
      <c r="Q32" s="39"/>
      <c r="R32" s="39"/>
      <c r="S32" s="39"/>
      <c r="T32" s="155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</row>
    <row r="33" customFormat="false" ht="12.75" hidden="false" customHeight="false" outlineLevel="0" collapsed="false">
      <c r="A33" s="164" t="n">
        <v>37680</v>
      </c>
      <c r="B33" s="165" t="n">
        <v>381999951.666667</v>
      </c>
      <c r="C33" s="38" t="n">
        <v>0</v>
      </c>
      <c r="D33" s="39" t="n">
        <v>-265573.388888889</v>
      </c>
      <c r="E33" s="39" t="n">
        <v>10003180.3981873</v>
      </c>
      <c r="F33" s="39" t="n">
        <v>0</v>
      </c>
      <c r="G33" s="39" t="n">
        <v>0</v>
      </c>
      <c r="H33" s="39" t="n">
        <v>0</v>
      </c>
      <c r="I33" s="40" t="n">
        <v>372262344.657368</v>
      </c>
      <c r="J33" s="165"/>
      <c r="K33" s="39"/>
      <c r="L33" s="39"/>
      <c r="M33" s="39"/>
      <c r="N33" s="39"/>
      <c r="O33" s="39"/>
      <c r="P33" s="39"/>
      <c r="Q33" s="39"/>
      <c r="R33" s="39"/>
      <c r="S33" s="39"/>
      <c r="T33" s="155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</row>
    <row r="34" customFormat="false" ht="12.75" hidden="false" customHeight="false" outlineLevel="0" collapsed="false">
      <c r="A34" s="164" t="n">
        <v>37711</v>
      </c>
      <c r="B34" s="165" t="n">
        <v>383991752.083333</v>
      </c>
      <c r="C34" s="38" t="n">
        <v>0</v>
      </c>
      <c r="D34" s="39" t="n">
        <v>-265573.388888889</v>
      </c>
      <c r="E34" s="39" t="n">
        <v>15243181.5159234</v>
      </c>
      <c r="F34" s="39" t="n">
        <v>0</v>
      </c>
      <c r="G34" s="39" t="n">
        <v>0</v>
      </c>
      <c r="H34" s="39" t="n">
        <v>0</v>
      </c>
      <c r="I34" s="40" t="n">
        <v>369014143.956299</v>
      </c>
      <c r="J34" s="165"/>
      <c r="K34" s="39"/>
      <c r="L34" s="39"/>
      <c r="M34" s="39"/>
      <c r="N34" s="39"/>
      <c r="O34" s="39"/>
      <c r="P34" s="39"/>
      <c r="Q34" s="39"/>
      <c r="R34" s="39"/>
      <c r="S34" s="39"/>
      <c r="T34" s="155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</row>
    <row r="35" customFormat="false" ht="12.75" hidden="false" customHeight="false" outlineLevel="0" collapsed="false">
      <c r="A35" s="164" t="n">
        <v>37741</v>
      </c>
      <c r="B35" s="165" t="n">
        <v>385570052.5</v>
      </c>
      <c r="C35" s="38" t="n">
        <v>0</v>
      </c>
      <c r="D35" s="39" t="n">
        <v>-265573.388888889</v>
      </c>
      <c r="E35" s="39" t="n">
        <v>19875579.0236176</v>
      </c>
      <c r="F35" s="39" t="n">
        <v>0</v>
      </c>
      <c r="G35" s="39" t="n">
        <v>0</v>
      </c>
      <c r="H35" s="39" t="n">
        <v>0</v>
      </c>
      <c r="I35" s="40" t="n">
        <v>365960046.865271</v>
      </c>
      <c r="J35" s="165"/>
      <c r="K35" s="39"/>
      <c r="L35" s="39"/>
      <c r="M35" s="39"/>
      <c r="N35" s="39"/>
      <c r="O35" s="39"/>
      <c r="P35" s="39"/>
      <c r="Q35" s="39"/>
      <c r="R35" s="39"/>
      <c r="S35" s="39"/>
      <c r="T35" s="155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</row>
    <row r="36" customFormat="false" ht="12.75" hidden="false" customHeight="false" outlineLevel="0" collapsed="false">
      <c r="A36" s="164" t="n">
        <v>37772</v>
      </c>
      <c r="B36" s="165" t="n">
        <v>358980769.583333</v>
      </c>
      <c r="C36" s="38" t="n">
        <v>-28490802.5</v>
      </c>
      <c r="D36" s="39" t="n">
        <v>-253535.944444444</v>
      </c>
      <c r="E36" s="39" t="n">
        <v>24806615.0547822</v>
      </c>
      <c r="F36" s="39" t="n">
        <v>-3684187.44521782</v>
      </c>
      <c r="G36" s="39" t="n">
        <v>-19188.4762771761</v>
      </c>
      <c r="H36" s="39" t="n">
        <v>0</v>
      </c>
      <c r="I36" s="40" t="n">
        <v>366621868.894491</v>
      </c>
      <c r="J36" s="165"/>
      <c r="K36" s="39"/>
      <c r="L36" s="39"/>
      <c r="M36" s="39"/>
      <c r="N36" s="39"/>
      <c r="O36" s="39"/>
      <c r="P36" s="39"/>
      <c r="Q36" s="39"/>
      <c r="R36" s="39"/>
      <c r="S36" s="39"/>
      <c r="T36" s="155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</row>
    <row r="37" customFormat="false" ht="12.75" hidden="false" customHeight="false" outlineLevel="0" collapsed="false">
      <c r="A37" s="164" t="n">
        <v>37802</v>
      </c>
      <c r="B37" s="165" t="n">
        <v>360882289.166667</v>
      </c>
      <c r="C37" s="38" t="n">
        <v>0</v>
      </c>
      <c r="D37" s="39" t="n">
        <v>-253535.944444444</v>
      </c>
      <c r="E37" s="39" t="n">
        <v>0</v>
      </c>
      <c r="F37" s="39" t="n">
        <v>0</v>
      </c>
      <c r="G37" s="39" t="n">
        <v>0</v>
      </c>
      <c r="H37" s="39" t="n">
        <v>0</v>
      </c>
      <c r="I37" s="40" t="n">
        <v>361135825.111111</v>
      </c>
      <c r="J37" s="165"/>
      <c r="K37" s="39"/>
      <c r="L37" s="39"/>
      <c r="M37" s="39"/>
      <c r="N37" s="39"/>
      <c r="O37" s="39"/>
      <c r="P37" s="39"/>
      <c r="Q37" s="39"/>
      <c r="R37" s="39"/>
      <c r="S37" s="39"/>
      <c r="T37" s="155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</row>
    <row r="38" customFormat="false" ht="12.75" hidden="false" customHeight="false" outlineLevel="0" collapsed="false">
      <c r="A38" s="164" t="n">
        <v>37833</v>
      </c>
      <c r="B38" s="165" t="n">
        <v>362783808.75</v>
      </c>
      <c r="C38" s="38" t="n">
        <v>0</v>
      </c>
      <c r="D38" s="39" t="n">
        <v>-253535.944444444</v>
      </c>
      <c r="E38" s="39" t="n">
        <v>3749254.56692697</v>
      </c>
      <c r="F38" s="39" t="n">
        <v>0</v>
      </c>
      <c r="G38" s="39" t="n">
        <v>0</v>
      </c>
      <c r="H38" s="39" t="n">
        <v>0</v>
      </c>
      <c r="I38" s="40" t="n">
        <v>359288090.127517</v>
      </c>
      <c r="J38" s="165"/>
      <c r="K38" s="39"/>
      <c r="L38" s="39"/>
      <c r="M38" s="39"/>
      <c r="N38" s="39"/>
      <c r="O38" s="39"/>
      <c r="P38" s="39"/>
      <c r="Q38" s="39"/>
      <c r="R38" s="39"/>
      <c r="S38" s="39"/>
      <c r="T38" s="155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</row>
    <row r="39" customFormat="false" ht="12.75" hidden="false" customHeight="false" outlineLevel="0" collapsed="false">
      <c r="A39" s="164" t="n">
        <v>37864</v>
      </c>
      <c r="B39" s="165" t="n">
        <v>364685328.333333</v>
      </c>
      <c r="C39" s="38" t="n">
        <v>0</v>
      </c>
      <c r="D39" s="39" t="n">
        <v>-253535.944444444</v>
      </c>
      <c r="E39" s="39" t="n">
        <v>7401382.26491596</v>
      </c>
      <c r="F39" s="39" t="n">
        <v>0</v>
      </c>
      <c r="G39" s="39" t="n">
        <v>0</v>
      </c>
      <c r="H39" s="39" t="n">
        <v>0</v>
      </c>
      <c r="I39" s="40" t="n">
        <v>357537482.012862</v>
      </c>
      <c r="J39" s="165"/>
      <c r="K39" s="39"/>
      <c r="L39" s="39"/>
      <c r="M39" s="39"/>
      <c r="N39" s="39"/>
      <c r="O39" s="39"/>
      <c r="P39" s="39"/>
      <c r="Q39" s="39"/>
      <c r="R39" s="39"/>
      <c r="S39" s="39"/>
      <c r="T39" s="155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</row>
    <row r="40" customFormat="false" ht="12.75" hidden="false" customHeight="false" outlineLevel="0" collapsed="false">
      <c r="A40" s="164" t="n">
        <v>37894</v>
      </c>
      <c r="B40" s="165" t="n">
        <v>366586847.916667</v>
      </c>
      <c r="C40" s="38" t="n">
        <v>0</v>
      </c>
      <c r="D40" s="39" t="n">
        <v>-253535.944444444</v>
      </c>
      <c r="E40" s="39" t="n">
        <v>11199743.7628246</v>
      </c>
      <c r="F40" s="39" t="n">
        <v>0</v>
      </c>
      <c r="G40" s="39" t="n">
        <v>0</v>
      </c>
      <c r="H40" s="39" t="n">
        <v>0</v>
      </c>
      <c r="I40" s="40" t="n">
        <v>355640640.098286</v>
      </c>
      <c r="J40" s="165"/>
      <c r="K40" s="39"/>
      <c r="L40" s="39"/>
      <c r="M40" s="39"/>
      <c r="N40" s="39"/>
      <c r="O40" s="39"/>
      <c r="P40" s="39"/>
      <c r="Q40" s="39"/>
      <c r="R40" s="39"/>
      <c r="S40" s="39"/>
      <c r="T40" s="155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</row>
    <row r="41" customFormat="false" ht="12.75" hidden="false" customHeight="false" outlineLevel="0" collapsed="false">
      <c r="A41" s="164" t="n">
        <v>37925</v>
      </c>
      <c r="B41" s="165" t="n">
        <v>368206042.5</v>
      </c>
      <c r="C41" s="38" t="n">
        <v>0</v>
      </c>
      <c r="D41" s="39" t="n">
        <v>-253535.944444444</v>
      </c>
      <c r="E41" s="39" t="n">
        <v>15023081.2493335</v>
      </c>
      <c r="F41" s="39" t="n">
        <v>0</v>
      </c>
      <c r="G41" s="39" t="n">
        <v>0</v>
      </c>
      <c r="H41" s="39" t="n">
        <v>0</v>
      </c>
      <c r="I41" s="40" t="n">
        <v>353436497.195111</v>
      </c>
      <c r="J41" s="165"/>
      <c r="K41" s="39"/>
      <c r="L41" s="39"/>
      <c r="M41" s="39"/>
      <c r="N41" s="39"/>
      <c r="O41" s="39"/>
      <c r="P41" s="39"/>
      <c r="Q41" s="39"/>
      <c r="R41" s="39"/>
      <c r="S41" s="39"/>
      <c r="T41" s="155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</row>
    <row r="42" customFormat="false" ht="12.75" hidden="false" customHeight="false" outlineLevel="0" collapsed="false">
      <c r="A42" s="164" t="n">
        <v>37955</v>
      </c>
      <c r="B42" s="165" t="n">
        <v>347343803.625</v>
      </c>
      <c r="C42" s="38" t="n">
        <v>-22702117.5</v>
      </c>
      <c r="D42" s="39" t="n">
        <v>-245317.15</v>
      </c>
      <c r="E42" s="39" t="n">
        <v>18779912.1011267</v>
      </c>
      <c r="F42" s="39" t="n">
        <v>-3922205.39887334</v>
      </c>
      <c r="G42" s="39" t="n">
        <v>-21109.0915564364</v>
      </c>
      <c r="H42" s="39" t="n">
        <v>0</v>
      </c>
      <c r="I42" s="40" t="n">
        <v>355454640.664303</v>
      </c>
      <c r="J42" s="165"/>
      <c r="K42" s="39"/>
      <c r="L42" s="39"/>
      <c r="M42" s="39"/>
      <c r="N42" s="39"/>
      <c r="O42" s="39"/>
      <c r="P42" s="39"/>
      <c r="Q42" s="39"/>
      <c r="R42" s="39"/>
      <c r="S42" s="39"/>
      <c r="T42" s="155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</row>
    <row r="43" customFormat="false" ht="12.75" hidden="false" customHeight="false" outlineLevel="0" collapsed="false">
      <c r="A43" s="164" t="n">
        <v>37986</v>
      </c>
      <c r="B43" s="165" t="n">
        <v>349183682.25</v>
      </c>
      <c r="C43" s="38" t="n">
        <v>0</v>
      </c>
      <c r="D43" s="39" t="n">
        <v>-245317.15</v>
      </c>
      <c r="E43" s="39" t="n">
        <v>99.0598120503128</v>
      </c>
      <c r="F43" s="39" t="n">
        <v>0</v>
      </c>
      <c r="G43" s="39" t="n">
        <v>0</v>
      </c>
      <c r="H43" s="39" t="n">
        <v>0</v>
      </c>
      <c r="I43" s="40" t="n">
        <v>349428900.340188</v>
      </c>
      <c r="J43" s="165"/>
      <c r="K43" s="39"/>
      <c r="L43" s="39"/>
      <c r="M43" s="39"/>
      <c r="N43" s="39"/>
      <c r="O43" s="39"/>
      <c r="P43" s="39"/>
      <c r="Q43" s="39"/>
      <c r="R43" s="39"/>
      <c r="S43" s="39"/>
      <c r="T43" s="155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</row>
    <row r="44" customFormat="false" ht="12.75" hidden="false" customHeight="false" outlineLevel="0" collapsed="false">
      <c r="A44" s="164" t="n">
        <v>38017</v>
      </c>
      <c r="B44" s="165" t="n">
        <v>351023560.875</v>
      </c>
      <c r="C44" s="38" t="n">
        <v>0</v>
      </c>
      <c r="D44" s="39" t="n">
        <v>-245317.15</v>
      </c>
      <c r="E44" s="39" t="n">
        <v>4817580.04088363</v>
      </c>
      <c r="F44" s="39" t="n">
        <v>0</v>
      </c>
      <c r="G44" s="39" t="n">
        <v>0</v>
      </c>
      <c r="H44" s="39" t="n">
        <v>0</v>
      </c>
      <c r="I44" s="40" t="n">
        <v>346451297.984116</v>
      </c>
      <c r="J44" s="165"/>
      <c r="K44" s="39"/>
      <c r="L44" s="39"/>
      <c r="M44" s="39"/>
      <c r="N44" s="39"/>
      <c r="O44" s="39"/>
      <c r="P44" s="39"/>
      <c r="Q44" s="39"/>
      <c r="R44" s="39"/>
      <c r="S44" s="39"/>
      <c r="T44" s="155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</row>
    <row r="45" customFormat="false" ht="12.75" hidden="false" customHeight="false" outlineLevel="0" collapsed="false">
      <c r="A45" s="164" t="n">
        <v>38046</v>
      </c>
      <c r="B45" s="165" t="n">
        <v>352863439.5</v>
      </c>
      <c r="C45" s="38" t="n">
        <v>0</v>
      </c>
      <c r="D45" s="39" t="n">
        <v>-245317.15</v>
      </c>
      <c r="E45" s="39" t="n">
        <v>9956594.42869654</v>
      </c>
      <c r="F45" s="39" t="n">
        <v>0</v>
      </c>
      <c r="G45" s="39" t="n">
        <v>0</v>
      </c>
      <c r="H45" s="39" t="n">
        <v>0</v>
      </c>
      <c r="I45" s="40" t="n">
        <v>343152162.221303</v>
      </c>
      <c r="J45" s="165"/>
      <c r="K45" s="39"/>
      <c r="L45" s="39"/>
      <c r="M45" s="39"/>
      <c r="N45" s="39"/>
      <c r="O45" s="39"/>
      <c r="P45" s="39"/>
      <c r="Q45" s="39"/>
      <c r="R45" s="39"/>
      <c r="S45" s="39"/>
      <c r="T45" s="155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</row>
    <row r="46" customFormat="false" ht="12.75" hidden="false" customHeight="false" outlineLevel="0" collapsed="false">
      <c r="A46" s="164" t="n">
        <v>38077</v>
      </c>
      <c r="B46" s="165" t="n">
        <v>354703318.125</v>
      </c>
      <c r="C46" s="38" t="n">
        <v>0</v>
      </c>
      <c r="D46" s="39" t="n">
        <v>-245317.15</v>
      </c>
      <c r="E46" s="39" t="n">
        <v>15199893.3655791</v>
      </c>
      <c r="F46" s="39" t="n">
        <v>0</v>
      </c>
      <c r="G46" s="39" t="n">
        <v>0</v>
      </c>
      <c r="H46" s="39" t="n">
        <v>0</v>
      </c>
      <c r="I46" s="40" t="n">
        <v>339748741.909421</v>
      </c>
      <c r="J46" s="165"/>
      <c r="K46" s="39"/>
      <c r="L46" s="39"/>
      <c r="M46" s="39"/>
      <c r="N46" s="39"/>
      <c r="O46" s="39"/>
      <c r="P46" s="39"/>
      <c r="Q46" s="39"/>
      <c r="R46" s="39"/>
      <c r="S46" s="39"/>
      <c r="T46" s="155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</row>
    <row r="47" customFormat="false" ht="12.75" hidden="false" customHeight="false" outlineLevel="0" collapsed="false">
      <c r="A47" s="164" t="n">
        <v>38107</v>
      </c>
      <c r="B47" s="165" t="n">
        <v>356100246.75</v>
      </c>
      <c r="C47" s="38" t="n">
        <v>0</v>
      </c>
      <c r="D47" s="39" t="n">
        <v>-245317.15</v>
      </c>
      <c r="E47" s="39" t="n">
        <v>20014106.0266999</v>
      </c>
      <c r="F47" s="39" t="n">
        <v>0</v>
      </c>
      <c r="G47" s="39" t="n">
        <v>0</v>
      </c>
      <c r="H47" s="39" t="n">
        <v>0</v>
      </c>
      <c r="I47" s="40" t="n">
        <v>336331457.8733</v>
      </c>
      <c r="J47" s="165"/>
      <c r="K47" s="39"/>
      <c r="L47" s="39"/>
      <c r="M47" s="39"/>
      <c r="N47" s="39"/>
      <c r="O47" s="39"/>
      <c r="P47" s="39"/>
      <c r="Q47" s="39"/>
      <c r="R47" s="39"/>
      <c r="S47" s="39"/>
      <c r="T47" s="155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</row>
    <row r="48" customFormat="false" ht="12.75" hidden="false" customHeight="false" outlineLevel="0" collapsed="false">
      <c r="A48" s="164" t="n">
        <v>38138</v>
      </c>
      <c r="B48" s="165" t="n">
        <v>329086142.875</v>
      </c>
      <c r="C48" s="38" t="n">
        <v>-28757271.75</v>
      </c>
      <c r="D48" s="39" t="n">
        <v>-232422.383333333</v>
      </c>
      <c r="E48" s="39" t="n">
        <v>24962853.4362057</v>
      </c>
      <c r="F48" s="39" t="n">
        <v>-3794418.31379434</v>
      </c>
      <c r="G48" s="39" t="n">
        <v>-19762.5953843455</v>
      </c>
      <c r="H48" s="39" t="n">
        <v>0</v>
      </c>
      <c r="I48" s="40" t="n">
        <v>336927164.481306</v>
      </c>
      <c r="J48" s="165"/>
      <c r="K48" s="39"/>
      <c r="L48" s="39"/>
      <c r="M48" s="39"/>
      <c r="N48" s="39"/>
      <c r="O48" s="39"/>
      <c r="P48" s="39"/>
      <c r="Q48" s="39"/>
      <c r="R48" s="39"/>
      <c r="S48" s="39"/>
      <c r="T48" s="155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</row>
    <row r="49" customFormat="false" ht="12.75" hidden="false" customHeight="false" outlineLevel="0" collapsed="false">
      <c r="A49" s="164" t="n">
        <v>38168</v>
      </c>
      <c r="B49" s="165" t="n">
        <v>330829310.75</v>
      </c>
      <c r="C49" s="38" t="n">
        <v>0</v>
      </c>
      <c r="D49" s="39" t="n">
        <v>-232422.383333333</v>
      </c>
      <c r="E49" s="39" t="n">
        <v>0</v>
      </c>
      <c r="F49" s="39" t="n">
        <v>0</v>
      </c>
      <c r="G49" s="39" t="n">
        <v>0</v>
      </c>
      <c r="H49" s="39" t="n">
        <v>0</v>
      </c>
      <c r="I49" s="40" t="n">
        <v>331061733.133333</v>
      </c>
      <c r="J49" s="165"/>
      <c r="K49" s="39"/>
      <c r="L49" s="39"/>
      <c r="M49" s="39"/>
      <c r="N49" s="39"/>
      <c r="O49" s="39"/>
      <c r="P49" s="39"/>
      <c r="Q49" s="39"/>
      <c r="R49" s="39"/>
      <c r="S49" s="39"/>
      <c r="T49" s="155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</row>
    <row r="50" customFormat="false" ht="12.75" hidden="false" customHeight="false" outlineLevel="0" collapsed="false">
      <c r="A50" s="164" t="n">
        <v>38199</v>
      </c>
      <c r="B50" s="165" t="n">
        <v>332572478.625</v>
      </c>
      <c r="C50" s="38" t="n">
        <v>0</v>
      </c>
      <c r="D50" s="39" t="n">
        <v>-232422.383333333</v>
      </c>
      <c r="E50" s="39" t="n">
        <v>3862010.02677096</v>
      </c>
      <c r="F50" s="39" t="n">
        <v>0</v>
      </c>
      <c r="G50" s="39" t="n">
        <v>0</v>
      </c>
      <c r="H50" s="39" t="n">
        <v>0</v>
      </c>
      <c r="I50" s="40" t="n">
        <v>328942890.981562</v>
      </c>
      <c r="J50" s="165"/>
      <c r="K50" s="39"/>
      <c r="L50" s="39"/>
      <c r="M50" s="39"/>
      <c r="N50" s="39"/>
      <c r="O50" s="39"/>
      <c r="P50" s="39"/>
      <c r="Q50" s="39"/>
      <c r="R50" s="39"/>
      <c r="S50" s="39"/>
      <c r="T50" s="155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</row>
    <row r="51" customFormat="false" ht="12.75" hidden="false" customHeight="false" outlineLevel="0" collapsed="false">
      <c r="A51" s="164" t="n">
        <v>38230</v>
      </c>
      <c r="B51" s="165" t="n">
        <v>334315646.5</v>
      </c>
      <c r="C51" s="38" t="n">
        <v>0</v>
      </c>
      <c r="D51" s="39" t="n">
        <v>-232422.383333333</v>
      </c>
      <c r="E51" s="39" t="n">
        <v>7624438.44313486</v>
      </c>
      <c r="F51" s="39" t="n">
        <v>0</v>
      </c>
      <c r="G51" s="39" t="n">
        <v>0</v>
      </c>
      <c r="H51" s="39" t="n">
        <v>0</v>
      </c>
      <c r="I51" s="40" t="n">
        <v>326923630.440199</v>
      </c>
      <c r="J51" s="165"/>
      <c r="K51" s="39"/>
      <c r="L51" s="39"/>
      <c r="M51" s="39"/>
      <c r="N51" s="39"/>
      <c r="O51" s="39"/>
      <c r="P51" s="39"/>
      <c r="Q51" s="39"/>
      <c r="R51" s="39"/>
      <c r="S51" s="39"/>
      <c r="T51" s="155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</row>
    <row r="52" customFormat="false" ht="12.75" hidden="false" customHeight="false" outlineLevel="0" collapsed="false">
      <c r="A52" s="164" t="n">
        <v>38260</v>
      </c>
      <c r="B52" s="165" t="n">
        <v>336058814.375</v>
      </c>
      <c r="C52" s="38" t="n">
        <v>0</v>
      </c>
      <c r="D52" s="39" t="n">
        <v>-232422.383333333</v>
      </c>
      <c r="E52" s="39" t="n">
        <v>11537372.9520693</v>
      </c>
      <c r="F52" s="39" t="n">
        <v>0</v>
      </c>
      <c r="G52" s="39" t="n">
        <v>0</v>
      </c>
      <c r="H52" s="39" t="n">
        <v>0</v>
      </c>
      <c r="I52" s="40" t="n">
        <v>324753863.806264</v>
      </c>
      <c r="J52" s="165"/>
      <c r="K52" s="39"/>
      <c r="L52" s="39"/>
      <c r="M52" s="39"/>
      <c r="N52" s="39"/>
      <c r="O52" s="39"/>
      <c r="P52" s="39"/>
      <c r="Q52" s="39"/>
      <c r="R52" s="39"/>
      <c r="S52" s="39"/>
      <c r="T52" s="155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</row>
    <row r="53" customFormat="false" ht="12.75" hidden="false" customHeight="false" outlineLevel="0" collapsed="false">
      <c r="A53" s="164" t="n">
        <v>38291</v>
      </c>
      <c r="B53" s="165" t="n">
        <v>337478782.25</v>
      </c>
      <c r="C53" s="38" t="n">
        <v>0</v>
      </c>
      <c r="D53" s="39" t="n">
        <v>-232422.383333333</v>
      </c>
      <c r="E53" s="39" t="n">
        <v>15476152.3057517</v>
      </c>
      <c r="F53" s="39" t="n">
        <v>0</v>
      </c>
      <c r="G53" s="39" t="n">
        <v>0</v>
      </c>
      <c r="H53" s="39" t="n">
        <v>0</v>
      </c>
      <c r="I53" s="40" t="n">
        <v>322235052.327582</v>
      </c>
      <c r="J53" s="165"/>
      <c r="K53" s="39"/>
      <c r="L53" s="39"/>
      <c r="M53" s="39"/>
      <c r="N53" s="39"/>
      <c r="O53" s="39"/>
      <c r="P53" s="39"/>
      <c r="Q53" s="39"/>
      <c r="R53" s="39"/>
      <c r="S53" s="39"/>
      <c r="T53" s="155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</row>
    <row r="54" customFormat="false" ht="12.75" hidden="false" customHeight="false" outlineLevel="0" collapsed="false">
      <c r="A54" s="164" t="n">
        <v>38321</v>
      </c>
      <c r="B54" s="165" t="n">
        <v>315764377.541667</v>
      </c>
      <c r="C54" s="38" t="n">
        <v>-23387007.25</v>
      </c>
      <c r="D54" s="39" t="n">
        <v>-223013.672222222</v>
      </c>
      <c r="E54" s="39" t="n">
        <v>19346631.8630593</v>
      </c>
      <c r="F54" s="39" t="n">
        <v>-4040375.38694067</v>
      </c>
      <c r="G54" s="39" t="n">
        <v>-21745.0758672154</v>
      </c>
      <c r="H54" s="39" t="n">
        <v>0</v>
      </c>
      <c r="I54" s="40" t="n">
        <v>324089887.063637</v>
      </c>
      <c r="J54" s="165"/>
      <c r="K54" s="39"/>
      <c r="L54" s="39"/>
      <c r="M54" s="39"/>
      <c r="N54" s="39"/>
      <c r="O54" s="39"/>
      <c r="P54" s="39"/>
      <c r="Q54" s="39"/>
      <c r="R54" s="39"/>
      <c r="S54" s="39"/>
      <c r="T54" s="155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</row>
    <row r="55" customFormat="false" ht="12.75" hidden="false" customHeight="false" outlineLevel="0" collapsed="false">
      <c r="A55" s="164" t="n">
        <v>38352</v>
      </c>
      <c r="B55" s="165" t="n">
        <v>317436980.083333</v>
      </c>
      <c r="C55" s="38" t="n">
        <v>0</v>
      </c>
      <c r="D55" s="39" t="n">
        <v>-223013.672222222</v>
      </c>
      <c r="E55" s="39" t="n">
        <v>193.918550435454</v>
      </c>
      <c r="F55" s="39" t="n">
        <v>0</v>
      </c>
      <c r="G55" s="39" t="n">
        <v>0</v>
      </c>
      <c r="H55" s="39" t="n">
        <v>0</v>
      </c>
      <c r="I55" s="40" t="n">
        <v>317659799.837005</v>
      </c>
      <c r="J55" s="165"/>
      <c r="K55" s="39"/>
      <c r="L55" s="39"/>
      <c r="M55" s="39"/>
      <c r="N55" s="39"/>
      <c r="O55" s="39"/>
      <c r="P55" s="39"/>
      <c r="Q55" s="39"/>
      <c r="R55" s="39"/>
      <c r="S55" s="39"/>
      <c r="T55" s="155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</row>
    <row r="56" customFormat="false" ht="12.75" hidden="false" customHeight="false" outlineLevel="0" collapsed="false">
      <c r="A56" s="164" t="n">
        <v>38383</v>
      </c>
      <c r="B56" s="165" t="n">
        <v>319109582.625</v>
      </c>
      <c r="C56" s="38" t="n">
        <v>0</v>
      </c>
      <c r="D56" s="39" t="n">
        <v>-223013.672222222</v>
      </c>
      <c r="E56" s="39" t="n">
        <v>5231573.60690882</v>
      </c>
      <c r="F56" s="39" t="n">
        <v>0</v>
      </c>
      <c r="G56" s="39" t="n">
        <v>0</v>
      </c>
      <c r="H56" s="39" t="n">
        <v>0</v>
      </c>
      <c r="I56" s="40" t="n">
        <v>314101022.690313</v>
      </c>
      <c r="J56" s="165"/>
      <c r="K56" s="39"/>
      <c r="L56" s="39"/>
      <c r="M56" s="39"/>
      <c r="N56" s="39"/>
      <c r="O56" s="39"/>
      <c r="P56" s="39"/>
      <c r="Q56" s="39"/>
      <c r="R56" s="39"/>
      <c r="S56" s="39"/>
      <c r="T56" s="155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</row>
    <row r="57" customFormat="false" ht="12.75" hidden="false" customHeight="false" outlineLevel="0" collapsed="false">
      <c r="A57" s="164" t="n">
        <v>38411</v>
      </c>
      <c r="B57" s="165" t="n">
        <v>320782185.166667</v>
      </c>
      <c r="C57" s="38" t="n">
        <v>0</v>
      </c>
      <c r="D57" s="39" t="n">
        <v>-223013.672222222</v>
      </c>
      <c r="E57" s="39" t="n">
        <v>10812285.4079595</v>
      </c>
      <c r="F57" s="39" t="n">
        <v>0</v>
      </c>
      <c r="G57" s="39" t="n">
        <v>0</v>
      </c>
      <c r="H57" s="39" t="n">
        <v>0</v>
      </c>
      <c r="I57" s="40" t="n">
        <v>310192913.430929</v>
      </c>
      <c r="J57" s="165"/>
      <c r="K57" s="39"/>
      <c r="L57" s="39"/>
      <c r="M57" s="39"/>
      <c r="N57" s="39"/>
      <c r="O57" s="39"/>
      <c r="P57" s="39"/>
      <c r="Q57" s="39"/>
      <c r="R57" s="39"/>
      <c r="S57" s="39"/>
      <c r="T57" s="155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</row>
    <row r="58" customFormat="false" ht="12.75" hidden="false" customHeight="false" outlineLevel="0" collapsed="false">
      <c r="A58" s="164" t="n">
        <v>38442</v>
      </c>
      <c r="B58" s="165" t="n">
        <v>322454787.708333</v>
      </c>
      <c r="C58" s="38" t="n">
        <v>0</v>
      </c>
      <c r="D58" s="39" t="n">
        <v>-223013.672222222</v>
      </c>
      <c r="E58" s="39" t="n">
        <v>16539799.7599553</v>
      </c>
      <c r="F58" s="39" t="n">
        <v>0</v>
      </c>
      <c r="G58" s="39" t="n">
        <v>0</v>
      </c>
      <c r="H58" s="39" t="n">
        <v>0</v>
      </c>
      <c r="I58" s="40" t="n">
        <v>306138001.6206</v>
      </c>
      <c r="J58" s="165"/>
      <c r="K58" s="39"/>
      <c r="L58" s="39"/>
      <c r="M58" s="39"/>
      <c r="N58" s="39"/>
      <c r="O58" s="39"/>
      <c r="P58" s="39"/>
      <c r="Q58" s="39"/>
      <c r="R58" s="39"/>
      <c r="S58" s="39"/>
      <c r="T58" s="155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</row>
    <row r="59" customFormat="false" ht="12.75" hidden="false" customHeight="false" outlineLevel="0" collapsed="false">
      <c r="A59" s="164" t="n">
        <v>38472</v>
      </c>
      <c r="B59" s="165" t="n">
        <v>323604865.25</v>
      </c>
      <c r="C59" s="38" t="n">
        <v>0</v>
      </c>
      <c r="D59" s="39" t="n">
        <v>-223013.672222222</v>
      </c>
      <c r="E59" s="39" t="n">
        <v>21648360.9097822</v>
      </c>
      <c r="F59" s="39" t="n">
        <v>0</v>
      </c>
      <c r="G59" s="39" t="n">
        <v>0</v>
      </c>
      <c r="H59" s="39" t="n">
        <v>0</v>
      </c>
      <c r="I59" s="40" t="n">
        <v>302179518.01244</v>
      </c>
      <c r="J59" s="165"/>
      <c r="K59" s="39"/>
      <c r="L59" s="39"/>
      <c r="M59" s="39"/>
      <c r="N59" s="39"/>
      <c r="O59" s="39"/>
      <c r="P59" s="39"/>
      <c r="Q59" s="39"/>
      <c r="R59" s="39"/>
      <c r="S59" s="39"/>
      <c r="T59" s="155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</row>
    <row r="60" customFormat="false" ht="12.75" hidden="false" customHeight="false" outlineLevel="0" collapsed="false">
      <c r="A60" s="164" t="n">
        <v>38503</v>
      </c>
      <c r="B60" s="165" t="n">
        <v>294226767.916667</v>
      </c>
      <c r="C60" s="38" t="n">
        <v>-30936615.25</v>
      </c>
      <c r="D60" s="39" t="n">
        <v>-207802.388888889</v>
      </c>
      <c r="E60" s="39" t="n">
        <v>27091142.7551884</v>
      </c>
      <c r="F60" s="39" t="n">
        <v>-3845472.49481165</v>
      </c>
      <c r="G60" s="39" t="n">
        <v>-20028.502577144</v>
      </c>
      <c r="H60" s="39" t="n">
        <v>0</v>
      </c>
      <c r="I60" s="40" t="n">
        <v>302145543.797756</v>
      </c>
      <c r="J60" s="165"/>
      <c r="K60" s="39"/>
      <c r="L60" s="39"/>
      <c r="M60" s="39"/>
      <c r="N60" s="39"/>
      <c r="O60" s="39"/>
      <c r="P60" s="39"/>
      <c r="Q60" s="39"/>
      <c r="R60" s="39"/>
      <c r="S60" s="39"/>
      <c r="T60" s="155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</row>
    <row r="61" customFormat="false" ht="12.75" hidden="false" customHeight="false" outlineLevel="0" collapsed="false">
      <c r="A61" s="164" t="n">
        <v>38533</v>
      </c>
      <c r="B61" s="165" t="n">
        <v>295785285.833333</v>
      </c>
      <c r="C61" s="38" t="n">
        <v>0</v>
      </c>
      <c r="D61" s="39" t="n">
        <v>-207802.388888889</v>
      </c>
      <c r="E61" s="39" t="n">
        <v>0</v>
      </c>
      <c r="F61" s="39" t="n">
        <v>0</v>
      </c>
      <c r="G61" s="39" t="n">
        <v>0</v>
      </c>
      <c r="H61" s="39" t="n">
        <v>0</v>
      </c>
      <c r="I61" s="40" t="n">
        <v>295993088.222222</v>
      </c>
      <c r="J61" s="165"/>
      <c r="K61" s="39"/>
      <c r="L61" s="39"/>
      <c r="M61" s="39"/>
      <c r="N61" s="39"/>
      <c r="O61" s="39"/>
      <c r="P61" s="39"/>
      <c r="Q61" s="39"/>
      <c r="R61" s="39"/>
      <c r="S61" s="39"/>
      <c r="T61" s="155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</row>
    <row r="62" customFormat="false" ht="12.75" hidden="false" customHeight="false" outlineLevel="0" collapsed="false">
      <c r="A62" s="164" t="n">
        <v>38564</v>
      </c>
      <c r="B62" s="165" t="n">
        <v>297343803.75</v>
      </c>
      <c r="C62" s="38" t="n">
        <v>0</v>
      </c>
      <c r="D62" s="39" t="n">
        <v>-207802.388888889</v>
      </c>
      <c r="E62" s="39" t="n">
        <v>3915073.41144963</v>
      </c>
      <c r="F62" s="39" t="n">
        <v>0</v>
      </c>
      <c r="G62" s="39" t="n">
        <v>0</v>
      </c>
      <c r="H62" s="39" t="n">
        <v>0</v>
      </c>
      <c r="I62" s="40" t="n">
        <v>293636532.727439</v>
      </c>
      <c r="J62" s="165"/>
      <c r="K62" s="39"/>
      <c r="L62" s="39"/>
      <c r="M62" s="39"/>
      <c r="N62" s="39"/>
      <c r="O62" s="39"/>
      <c r="P62" s="39"/>
      <c r="Q62" s="39"/>
      <c r="R62" s="39"/>
      <c r="S62" s="39"/>
      <c r="T62" s="155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</row>
    <row r="63" customFormat="false" ht="12.75" hidden="false" customHeight="false" outlineLevel="0" collapsed="false">
      <c r="A63" s="164" t="n">
        <v>38595</v>
      </c>
      <c r="B63" s="165" t="n">
        <v>298902321.666667</v>
      </c>
      <c r="C63" s="38" t="n">
        <v>0</v>
      </c>
      <c r="D63" s="39" t="n">
        <v>-207802.388888889</v>
      </c>
      <c r="E63" s="39" t="n">
        <v>7728945.81055128</v>
      </c>
      <c r="F63" s="39" t="n">
        <v>0</v>
      </c>
      <c r="G63" s="39" t="n">
        <v>0</v>
      </c>
      <c r="H63" s="39" t="n">
        <v>0</v>
      </c>
      <c r="I63" s="40" t="n">
        <v>291381178.245004</v>
      </c>
      <c r="J63" s="165"/>
      <c r="K63" s="39"/>
      <c r="L63" s="39"/>
      <c r="M63" s="39"/>
      <c r="N63" s="39"/>
      <c r="O63" s="39"/>
      <c r="P63" s="39"/>
      <c r="Q63" s="39"/>
      <c r="R63" s="39"/>
      <c r="S63" s="39"/>
      <c r="T63" s="155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</row>
    <row r="64" customFormat="false" ht="12.75" hidden="false" customHeight="false" outlineLevel="0" collapsed="false">
      <c r="A64" s="164" t="n">
        <v>38625</v>
      </c>
      <c r="B64" s="165" t="n">
        <v>300460839.583333</v>
      </c>
      <c r="C64" s="38" t="n">
        <v>0</v>
      </c>
      <c r="D64" s="39" t="n">
        <v>-207802.388888889</v>
      </c>
      <c r="E64" s="39" t="n">
        <v>11695131.8048508</v>
      </c>
      <c r="F64" s="39" t="n">
        <v>0</v>
      </c>
      <c r="G64" s="39" t="n">
        <v>0</v>
      </c>
      <c r="H64" s="39" t="n">
        <v>0</v>
      </c>
      <c r="I64" s="40" t="n">
        <v>288973510.167371</v>
      </c>
      <c r="J64" s="165"/>
      <c r="K64" s="39"/>
      <c r="L64" s="39"/>
      <c r="M64" s="39"/>
      <c r="N64" s="39"/>
      <c r="O64" s="39"/>
      <c r="P64" s="39"/>
      <c r="Q64" s="39"/>
      <c r="R64" s="39"/>
      <c r="S64" s="39"/>
      <c r="T64" s="155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</row>
    <row r="65" customFormat="false" ht="12.75" hidden="false" customHeight="false" outlineLevel="0" collapsed="false">
      <c r="A65" s="164" t="n">
        <v>38656</v>
      </c>
      <c r="B65" s="165" t="n">
        <v>301660557.5</v>
      </c>
      <c r="C65" s="38" t="n">
        <v>0</v>
      </c>
      <c r="D65" s="39" t="n">
        <v>-207802.388888889</v>
      </c>
      <c r="E65" s="39" t="n">
        <v>15687252.8080813</v>
      </c>
      <c r="F65" s="39" t="n">
        <v>0</v>
      </c>
      <c r="G65" s="39" t="n">
        <v>0</v>
      </c>
      <c r="H65" s="39" t="n">
        <v>0</v>
      </c>
      <c r="I65" s="40" t="n">
        <v>286181107.080808</v>
      </c>
      <c r="J65" s="165"/>
      <c r="K65" s="39"/>
      <c r="L65" s="39"/>
      <c r="M65" s="39"/>
      <c r="N65" s="39"/>
      <c r="O65" s="39"/>
      <c r="P65" s="39"/>
      <c r="Q65" s="39"/>
      <c r="R65" s="39"/>
      <c r="S65" s="39"/>
      <c r="T65" s="155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</row>
    <row r="66" customFormat="false" ht="12.75" hidden="false" customHeight="false" outlineLevel="0" collapsed="false">
      <c r="A66" s="164" t="n">
        <v>38686</v>
      </c>
      <c r="B66" s="165" t="n">
        <v>279437629.916667</v>
      </c>
      <c r="C66" s="38" t="n">
        <v>-23703107.5</v>
      </c>
      <c r="D66" s="39" t="n">
        <v>-197357.322222222</v>
      </c>
      <c r="E66" s="39" t="n">
        <v>19609438.2524653</v>
      </c>
      <c r="F66" s="39" t="n">
        <v>-4093669.24753468</v>
      </c>
      <c r="G66" s="39" t="n">
        <v>-22031.9004641623</v>
      </c>
      <c r="H66" s="39" t="n">
        <v>0</v>
      </c>
      <c r="I66" s="40" t="n">
        <v>287844357.634423</v>
      </c>
      <c r="J66" s="165"/>
      <c r="K66" s="39"/>
      <c r="L66" s="39"/>
      <c r="M66" s="39"/>
      <c r="N66" s="39"/>
      <c r="O66" s="39"/>
      <c r="P66" s="39"/>
      <c r="Q66" s="39"/>
      <c r="R66" s="39"/>
      <c r="S66" s="39"/>
      <c r="T66" s="155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</row>
    <row r="67" customFormat="false" ht="12.75" hidden="false" customHeight="false" outlineLevel="0" collapsed="false">
      <c r="A67" s="164" t="n">
        <v>38717</v>
      </c>
      <c r="B67" s="165" t="n">
        <v>280917809.833333</v>
      </c>
      <c r="C67" s="38" t="n">
        <v>0</v>
      </c>
      <c r="D67" s="39" t="n">
        <v>-197357.322222222</v>
      </c>
      <c r="E67" s="39" t="n">
        <v>414.97472614795</v>
      </c>
      <c r="F67" s="39" t="n">
        <v>0</v>
      </c>
      <c r="G67" s="39" t="n">
        <v>0</v>
      </c>
      <c r="H67" s="39" t="n">
        <v>0</v>
      </c>
      <c r="I67" s="40" t="n">
        <v>281114752.180829</v>
      </c>
      <c r="J67" s="165"/>
      <c r="K67" s="39"/>
      <c r="L67" s="39"/>
      <c r="M67" s="39"/>
      <c r="N67" s="39"/>
      <c r="O67" s="39"/>
      <c r="P67" s="39"/>
      <c r="Q67" s="39"/>
      <c r="R67" s="39"/>
      <c r="S67" s="39"/>
      <c r="T67" s="155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</row>
    <row r="68" customFormat="false" ht="12.75" hidden="false" customHeight="false" outlineLevel="0" collapsed="false">
      <c r="A68" s="164" t="n">
        <v>38748</v>
      </c>
      <c r="B68" s="165" t="n">
        <v>282397989.75</v>
      </c>
      <c r="C68" s="38" t="n">
        <v>0</v>
      </c>
      <c r="D68" s="39" t="n">
        <v>-197357.322222222</v>
      </c>
      <c r="E68" s="39" t="n">
        <v>5299725.00629294</v>
      </c>
      <c r="F68" s="39" t="n">
        <v>0</v>
      </c>
      <c r="G68" s="39" t="n">
        <v>0</v>
      </c>
      <c r="H68" s="39" t="n">
        <v>0</v>
      </c>
      <c r="I68" s="40" t="n">
        <v>277295622.065929</v>
      </c>
      <c r="J68" s="165"/>
      <c r="K68" s="39"/>
      <c r="L68" s="39"/>
      <c r="M68" s="39"/>
      <c r="N68" s="39"/>
      <c r="O68" s="39"/>
      <c r="P68" s="39"/>
      <c r="Q68" s="39"/>
      <c r="R68" s="39"/>
      <c r="S68" s="39"/>
      <c r="T68" s="155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</row>
    <row r="69" customFormat="false" ht="12.75" hidden="false" customHeight="false" outlineLevel="0" collapsed="false">
      <c r="A69" s="164" t="n">
        <v>38776</v>
      </c>
      <c r="B69" s="165" t="n">
        <v>283878169.666667</v>
      </c>
      <c r="C69" s="38" t="n">
        <v>0</v>
      </c>
      <c r="D69" s="39" t="n">
        <v>-197357.322222222</v>
      </c>
      <c r="E69" s="39" t="n">
        <v>10950737.9897723</v>
      </c>
      <c r="F69" s="39" t="n">
        <v>0</v>
      </c>
      <c r="G69" s="39" t="n">
        <v>0</v>
      </c>
      <c r="H69" s="39" t="n">
        <v>0</v>
      </c>
      <c r="I69" s="40" t="n">
        <v>273124788.999117</v>
      </c>
      <c r="J69" s="165"/>
      <c r="K69" s="39"/>
      <c r="L69" s="39"/>
      <c r="M69" s="39"/>
      <c r="N69" s="39"/>
      <c r="O69" s="39"/>
      <c r="P69" s="39"/>
      <c r="Q69" s="39"/>
      <c r="R69" s="39"/>
      <c r="S69" s="39"/>
      <c r="T69" s="155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</row>
    <row r="70" customFormat="false" ht="12.75" hidden="false" customHeight="false" outlineLevel="0" collapsed="false">
      <c r="A70" s="164" t="n">
        <v>38807</v>
      </c>
      <c r="B70" s="165" t="n">
        <v>285358349.583333</v>
      </c>
      <c r="C70" s="38" t="n">
        <v>0</v>
      </c>
      <c r="D70" s="39" t="n">
        <v>-197357.322222222</v>
      </c>
      <c r="E70" s="39" t="n">
        <v>16768001.4838767</v>
      </c>
      <c r="F70" s="39" t="n">
        <v>0</v>
      </c>
      <c r="G70" s="39" t="n">
        <v>0</v>
      </c>
      <c r="H70" s="39" t="n">
        <v>0</v>
      </c>
      <c r="I70" s="40" t="n">
        <v>268787705.421679</v>
      </c>
      <c r="J70" s="165"/>
      <c r="K70" s="39"/>
      <c r="L70" s="39"/>
      <c r="M70" s="39"/>
      <c r="N70" s="39"/>
      <c r="O70" s="39"/>
      <c r="P70" s="39"/>
      <c r="Q70" s="39"/>
      <c r="R70" s="39"/>
      <c r="S70" s="39"/>
      <c r="T70" s="155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</row>
    <row r="71" customFormat="false" ht="12.75" hidden="false" customHeight="false" outlineLevel="0" collapsed="false">
      <c r="A71" s="164" t="n">
        <v>38837</v>
      </c>
      <c r="B71" s="165" t="n">
        <v>286274679.5</v>
      </c>
      <c r="C71" s="38" t="n">
        <v>0</v>
      </c>
      <c r="D71" s="39" t="n">
        <v>-197357.322222222</v>
      </c>
      <c r="E71" s="39" t="n">
        <v>21969142.0959511</v>
      </c>
      <c r="F71" s="39" t="n">
        <v>0</v>
      </c>
      <c r="G71" s="39" t="n">
        <v>0</v>
      </c>
      <c r="H71" s="39" t="n">
        <v>0</v>
      </c>
      <c r="I71" s="40" t="n">
        <v>264502894.726271</v>
      </c>
      <c r="J71" s="165"/>
      <c r="K71" s="39"/>
      <c r="L71" s="39"/>
      <c r="M71" s="39"/>
      <c r="N71" s="39"/>
      <c r="O71" s="39"/>
      <c r="P71" s="39"/>
      <c r="Q71" s="39"/>
      <c r="R71" s="39"/>
      <c r="S71" s="39"/>
      <c r="T71" s="155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</row>
    <row r="72" customFormat="false" ht="12.75" hidden="false" customHeight="false" outlineLevel="0" collapsed="false">
      <c r="A72" s="164" t="n">
        <v>38868</v>
      </c>
      <c r="B72" s="165" t="n">
        <v>256196672.666667</v>
      </c>
      <c r="C72" s="38" t="n">
        <v>-31435079.5</v>
      </c>
      <c r="D72" s="39" t="n">
        <v>-180943.022222222</v>
      </c>
      <c r="E72" s="39" t="n">
        <v>27514521.8828653</v>
      </c>
      <c r="F72" s="39" t="n">
        <v>-3920557.61713471</v>
      </c>
      <c r="G72" s="39" t="n">
        <v>-20419.5709225766</v>
      </c>
      <c r="H72" s="39" t="n">
        <v>0</v>
      </c>
      <c r="I72" s="40" t="n">
        <v>264239150.494081</v>
      </c>
      <c r="J72" s="165"/>
      <c r="K72" s="39"/>
      <c r="L72" s="39"/>
      <c r="M72" s="39"/>
      <c r="N72" s="39"/>
      <c r="O72" s="39"/>
      <c r="P72" s="39"/>
      <c r="Q72" s="39"/>
      <c r="R72" s="39"/>
      <c r="S72" s="39"/>
      <c r="T72" s="155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</row>
    <row r="73" customFormat="false" ht="12.75" hidden="false" customHeight="false" outlineLevel="0" collapsed="false">
      <c r="A73" s="164" t="n">
        <v>38898</v>
      </c>
      <c r="B73" s="165" t="n">
        <v>257553745.333333</v>
      </c>
      <c r="C73" s="38" t="n">
        <v>0</v>
      </c>
      <c r="D73" s="39" t="n">
        <v>-180943.022222222</v>
      </c>
      <c r="E73" s="39" t="n">
        <v>0</v>
      </c>
      <c r="F73" s="39" t="n">
        <v>0</v>
      </c>
      <c r="G73" s="39" t="n">
        <v>0</v>
      </c>
      <c r="H73" s="39" t="n">
        <v>0</v>
      </c>
      <c r="I73" s="40" t="n">
        <v>257734688.355556</v>
      </c>
      <c r="J73" s="165"/>
      <c r="K73" s="39"/>
      <c r="L73" s="39"/>
      <c r="M73" s="39"/>
      <c r="N73" s="39"/>
      <c r="O73" s="39"/>
      <c r="P73" s="39"/>
      <c r="Q73" s="39"/>
      <c r="R73" s="39"/>
      <c r="S73" s="39"/>
      <c r="T73" s="155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</row>
    <row r="74" customFormat="false" ht="12.75" hidden="false" customHeight="false" outlineLevel="0" collapsed="false">
      <c r="A74" s="164" t="n">
        <v>38929</v>
      </c>
      <c r="B74" s="165" t="n">
        <v>258910818</v>
      </c>
      <c r="C74" s="38" t="n">
        <v>0</v>
      </c>
      <c r="D74" s="39" t="n">
        <v>-180943.022222222</v>
      </c>
      <c r="E74" s="39" t="n">
        <v>3993560.32679559</v>
      </c>
      <c r="F74" s="39" t="n">
        <v>0</v>
      </c>
      <c r="G74" s="39" t="n">
        <v>0</v>
      </c>
      <c r="H74" s="39" t="n">
        <v>0</v>
      </c>
      <c r="I74" s="40" t="n">
        <v>255098200.695427</v>
      </c>
      <c r="J74" s="165"/>
      <c r="K74" s="39"/>
      <c r="L74" s="39"/>
      <c r="M74" s="39"/>
      <c r="N74" s="39"/>
      <c r="O74" s="39"/>
      <c r="P74" s="39"/>
      <c r="Q74" s="39"/>
      <c r="R74" s="39"/>
      <c r="S74" s="39"/>
      <c r="T74" s="155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</row>
    <row r="75" customFormat="false" ht="12.75" hidden="false" customHeight="false" outlineLevel="0" collapsed="false">
      <c r="A75" s="164" t="n">
        <v>38960</v>
      </c>
      <c r="B75" s="165" t="n">
        <v>260267890.666667</v>
      </c>
      <c r="C75" s="38" t="n">
        <v>0</v>
      </c>
      <c r="D75" s="39" t="n">
        <v>-180943.022222222</v>
      </c>
      <c r="E75" s="39" t="n">
        <v>7883456.50318875</v>
      </c>
      <c r="F75" s="39" t="n">
        <v>0</v>
      </c>
      <c r="G75" s="39" t="n">
        <v>0</v>
      </c>
      <c r="H75" s="39" t="n">
        <v>0</v>
      </c>
      <c r="I75" s="40" t="n">
        <v>252565377.1857</v>
      </c>
      <c r="J75" s="165"/>
      <c r="K75" s="39"/>
      <c r="L75" s="39"/>
      <c r="M75" s="39"/>
      <c r="N75" s="39"/>
      <c r="O75" s="39"/>
      <c r="P75" s="39"/>
      <c r="Q75" s="39"/>
      <c r="R75" s="39"/>
      <c r="S75" s="39"/>
      <c r="T75" s="155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</row>
    <row r="76" customFormat="false" ht="12.75" hidden="false" customHeight="false" outlineLevel="0" collapsed="false">
      <c r="A76" s="164" t="n">
        <v>38990</v>
      </c>
      <c r="B76" s="165" t="n">
        <v>261624963.333333</v>
      </c>
      <c r="C76" s="38" t="n">
        <v>0</v>
      </c>
      <c r="D76" s="39" t="n">
        <v>-180943.022222222</v>
      </c>
      <c r="E76" s="39" t="n">
        <v>11928269.9275062</v>
      </c>
      <c r="F76" s="39" t="n">
        <v>0</v>
      </c>
      <c r="G76" s="39" t="n">
        <v>0</v>
      </c>
      <c r="H76" s="39" t="n">
        <v>0</v>
      </c>
      <c r="I76" s="40" t="n">
        <v>249877636.428049</v>
      </c>
      <c r="J76" s="165"/>
      <c r="K76" s="39"/>
      <c r="L76" s="39"/>
      <c r="M76" s="39"/>
      <c r="N76" s="39"/>
      <c r="O76" s="39"/>
      <c r="P76" s="39"/>
      <c r="Q76" s="39"/>
      <c r="R76" s="39"/>
      <c r="S76" s="39"/>
      <c r="T76" s="155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</row>
    <row r="77" customFormat="false" ht="12.75" hidden="false" customHeight="false" outlineLevel="0" collapsed="false">
      <c r="A77" s="164" t="n">
        <v>39021</v>
      </c>
      <c r="B77" s="165" t="n">
        <v>262581361</v>
      </c>
      <c r="C77" s="38" t="n">
        <v>0</v>
      </c>
      <c r="D77" s="39" t="n">
        <v>-180943.022222222</v>
      </c>
      <c r="E77" s="39" t="n">
        <v>15999086.4880961</v>
      </c>
      <c r="F77" s="39" t="n">
        <v>0</v>
      </c>
      <c r="G77" s="39" t="n">
        <v>0</v>
      </c>
      <c r="H77" s="39" t="n">
        <v>0</v>
      </c>
      <c r="I77" s="40" t="n">
        <v>246763217.534126</v>
      </c>
      <c r="J77" s="165"/>
      <c r="K77" s="39"/>
      <c r="L77" s="39"/>
      <c r="M77" s="39"/>
      <c r="N77" s="39"/>
      <c r="O77" s="39"/>
      <c r="P77" s="39"/>
      <c r="Q77" s="39"/>
      <c r="R77" s="39"/>
      <c r="S77" s="39"/>
      <c r="T77" s="155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</row>
    <row r="78" customFormat="false" ht="12.75" hidden="false" customHeight="false" outlineLevel="0" collapsed="false">
      <c r="A78" s="164" t="n">
        <v>39051</v>
      </c>
      <c r="B78" s="165" t="n">
        <v>239681516.958333</v>
      </c>
      <c r="C78" s="38" t="n">
        <v>-24169436</v>
      </c>
      <c r="D78" s="39" t="n">
        <v>-169278.927777778</v>
      </c>
      <c r="E78" s="39" t="n">
        <v>19997493.5546524</v>
      </c>
      <c r="F78" s="39" t="n">
        <v>-4171942.44534756</v>
      </c>
      <c r="G78" s="39" t="n">
        <v>-22453.1624662802</v>
      </c>
      <c r="H78" s="39" t="n">
        <v>0</v>
      </c>
      <c r="I78" s="40" t="n">
        <v>248217133.939273</v>
      </c>
      <c r="J78" s="165"/>
      <c r="K78" s="39"/>
      <c r="L78" s="39"/>
      <c r="M78" s="39"/>
      <c r="N78" s="39"/>
      <c r="O78" s="39"/>
      <c r="P78" s="39"/>
      <c r="Q78" s="39"/>
      <c r="R78" s="39"/>
      <c r="S78" s="39"/>
      <c r="T78" s="155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</row>
    <row r="79" customFormat="false" ht="12.75" hidden="false" customHeight="false" outlineLevel="0" collapsed="false">
      <c r="A79" s="164" t="n">
        <v>39082</v>
      </c>
      <c r="B79" s="165" t="n">
        <v>240951108.916667</v>
      </c>
      <c r="C79" s="38" t="n">
        <v>0</v>
      </c>
      <c r="D79" s="39" t="n">
        <v>-169278.927777778</v>
      </c>
      <c r="E79" s="39" t="n">
        <v>969.617717143148</v>
      </c>
      <c r="F79" s="39" t="n">
        <v>0</v>
      </c>
      <c r="G79" s="39" t="n">
        <v>0</v>
      </c>
      <c r="H79" s="39" t="n">
        <v>0</v>
      </c>
      <c r="I79" s="40" t="n">
        <v>241119418.226727</v>
      </c>
      <c r="J79" s="165"/>
      <c r="K79" s="39"/>
      <c r="L79" s="39"/>
      <c r="M79" s="39"/>
      <c r="N79" s="39"/>
      <c r="O79" s="39"/>
      <c r="P79" s="39"/>
      <c r="Q79" s="39"/>
      <c r="R79" s="39"/>
      <c r="S79" s="39"/>
      <c r="T79" s="155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</row>
    <row r="80" customFormat="false" ht="12.75" hidden="false" customHeight="false" outlineLevel="0" collapsed="false">
      <c r="A80" s="164" t="n">
        <v>39113</v>
      </c>
      <c r="B80" s="165" t="n">
        <v>242220700.875</v>
      </c>
      <c r="C80" s="38" t="n">
        <v>0</v>
      </c>
      <c r="D80" s="39" t="n">
        <v>-169278.927777778</v>
      </c>
      <c r="E80" s="39" t="n">
        <v>5400267.34679709</v>
      </c>
      <c r="F80" s="39" t="n">
        <v>0</v>
      </c>
      <c r="G80" s="39" t="n">
        <v>0</v>
      </c>
      <c r="H80" s="39" t="n">
        <v>0</v>
      </c>
      <c r="I80" s="40" t="n">
        <v>236989712.455981</v>
      </c>
      <c r="J80" s="165"/>
      <c r="K80" s="39"/>
      <c r="L80" s="39"/>
      <c r="M80" s="39"/>
      <c r="N80" s="39"/>
      <c r="O80" s="39"/>
      <c r="P80" s="39"/>
      <c r="Q80" s="39"/>
      <c r="R80" s="39"/>
      <c r="S80" s="39"/>
      <c r="T80" s="155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</row>
    <row r="81" customFormat="false" ht="12.75" hidden="false" customHeight="false" outlineLevel="0" collapsed="false">
      <c r="A81" s="164" t="n">
        <v>39141</v>
      </c>
      <c r="B81" s="165" t="n">
        <v>243490292.833333</v>
      </c>
      <c r="C81" s="38" t="n">
        <v>0</v>
      </c>
      <c r="D81" s="39" t="n">
        <v>-169278.927777778</v>
      </c>
      <c r="E81" s="39" t="n">
        <v>11154683.553158</v>
      </c>
      <c r="F81" s="39" t="n">
        <v>0</v>
      </c>
      <c r="G81" s="39" t="n">
        <v>0</v>
      </c>
      <c r="H81" s="39" t="n">
        <v>0</v>
      </c>
      <c r="I81" s="40" t="n">
        <v>232504888.207953</v>
      </c>
      <c r="J81" s="165"/>
      <c r="K81" s="39"/>
      <c r="L81" s="39"/>
      <c r="M81" s="39"/>
      <c r="N81" s="39"/>
      <c r="O81" s="39"/>
      <c r="P81" s="39"/>
      <c r="Q81" s="39"/>
      <c r="R81" s="39"/>
      <c r="S81" s="39"/>
      <c r="T81" s="155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</row>
    <row r="82" customFormat="false" ht="12.75" hidden="false" customHeight="false" outlineLevel="0" collapsed="false">
      <c r="A82" s="164" t="n">
        <v>39172</v>
      </c>
      <c r="B82" s="165" t="n">
        <v>244759884.791667</v>
      </c>
      <c r="C82" s="38" t="n">
        <v>0</v>
      </c>
      <c r="D82" s="39" t="n">
        <v>-169278.927777778</v>
      </c>
      <c r="E82" s="39" t="n">
        <v>17082685.374225</v>
      </c>
      <c r="F82" s="39" t="n">
        <v>0</v>
      </c>
      <c r="G82" s="39" t="n">
        <v>0</v>
      </c>
      <c r="H82" s="39" t="n">
        <v>0</v>
      </c>
      <c r="I82" s="40" t="n">
        <v>227846478.345219</v>
      </c>
      <c r="J82" s="165"/>
      <c r="K82" s="39"/>
      <c r="L82" s="39"/>
      <c r="M82" s="39"/>
      <c r="N82" s="39"/>
      <c r="O82" s="39"/>
      <c r="P82" s="39"/>
      <c r="Q82" s="39"/>
      <c r="R82" s="39"/>
      <c r="S82" s="39"/>
      <c r="T82" s="155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</row>
    <row r="83" customFormat="false" ht="12.75" hidden="false" customHeight="false" outlineLevel="0" collapsed="false">
      <c r="A83" s="164" t="n">
        <v>39202</v>
      </c>
      <c r="B83" s="165" t="n">
        <v>245418526.75</v>
      </c>
      <c r="C83" s="38" t="n">
        <v>0</v>
      </c>
      <c r="D83" s="39" t="n">
        <v>-169278.927777778</v>
      </c>
      <c r="E83" s="39" t="n">
        <v>22388203.6535154</v>
      </c>
      <c r="F83" s="39" t="n">
        <v>0</v>
      </c>
      <c r="G83" s="39" t="n">
        <v>0</v>
      </c>
      <c r="H83" s="39" t="n">
        <v>0</v>
      </c>
      <c r="I83" s="40" t="n">
        <v>223199602.024262</v>
      </c>
      <c r="J83" s="165"/>
      <c r="K83" s="39"/>
      <c r="L83" s="39"/>
      <c r="M83" s="39"/>
      <c r="N83" s="39"/>
      <c r="O83" s="39"/>
      <c r="P83" s="39"/>
      <c r="Q83" s="39"/>
      <c r="R83" s="39"/>
      <c r="S83" s="39"/>
      <c r="T83" s="155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</row>
    <row r="84" customFormat="false" ht="12.75" hidden="false" customHeight="false" outlineLevel="0" collapsed="false">
      <c r="A84" s="164" t="n">
        <v>39233</v>
      </c>
      <c r="B84" s="165" t="n">
        <v>214499176.208333</v>
      </c>
      <c r="C84" s="38" t="n">
        <v>-32055551.75</v>
      </c>
      <c r="D84" s="39" t="n">
        <v>-151493.494444444</v>
      </c>
      <c r="E84" s="39" t="n">
        <v>28049222.7011306</v>
      </c>
      <c r="F84" s="39" t="n">
        <v>-4006329.0488694</v>
      </c>
      <c r="G84" s="39" t="n">
        <v>-20866.2971295281</v>
      </c>
      <c r="H84" s="39" t="n">
        <v>0</v>
      </c>
      <c r="I84" s="40" t="n">
        <v>222684194.097646</v>
      </c>
      <c r="J84" s="165"/>
      <c r="K84" s="39"/>
      <c r="L84" s="39"/>
      <c r="M84" s="39"/>
      <c r="N84" s="39"/>
      <c r="O84" s="39"/>
      <c r="P84" s="39"/>
      <c r="Q84" s="39"/>
      <c r="R84" s="39"/>
      <c r="S84" s="39"/>
      <c r="T84" s="155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</row>
    <row r="85" customFormat="false" ht="12.75" hidden="false" customHeight="false" outlineLevel="0" collapsed="false">
      <c r="A85" s="164" t="n">
        <v>39263</v>
      </c>
      <c r="B85" s="165" t="n">
        <v>215635377.416667</v>
      </c>
      <c r="C85" s="38" t="n">
        <v>0</v>
      </c>
      <c r="D85" s="39" t="n">
        <v>-151493.494444444</v>
      </c>
      <c r="E85" s="39" t="n">
        <v>0</v>
      </c>
      <c r="F85" s="39" t="n">
        <v>0</v>
      </c>
      <c r="G85" s="39" t="n">
        <v>0</v>
      </c>
      <c r="H85" s="39" t="n">
        <v>0</v>
      </c>
      <c r="I85" s="40" t="n">
        <v>215786870.911111</v>
      </c>
      <c r="J85" s="165"/>
      <c r="K85" s="39"/>
      <c r="L85" s="39"/>
      <c r="M85" s="39"/>
      <c r="N85" s="39"/>
      <c r="O85" s="39"/>
      <c r="P85" s="39"/>
      <c r="Q85" s="39"/>
      <c r="R85" s="39"/>
      <c r="S85" s="39"/>
      <c r="T85" s="155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</row>
    <row r="86" customFormat="false" ht="12.75" hidden="false" customHeight="false" outlineLevel="0" collapsed="false">
      <c r="A86" s="164" t="n">
        <v>39294</v>
      </c>
      <c r="B86" s="165" t="n">
        <v>216771578.625</v>
      </c>
      <c r="C86" s="38" t="n">
        <v>0</v>
      </c>
      <c r="D86" s="39" t="n">
        <v>-151493.494444444</v>
      </c>
      <c r="E86" s="39" t="n">
        <v>4081975.01999403</v>
      </c>
      <c r="F86" s="39" t="n">
        <v>0</v>
      </c>
      <c r="G86" s="39" t="n">
        <v>0</v>
      </c>
      <c r="H86" s="39" t="n">
        <v>0</v>
      </c>
      <c r="I86" s="40" t="n">
        <v>212841097.09945</v>
      </c>
      <c r="J86" s="165"/>
      <c r="K86" s="39"/>
      <c r="L86" s="39"/>
      <c r="M86" s="39"/>
      <c r="N86" s="39"/>
      <c r="O86" s="39"/>
      <c r="P86" s="39"/>
      <c r="Q86" s="39"/>
      <c r="R86" s="39"/>
      <c r="S86" s="39"/>
      <c r="T86" s="155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</row>
    <row r="87" customFormat="false" ht="12.75" hidden="false" customHeight="false" outlineLevel="0" collapsed="false">
      <c r="A87" s="164" t="n">
        <v>39325</v>
      </c>
      <c r="B87" s="165" t="n">
        <v>217907779.833333</v>
      </c>
      <c r="C87" s="38" t="n">
        <v>0</v>
      </c>
      <c r="D87" s="39" t="n">
        <v>-151493.494444444</v>
      </c>
      <c r="E87" s="39" t="n">
        <v>8057488.77254213</v>
      </c>
      <c r="F87" s="39" t="n">
        <v>0</v>
      </c>
      <c r="G87" s="39" t="n">
        <v>0</v>
      </c>
      <c r="H87" s="39" t="n">
        <v>0</v>
      </c>
      <c r="I87" s="40" t="n">
        <v>210001784.555236</v>
      </c>
      <c r="J87" s="165"/>
      <c r="K87" s="39"/>
      <c r="L87" s="39"/>
      <c r="M87" s="39"/>
      <c r="N87" s="39"/>
      <c r="O87" s="39"/>
      <c r="P87" s="39"/>
      <c r="Q87" s="39"/>
      <c r="R87" s="39"/>
      <c r="S87" s="39"/>
      <c r="T87" s="155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</row>
    <row r="88" customFormat="false" ht="12.75" hidden="false" customHeight="false" outlineLevel="0" collapsed="false">
      <c r="A88" s="164" t="n">
        <v>39355</v>
      </c>
      <c r="B88" s="165" t="n">
        <v>219043981.041667</v>
      </c>
      <c r="C88" s="38" t="n">
        <v>0</v>
      </c>
      <c r="D88" s="39" t="n">
        <v>-151493.494444444</v>
      </c>
      <c r="E88" s="39" t="n">
        <v>12190829.5734509</v>
      </c>
      <c r="F88" s="39" t="n">
        <v>0</v>
      </c>
      <c r="G88" s="39" t="n">
        <v>0</v>
      </c>
      <c r="H88" s="39" t="n">
        <v>0</v>
      </c>
      <c r="I88" s="40" t="n">
        <v>207004644.96266</v>
      </c>
      <c r="J88" s="165"/>
      <c r="K88" s="39"/>
      <c r="L88" s="39"/>
      <c r="M88" s="39"/>
      <c r="N88" s="39"/>
      <c r="O88" s="39"/>
      <c r="P88" s="39"/>
      <c r="Q88" s="39"/>
      <c r="R88" s="39"/>
      <c r="S88" s="39"/>
      <c r="T88" s="155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</row>
    <row r="89" customFormat="false" ht="12.75" hidden="false" customHeight="false" outlineLevel="0" collapsed="false">
      <c r="A89" s="164" t="n">
        <v>39386</v>
      </c>
      <c r="B89" s="165" t="n">
        <v>219733232.25</v>
      </c>
      <c r="C89" s="38" t="n">
        <v>0</v>
      </c>
      <c r="D89" s="39" t="n">
        <v>-151493.494444444</v>
      </c>
      <c r="E89" s="39" t="n">
        <v>16350228.5015792</v>
      </c>
      <c r="F89" s="39" t="n">
        <v>0</v>
      </c>
      <c r="G89" s="39" t="n">
        <v>0</v>
      </c>
      <c r="H89" s="39" t="n">
        <v>0</v>
      </c>
      <c r="I89" s="40" t="n">
        <v>203534497.242865</v>
      </c>
      <c r="J89" s="165"/>
      <c r="K89" s="39"/>
      <c r="L89" s="39"/>
      <c r="M89" s="39"/>
      <c r="N89" s="39"/>
      <c r="O89" s="39"/>
      <c r="P89" s="39"/>
      <c r="Q89" s="39"/>
      <c r="R89" s="39"/>
      <c r="S89" s="39"/>
      <c r="T89" s="155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</row>
    <row r="90" customFormat="false" ht="12.75" hidden="false" customHeight="false" outlineLevel="0" collapsed="false">
      <c r="A90" s="164" t="n">
        <v>39416</v>
      </c>
      <c r="B90" s="165" t="n">
        <v>196076642.125</v>
      </c>
      <c r="C90" s="38" t="n">
        <v>-24695207.25</v>
      </c>
      <c r="D90" s="39" t="n">
        <v>-138482.283333333</v>
      </c>
      <c r="E90" s="39" t="n">
        <v>20434412.8236052</v>
      </c>
      <c r="F90" s="39" t="n">
        <v>-4260794.42639478</v>
      </c>
      <c r="G90" s="39" t="n">
        <v>-22931.3588920553</v>
      </c>
      <c r="H90" s="39" t="n">
        <v>0</v>
      </c>
      <c r="I90" s="40" t="n">
        <v>204759644.620015</v>
      </c>
      <c r="J90" s="165"/>
      <c r="K90" s="39"/>
      <c r="L90" s="39"/>
      <c r="M90" s="39"/>
      <c r="N90" s="39"/>
      <c r="O90" s="39"/>
      <c r="P90" s="39"/>
      <c r="Q90" s="39"/>
      <c r="R90" s="39"/>
      <c r="S90" s="39"/>
      <c r="T90" s="155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</row>
    <row r="91" customFormat="false" ht="12.75" hidden="false" customHeight="false" outlineLevel="0" collapsed="false">
      <c r="A91" s="164" t="n">
        <v>39447</v>
      </c>
      <c r="B91" s="165" t="n">
        <v>197115259.25</v>
      </c>
      <c r="C91" s="38" t="n">
        <v>0</v>
      </c>
      <c r="D91" s="39" t="n">
        <v>-138482.283333333</v>
      </c>
      <c r="E91" s="39" t="n">
        <v>807.430292453617</v>
      </c>
      <c r="F91" s="39" t="n">
        <v>0</v>
      </c>
      <c r="G91" s="39" t="n">
        <v>0</v>
      </c>
      <c r="H91" s="39" t="n">
        <v>0</v>
      </c>
      <c r="I91" s="40" t="n">
        <v>197252934.103041</v>
      </c>
      <c r="J91" s="165"/>
      <c r="K91" s="39"/>
      <c r="L91" s="39"/>
      <c r="M91" s="39"/>
      <c r="N91" s="39"/>
      <c r="O91" s="39"/>
      <c r="P91" s="39"/>
      <c r="Q91" s="39"/>
      <c r="R91" s="39"/>
      <c r="S91" s="39"/>
      <c r="T91" s="155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</row>
    <row r="92" customFormat="false" ht="12.75" hidden="false" customHeight="false" outlineLevel="0" collapsed="false">
      <c r="A92" s="164" t="n">
        <v>39478</v>
      </c>
      <c r="B92" s="165" t="n">
        <v>198153876.375</v>
      </c>
      <c r="C92" s="38" t="n">
        <v>0</v>
      </c>
      <c r="D92" s="39" t="n">
        <v>-138482.283333333</v>
      </c>
      <c r="E92" s="39" t="n">
        <v>5675275.72244594</v>
      </c>
      <c r="F92" s="39" t="n">
        <v>0</v>
      </c>
      <c r="G92" s="39" t="n">
        <v>0</v>
      </c>
      <c r="H92" s="39" t="n">
        <v>0</v>
      </c>
      <c r="I92" s="40" t="n">
        <v>192617082.935887</v>
      </c>
      <c r="J92" s="165"/>
      <c r="K92" s="39"/>
      <c r="L92" s="39"/>
      <c r="M92" s="39"/>
      <c r="N92" s="39"/>
      <c r="O92" s="39"/>
      <c r="P92" s="39"/>
      <c r="Q92" s="39"/>
      <c r="R92" s="39"/>
      <c r="S92" s="39"/>
      <c r="T92" s="155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</row>
    <row r="93" customFormat="false" ht="12.75" hidden="false" customHeight="false" outlineLevel="0" collapsed="false">
      <c r="A93" s="164" t="n">
        <v>39507</v>
      </c>
      <c r="B93" s="165" t="n">
        <v>199192493.5</v>
      </c>
      <c r="C93" s="38" t="n">
        <v>0</v>
      </c>
      <c r="D93" s="39" t="n">
        <v>-138482.283333333</v>
      </c>
      <c r="E93" s="39" t="n">
        <v>11719122.3295657</v>
      </c>
      <c r="F93" s="39" t="n">
        <v>0</v>
      </c>
      <c r="G93" s="39" t="n">
        <v>0</v>
      </c>
      <c r="H93" s="39" t="n">
        <v>0</v>
      </c>
      <c r="I93" s="40" t="n">
        <v>187611853.453768</v>
      </c>
      <c r="J93" s="165"/>
      <c r="K93" s="39"/>
      <c r="L93" s="39"/>
      <c r="M93" s="39"/>
      <c r="N93" s="39"/>
      <c r="O93" s="39"/>
      <c r="P93" s="39"/>
      <c r="Q93" s="39"/>
      <c r="R93" s="39"/>
      <c r="S93" s="39"/>
      <c r="T93" s="155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</row>
    <row r="94" customFormat="false" ht="12.75" hidden="false" customHeight="false" outlineLevel="0" collapsed="false">
      <c r="A94" s="164" t="n">
        <v>39538</v>
      </c>
      <c r="B94" s="165" t="n">
        <v>200231110.625</v>
      </c>
      <c r="C94" s="38" t="n">
        <v>0</v>
      </c>
      <c r="D94" s="39" t="n">
        <v>-138482.283333333</v>
      </c>
      <c r="E94" s="39" t="n">
        <v>17944221.9434469</v>
      </c>
      <c r="F94" s="39" t="n">
        <v>0</v>
      </c>
      <c r="G94" s="39" t="n">
        <v>0</v>
      </c>
      <c r="H94" s="39" t="n">
        <v>0</v>
      </c>
      <c r="I94" s="40" t="n">
        <v>182425370.964886</v>
      </c>
      <c r="J94" s="165"/>
      <c r="K94" s="39"/>
      <c r="L94" s="39"/>
      <c r="M94" s="39"/>
      <c r="N94" s="39"/>
      <c r="O94" s="39"/>
      <c r="P94" s="39"/>
      <c r="Q94" s="39"/>
      <c r="R94" s="39"/>
      <c r="S94" s="39"/>
      <c r="T94" s="155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</row>
    <row r="95" customFormat="false" ht="12.75" hidden="false" customHeight="false" outlineLevel="0" collapsed="false">
      <c r="A95" s="164" t="n">
        <v>39568</v>
      </c>
      <c r="B95" s="165" t="n">
        <v>200581627.75</v>
      </c>
      <c r="C95" s="38" t="n">
        <v>0</v>
      </c>
      <c r="D95" s="39" t="n">
        <v>-138482.283333333</v>
      </c>
      <c r="E95" s="39" t="n">
        <v>23713167.4203283</v>
      </c>
      <c r="F95" s="39" t="n">
        <v>0</v>
      </c>
      <c r="G95" s="39" t="n">
        <v>0</v>
      </c>
      <c r="H95" s="39" t="n">
        <v>0</v>
      </c>
      <c r="I95" s="40" t="n">
        <v>177006942.613005</v>
      </c>
      <c r="J95" s="165"/>
      <c r="K95" s="39"/>
      <c r="L95" s="39"/>
      <c r="M95" s="39"/>
      <c r="N95" s="39"/>
      <c r="O95" s="39"/>
      <c r="P95" s="39"/>
      <c r="Q95" s="39"/>
      <c r="R95" s="39"/>
      <c r="S95" s="39"/>
      <c r="T95" s="155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</row>
    <row r="96" customFormat="false" ht="12.75" hidden="false" customHeight="false" outlineLevel="0" collapsed="false">
      <c r="A96" s="164" t="n">
        <v>39599</v>
      </c>
      <c r="B96" s="165" t="n">
        <v>167714306.958333</v>
      </c>
      <c r="C96" s="38" t="n">
        <v>-33755702.75</v>
      </c>
      <c r="D96" s="39" t="n">
        <v>-118450.927777778</v>
      </c>
      <c r="E96" s="39" t="n">
        <v>29660716.1247176</v>
      </c>
      <c r="F96" s="39" t="n">
        <v>-4094986.62528242</v>
      </c>
      <c r="G96" s="39" t="n">
        <v>-21328.0553400126</v>
      </c>
      <c r="H96" s="39" t="n">
        <v>0</v>
      </c>
      <c r="I96" s="40" t="n">
        <v>176044059.192016</v>
      </c>
      <c r="J96" s="165"/>
      <c r="K96" s="39"/>
      <c r="L96" s="39"/>
      <c r="M96" s="39"/>
      <c r="N96" s="39"/>
      <c r="O96" s="39"/>
      <c r="P96" s="39"/>
      <c r="Q96" s="39"/>
      <c r="R96" s="39"/>
      <c r="S96" s="39"/>
      <c r="T96" s="155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</row>
    <row r="97" customFormat="false" ht="12.75" hidden="false" customHeight="false" outlineLevel="0" collapsed="false">
      <c r="A97" s="164" t="n">
        <v>39629</v>
      </c>
      <c r="B97" s="165" t="n">
        <v>168602688.916667</v>
      </c>
      <c r="C97" s="38" t="n">
        <v>0</v>
      </c>
      <c r="D97" s="39" t="n">
        <v>-118450.927777778</v>
      </c>
      <c r="E97" s="39" t="n">
        <v>0</v>
      </c>
      <c r="F97" s="39" t="n">
        <v>0</v>
      </c>
      <c r="G97" s="39" t="n">
        <v>0</v>
      </c>
      <c r="H97" s="39" t="n">
        <v>0</v>
      </c>
      <c r="I97" s="40" t="n">
        <v>168721139.844444</v>
      </c>
      <c r="J97" s="165"/>
      <c r="K97" s="39"/>
      <c r="L97" s="39"/>
      <c r="M97" s="39"/>
      <c r="N97" s="39"/>
      <c r="O97" s="39"/>
      <c r="P97" s="39"/>
      <c r="Q97" s="39"/>
      <c r="R97" s="39"/>
      <c r="S97" s="39"/>
      <c r="T97" s="155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</row>
    <row r="98" customFormat="false" ht="12.75" hidden="false" customHeight="false" outlineLevel="0" collapsed="false">
      <c r="A98" s="164" t="n">
        <v>39660</v>
      </c>
      <c r="B98" s="165" t="n">
        <v>169491070.875</v>
      </c>
      <c r="C98" s="38" t="n">
        <v>0</v>
      </c>
      <c r="D98" s="39" t="n">
        <v>-118450.927777778</v>
      </c>
      <c r="E98" s="39" t="n">
        <v>4174070.11617067</v>
      </c>
      <c r="F98" s="39" t="n">
        <v>0</v>
      </c>
      <c r="G98" s="39" t="n">
        <v>0</v>
      </c>
      <c r="H98" s="39" t="n">
        <v>0</v>
      </c>
      <c r="I98" s="40" t="n">
        <v>165435451.686607</v>
      </c>
      <c r="J98" s="165"/>
      <c r="K98" s="39"/>
      <c r="L98" s="39"/>
      <c r="M98" s="39"/>
      <c r="N98" s="39"/>
      <c r="O98" s="39"/>
      <c r="P98" s="39"/>
      <c r="Q98" s="39"/>
      <c r="R98" s="39"/>
      <c r="S98" s="39"/>
      <c r="T98" s="155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</row>
    <row r="99" customFormat="false" ht="12.75" hidden="false" customHeight="false" outlineLevel="0" collapsed="false">
      <c r="A99" s="164" t="n">
        <v>39691</v>
      </c>
      <c r="B99" s="165" t="n">
        <v>170379452.833333</v>
      </c>
      <c r="C99" s="38" t="n">
        <v>0</v>
      </c>
      <c r="D99" s="39" t="n">
        <v>-118450.927777778</v>
      </c>
      <c r="E99" s="39" t="n">
        <v>8238754.10514992</v>
      </c>
      <c r="F99" s="39" t="n">
        <v>0</v>
      </c>
      <c r="G99" s="39" t="n">
        <v>0</v>
      </c>
      <c r="H99" s="39" t="n">
        <v>0</v>
      </c>
      <c r="I99" s="40" t="n">
        <v>162259149.655961</v>
      </c>
      <c r="J99" s="165"/>
      <c r="K99" s="39"/>
      <c r="L99" s="39"/>
      <c r="M99" s="39"/>
      <c r="N99" s="39"/>
      <c r="O99" s="39"/>
      <c r="P99" s="39"/>
      <c r="Q99" s="39"/>
      <c r="R99" s="39"/>
      <c r="S99" s="39"/>
      <c r="T99" s="155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</row>
    <row r="100" customFormat="false" ht="12.75" hidden="false" customHeight="false" outlineLevel="0" collapsed="false">
      <c r="A100" s="164" t="n">
        <v>39721</v>
      </c>
      <c r="B100" s="165" t="n">
        <v>171267834.791667</v>
      </c>
      <c r="C100" s="38" t="n">
        <v>0</v>
      </c>
      <c r="D100" s="39" t="n">
        <v>-118450.927777778</v>
      </c>
      <c r="E100" s="39" t="n">
        <v>12464284.3297938</v>
      </c>
      <c r="F100" s="39" t="n">
        <v>0</v>
      </c>
      <c r="G100" s="39" t="n">
        <v>0</v>
      </c>
      <c r="H100" s="39" t="n">
        <v>0</v>
      </c>
      <c r="I100" s="40" t="n">
        <v>158922001.389651</v>
      </c>
      <c r="J100" s="165"/>
      <c r="K100" s="39"/>
      <c r="L100" s="39"/>
      <c r="M100" s="39"/>
      <c r="N100" s="39"/>
      <c r="O100" s="39"/>
      <c r="P100" s="39"/>
      <c r="Q100" s="39"/>
      <c r="R100" s="39"/>
      <c r="S100" s="39"/>
      <c r="T100" s="155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</row>
    <row r="101" customFormat="false" ht="12.75" hidden="false" customHeight="false" outlineLevel="0" collapsed="false">
      <c r="A101" s="164" t="n">
        <v>39752</v>
      </c>
      <c r="B101" s="165" t="n">
        <v>171658391.75</v>
      </c>
      <c r="C101" s="38" t="n">
        <v>0</v>
      </c>
      <c r="D101" s="39" t="n">
        <v>-118450.927777778</v>
      </c>
      <c r="E101" s="39" t="n">
        <v>16715918.9098521</v>
      </c>
      <c r="F101" s="39" t="n">
        <v>0</v>
      </c>
      <c r="G101" s="39" t="n">
        <v>0</v>
      </c>
      <c r="H101" s="39" t="n">
        <v>0</v>
      </c>
      <c r="I101" s="40" t="n">
        <v>155060923.767926</v>
      </c>
      <c r="J101" s="165"/>
      <c r="K101" s="39"/>
      <c r="L101" s="39"/>
      <c r="M101" s="39"/>
      <c r="N101" s="39"/>
      <c r="O101" s="39"/>
      <c r="P101" s="39"/>
      <c r="Q101" s="39"/>
      <c r="R101" s="39"/>
      <c r="S101" s="39"/>
      <c r="T101" s="155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</row>
    <row r="102" customFormat="false" ht="12.75" hidden="false" customHeight="false" outlineLevel="0" collapsed="false">
      <c r="A102" s="164" t="n">
        <v>39782</v>
      </c>
      <c r="B102" s="165" t="n">
        <v>147194790.166667</v>
      </c>
      <c r="C102" s="38" t="n">
        <v>-25243291.75</v>
      </c>
      <c r="D102" s="39" t="n">
        <v>-103958.688888889</v>
      </c>
      <c r="E102" s="39" t="n">
        <v>20889407.695419</v>
      </c>
      <c r="F102" s="39" t="n">
        <v>-4353884.05458096</v>
      </c>
      <c r="G102" s="39" t="n">
        <v>-23432.3620993073</v>
      </c>
      <c r="H102" s="39" t="n">
        <v>0</v>
      </c>
      <c r="I102" s="40" t="n">
        <v>156029949.326817</v>
      </c>
      <c r="J102" s="165"/>
      <c r="K102" s="39"/>
      <c r="L102" s="39"/>
      <c r="M102" s="39"/>
      <c r="N102" s="39"/>
      <c r="O102" s="39"/>
      <c r="P102" s="39"/>
      <c r="Q102" s="39"/>
      <c r="R102" s="39"/>
      <c r="S102" s="39"/>
      <c r="T102" s="155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</row>
    <row r="103" customFormat="false" ht="12.75" hidden="false" customHeight="false" outlineLevel="0" collapsed="false">
      <c r="A103" s="164" t="n">
        <v>39813</v>
      </c>
      <c r="B103" s="165" t="n">
        <v>147974480.333333</v>
      </c>
      <c r="C103" s="38" t="n">
        <v>0</v>
      </c>
      <c r="D103" s="39" t="n">
        <v>-103958.688888889</v>
      </c>
      <c r="E103" s="39" t="n">
        <v>44.1231072172523</v>
      </c>
      <c r="F103" s="39" t="n">
        <v>0</v>
      </c>
      <c r="G103" s="39" t="n">
        <v>0</v>
      </c>
      <c r="H103" s="39" t="n">
        <v>0</v>
      </c>
      <c r="I103" s="40" t="n">
        <v>148078394.899115</v>
      </c>
      <c r="J103" s="165"/>
      <c r="K103" s="39"/>
      <c r="L103" s="39"/>
      <c r="M103" s="39"/>
      <c r="N103" s="39"/>
      <c r="O103" s="39"/>
      <c r="P103" s="39"/>
      <c r="Q103" s="39"/>
      <c r="R103" s="39"/>
      <c r="S103" s="39"/>
      <c r="T103" s="155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</row>
    <row r="104" customFormat="false" ht="12.75" hidden="false" customHeight="false" outlineLevel="0" collapsed="false">
      <c r="A104" s="164" t="n">
        <v>39844</v>
      </c>
      <c r="B104" s="165" t="n">
        <v>148754170.5</v>
      </c>
      <c r="C104" s="38" t="n">
        <v>0</v>
      </c>
      <c r="D104" s="39" t="n">
        <v>-103958.688888889</v>
      </c>
      <c r="E104" s="39" t="n">
        <v>5794986.19442327</v>
      </c>
      <c r="F104" s="39" t="n">
        <v>0</v>
      </c>
      <c r="G104" s="39" t="n">
        <v>0</v>
      </c>
      <c r="H104" s="39" t="n">
        <v>0</v>
      </c>
      <c r="I104" s="40" t="n">
        <v>143063142.994466</v>
      </c>
      <c r="J104" s="165"/>
      <c r="K104" s="39"/>
      <c r="L104" s="39"/>
      <c r="M104" s="39"/>
      <c r="N104" s="39"/>
      <c r="O104" s="39"/>
      <c r="P104" s="39"/>
      <c r="Q104" s="39"/>
      <c r="R104" s="39"/>
      <c r="S104" s="39"/>
      <c r="T104" s="155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</row>
    <row r="105" customFormat="false" ht="12.75" hidden="false" customHeight="false" outlineLevel="0" collapsed="false">
      <c r="A105" s="164" t="n">
        <v>39872</v>
      </c>
      <c r="B105" s="165" t="n">
        <v>149533860.666667</v>
      </c>
      <c r="C105" s="38" t="n">
        <v>0</v>
      </c>
      <c r="D105" s="39" t="n">
        <v>-103958.688888889</v>
      </c>
      <c r="E105" s="39" t="n">
        <v>11963381.5617709</v>
      </c>
      <c r="F105" s="39" t="n">
        <v>0</v>
      </c>
      <c r="G105" s="39" t="n">
        <v>0</v>
      </c>
      <c r="H105" s="39" t="n">
        <v>0</v>
      </c>
      <c r="I105" s="40" t="n">
        <v>137674437.793785</v>
      </c>
      <c r="J105" s="165"/>
      <c r="K105" s="39"/>
      <c r="L105" s="39"/>
      <c r="M105" s="39"/>
      <c r="N105" s="39"/>
      <c r="O105" s="39"/>
      <c r="P105" s="39"/>
      <c r="Q105" s="39"/>
      <c r="R105" s="39"/>
      <c r="S105" s="39"/>
      <c r="T105" s="155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</row>
    <row r="106" customFormat="false" ht="12.75" hidden="false" customHeight="false" outlineLevel="0" collapsed="false">
      <c r="A106" s="164" t="n">
        <v>39903</v>
      </c>
      <c r="B106" s="165" t="n">
        <v>150313550.833333</v>
      </c>
      <c r="C106" s="38" t="n">
        <v>0</v>
      </c>
      <c r="D106" s="39" t="n">
        <v>-103958.688888889</v>
      </c>
      <c r="E106" s="39" t="n">
        <v>18318156.89579</v>
      </c>
      <c r="F106" s="39" t="n">
        <v>0</v>
      </c>
      <c r="G106" s="39" t="n">
        <v>0</v>
      </c>
      <c r="H106" s="39" t="n">
        <v>0</v>
      </c>
      <c r="I106" s="40" t="n">
        <v>132099352.626432</v>
      </c>
      <c r="J106" s="165"/>
      <c r="K106" s="39"/>
      <c r="L106" s="39"/>
      <c r="M106" s="39"/>
      <c r="N106" s="39"/>
      <c r="O106" s="39"/>
      <c r="P106" s="39"/>
      <c r="Q106" s="39"/>
      <c r="R106" s="39"/>
      <c r="S106" s="39"/>
      <c r="T106" s="155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</row>
    <row r="107" customFormat="false" ht="12.75" hidden="false" customHeight="false" outlineLevel="0" collapsed="false">
      <c r="A107" s="164" t="n">
        <v>39933</v>
      </c>
      <c r="B107" s="165" t="n">
        <v>150353191</v>
      </c>
      <c r="C107" s="38" t="n">
        <v>0</v>
      </c>
      <c r="D107" s="39" t="n">
        <v>-103958.688888889</v>
      </c>
      <c r="E107" s="39" t="n">
        <v>24008207.8363474</v>
      </c>
      <c r="F107" s="39" t="n">
        <v>0</v>
      </c>
      <c r="G107" s="39" t="n">
        <v>0</v>
      </c>
      <c r="H107" s="39" t="n">
        <v>0</v>
      </c>
      <c r="I107" s="40" t="n">
        <v>126448941.852541</v>
      </c>
      <c r="J107" s="165"/>
      <c r="K107" s="39"/>
      <c r="L107" s="39"/>
      <c r="M107" s="39"/>
      <c r="N107" s="39"/>
      <c r="O107" s="39"/>
      <c r="P107" s="39"/>
      <c r="Q107" s="39"/>
      <c r="R107" s="39"/>
      <c r="S107" s="39"/>
      <c r="T107" s="155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</row>
    <row r="108" customFormat="false" ht="12.75" hidden="false" customHeight="false" outlineLevel="0" collapsed="false">
      <c r="A108" s="164" t="n">
        <v>39964</v>
      </c>
      <c r="B108" s="165" t="n">
        <v>116691162.583333</v>
      </c>
      <c r="C108" s="38" t="n">
        <v>-34280141</v>
      </c>
      <c r="D108" s="39" t="n">
        <v>-82415.0111111111</v>
      </c>
      <c r="E108" s="39" t="n">
        <v>30088709.0682583</v>
      </c>
      <c r="F108" s="39" t="n">
        <v>-4191431.93174171</v>
      </c>
      <c r="G108" s="39" t="n">
        <v>-21830.3746444881</v>
      </c>
      <c r="H108" s="39" t="n">
        <v>0</v>
      </c>
      <c r="I108" s="40" t="n">
        <v>125178271.832572</v>
      </c>
      <c r="J108" s="165"/>
      <c r="K108" s="39"/>
      <c r="L108" s="39"/>
      <c r="M108" s="39"/>
      <c r="N108" s="39"/>
      <c r="O108" s="39"/>
      <c r="P108" s="39"/>
      <c r="Q108" s="39"/>
      <c r="R108" s="39"/>
      <c r="S108" s="39"/>
      <c r="T108" s="155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</row>
    <row r="109" customFormat="false" ht="12.75" hidden="false" customHeight="false" outlineLevel="0" collapsed="false">
      <c r="A109" s="164" t="n">
        <v>39994</v>
      </c>
      <c r="B109" s="165" t="n">
        <v>117309275.166667</v>
      </c>
      <c r="C109" s="38" t="n">
        <v>0</v>
      </c>
      <c r="D109" s="39" t="n">
        <v>-82415.0111111111</v>
      </c>
      <c r="E109" s="39" t="n">
        <v>0</v>
      </c>
      <c r="F109" s="39" t="n">
        <v>0</v>
      </c>
      <c r="G109" s="39" t="n">
        <v>0</v>
      </c>
      <c r="H109" s="39" t="n">
        <v>0</v>
      </c>
      <c r="I109" s="40" t="n">
        <v>117391690.177778</v>
      </c>
      <c r="J109" s="165"/>
      <c r="K109" s="39"/>
      <c r="L109" s="39"/>
      <c r="M109" s="39"/>
      <c r="N109" s="39"/>
      <c r="O109" s="39"/>
      <c r="P109" s="39"/>
      <c r="Q109" s="39"/>
      <c r="R109" s="39"/>
      <c r="S109" s="39"/>
      <c r="T109" s="155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</row>
    <row r="110" customFormat="false" ht="12.75" hidden="false" customHeight="false" outlineLevel="0" collapsed="false">
      <c r="A110" s="164" t="n">
        <v>40025</v>
      </c>
      <c r="B110" s="165" t="n">
        <v>117927387.75</v>
      </c>
      <c r="C110" s="38" t="n">
        <v>0</v>
      </c>
      <c r="D110" s="39" t="n">
        <v>-82415.0111111111</v>
      </c>
      <c r="E110" s="39" t="n">
        <v>4272803.57294293</v>
      </c>
      <c r="F110" s="39" t="n">
        <v>0</v>
      </c>
      <c r="G110" s="39" t="n">
        <v>0</v>
      </c>
      <c r="H110" s="39" t="n">
        <v>0</v>
      </c>
      <c r="I110" s="40" t="n">
        <v>113736999.188168</v>
      </c>
      <c r="J110" s="165"/>
      <c r="K110" s="39"/>
      <c r="L110" s="39"/>
      <c r="M110" s="39"/>
      <c r="N110" s="39"/>
      <c r="O110" s="39"/>
      <c r="P110" s="39"/>
      <c r="Q110" s="39"/>
      <c r="R110" s="39"/>
      <c r="S110" s="39"/>
      <c r="T110" s="155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</row>
    <row r="111" customFormat="false" ht="12.75" hidden="false" customHeight="false" outlineLevel="0" collapsed="false">
      <c r="A111" s="164" t="n">
        <v>40056</v>
      </c>
      <c r="B111" s="165" t="n">
        <v>118545500.333333</v>
      </c>
      <c r="C111" s="38" t="n">
        <v>0</v>
      </c>
      <c r="D111" s="39" t="n">
        <v>-82415.0111111111</v>
      </c>
      <c r="E111" s="39" t="n">
        <v>8433075.61970451</v>
      </c>
      <c r="F111" s="39" t="n">
        <v>0</v>
      </c>
      <c r="G111" s="39" t="n">
        <v>0</v>
      </c>
      <c r="H111" s="39" t="n">
        <v>0</v>
      </c>
      <c r="I111" s="40" t="n">
        <v>110194839.72474</v>
      </c>
      <c r="J111" s="165"/>
      <c r="K111" s="39"/>
      <c r="L111" s="39"/>
      <c r="M111" s="39"/>
      <c r="N111" s="39"/>
      <c r="O111" s="39"/>
      <c r="P111" s="39"/>
      <c r="Q111" s="39"/>
      <c r="R111" s="39"/>
      <c r="S111" s="39"/>
      <c r="T111" s="155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</row>
    <row r="112" customFormat="false" ht="12.75" hidden="false" customHeight="false" outlineLevel="0" collapsed="false">
      <c r="A112" s="164" t="n">
        <v>40086</v>
      </c>
      <c r="B112" s="165" t="n">
        <v>119163612.916667</v>
      </c>
      <c r="C112" s="38" t="n">
        <v>0</v>
      </c>
      <c r="D112" s="39" t="n">
        <v>-82415.0111111111</v>
      </c>
      <c r="E112" s="39" t="n">
        <v>12757420.5746107</v>
      </c>
      <c r="F112" s="39" t="n">
        <v>0</v>
      </c>
      <c r="G112" s="39" t="n">
        <v>0</v>
      </c>
      <c r="H112" s="39" t="n">
        <v>0</v>
      </c>
      <c r="I112" s="40" t="n">
        <v>106488607.353167</v>
      </c>
      <c r="J112" s="165"/>
      <c r="K112" s="39"/>
      <c r="L112" s="39"/>
      <c r="M112" s="39"/>
      <c r="N112" s="39"/>
      <c r="O112" s="39"/>
      <c r="P112" s="39"/>
      <c r="Q112" s="39"/>
      <c r="R112" s="39"/>
      <c r="S112" s="39"/>
      <c r="T112" s="155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</row>
    <row r="113" customFormat="false" ht="12.75" hidden="false" customHeight="false" outlineLevel="0" collapsed="false">
      <c r="A113" s="164" t="n">
        <v>40117</v>
      </c>
      <c r="B113" s="165" t="n">
        <v>119228700.5</v>
      </c>
      <c r="C113" s="38" t="n">
        <v>0</v>
      </c>
      <c r="D113" s="39" t="n">
        <v>-82415.0111111111</v>
      </c>
      <c r="E113" s="39" t="n">
        <v>17107909.8340321</v>
      </c>
      <c r="F113" s="39" t="n">
        <v>0</v>
      </c>
      <c r="G113" s="39" t="n">
        <v>0</v>
      </c>
      <c r="H113" s="39" t="n">
        <v>0</v>
      </c>
      <c r="I113" s="40" t="n">
        <v>102203205.677079</v>
      </c>
      <c r="J113" s="165"/>
      <c r="K113" s="39"/>
      <c r="L113" s="39"/>
      <c r="M113" s="39"/>
      <c r="N113" s="39"/>
      <c r="O113" s="39"/>
      <c r="P113" s="39"/>
      <c r="Q113" s="39"/>
      <c r="R113" s="39"/>
      <c r="S113" s="39"/>
      <c r="T113" s="155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</row>
    <row r="114" customFormat="false" ht="12.75" hidden="false" customHeight="false" outlineLevel="0" collapsed="false">
      <c r="A114" s="164" t="n">
        <v>40147</v>
      </c>
      <c r="B114" s="165" t="n">
        <v>93896393.7916667</v>
      </c>
      <c r="C114" s="38" t="n">
        <v>-25829675.5</v>
      </c>
      <c r="D114" s="39" t="n">
        <v>-66315.8388888889</v>
      </c>
      <c r="E114" s="39" t="n">
        <v>21377102.6688449</v>
      </c>
      <c r="F114" s="39" t="n">
        <v>-4452572.83115507</v>
      </c>
      <c r="G114" s="39" t="n">
        <v>-23963.4996121193</v>
      </c>
      <c r="H114" s="39" t="n">
        <v>0</v>
      </c>
      <c r="I114" s="40" t="n">
        <v>102891818.792478</v>
      </c>
      <c r="J114" s="165"/>
      <c r="K114" s="39"/>
      <c r="L114" s="39"/>
      <c r="M114" s="39"/>
      <c r="N114" s="39"/>
      <c r="O114" s="39"/>
      <c r="P114" s="39"/>
      <c r="Q114" s="39"/>
      <c r="R114" s="39"/>
      <c r="S114" s="39"/>
      <c r="T114" s="155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</row>
    <row r="115" customFormat="false" ht="12.75" hidden="false" customHeight="false" outlineLevel="0" collapsed="false">
      <c r="A115" s="164" t="n">
        <v>40178</v>
      </c>
      <c r="B115" s="165" t="n">
        <v>94393762.5833333</v>
      </c>
      <c r="C115" s="38" t="n">
        <v>0</v>
      </c>
      <c r="D115" s="39" t="n">
        <v>-66315.8388888889</v>
      </c>
      <c r="E115" s="39" t="n">
        <v>288.601544626057</v>
      </c>
      <c r="F115" s="39" t="n">
        <v>0</v>
      </c>
      <c r="G115" s="39" t="n">
        <v>0</v>
      </c>
      <c r="H115" s="39" t="n">
        <v>0</v>
      </c>
      <c r="I115" s="40" t="n">
        <v>94459789.8206776</v>
      </c>
      <c r="J115" s="165"/>
      <c r="K115" s="39"/>
      <c r="L115" s="39"/>
      <c r="M115" s="39"/>
      <c r="N115" s="39"/>
      <c r="O115" s="39"/>
      <c r="P115" s="39"/>
      <c r="Q115" s="39"/>
      <c r="R115" s="39"/>
      <c r="S115" s="39"/>
      <c r="T115" s="155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</row>
    <row r="116" customFormat="false" ht="12.75" hidden="false" customHeight="false" outlineLevel="0" collapsed="false">
      <c r="A116" s="164" t="n">
        <v>40209</v>
      </c>
      <c r="B116" s="165" t="n">
        <v>94891131.375</v>
      </c>
      <c r="C116" s="38" t="n">
        <v>0</v>
      </c>
      <c r="D116" s="39" t="n">
        <v>-66315.8388888889</v>
      </c>
      <c r="E116" s="39" t="n">
        <v>5924313.88817558</v>
      </c>
      <c r="F116" s="39" t="n">
        <v>0</v>
      </c>
      <c r="G116" s="39" t="n">
        <v>0</v>
      </c>
      <c r="H116" s="39" t="n">
        <v>0</v>
      </c>
      <c r="I116" s="40" t="n">
        <v>89033133.3257133</v>
      </c>
      <c r="J116" s="165"/>
      <c r="K116" s="39"/>
      <c r="L116" s="39"/>
      <c r="M116" s="39"/>
      <c r="N116" s="39"/>
      <c r="O116" s="39"/>
      <c r="P116" s="39"/>
      <c r="Q116" s="39"/>
      <c r="R116" s="39"/>
      <c r="S116" s="39"/>
      <c r="T116" s="155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</row>
    <row r="117" customFormat="false" ht="12.75" hidden="false" customHeight="false" outlineLevel="0" collapsed="false">
      <c r="A117" s="164" t="n">
        <v>40237</v>
      </c>
      <c r="B117" s="165" t="n">
        <v>95388500.1666667</v>
      </c>
      <c r="C117" s="38" t="n">
        <v>0</v>
      </c>
      <c r="D117" s="39" t="n">
        <v>-66315.8388888889</v>
      </c>
      <c r="E117" s="39" t="n">
        <v>12226146.7702773</v>
      </c>
      <c r="F117" s="39" t="n">
        <v>0</v>
      </c>
      <c r="G117" s="39" t="n">
        <v>0</v>
      </c>
      <c r="H117" s="39" t="n">
        <v>0</v>
      </c>
      <c r="I117" s="40" t="n">
        <v>83228669.2352782</v>
      </c>
      <c r="J117" s="165"/>
      <c r="K117" s="39"/>
      <c r="L117" s="39"/>
      <c r="M117" s="39"/>
      <c r="N117" s="39"/>
      <c r="O117" s="39"/>
      <c r="P117" s="39"/>
      <c r="Q117" s="39"/>
      <c r="R117" s="39"/>
      <c r="S117" s="39"/>
      <c r="T117" s="155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</row>
    <row r="118" customFormat="false" ht="12.75" hidden="false" customHeight="false" outlineLevel="0" collapsed="false">
      <c r="A118" s="164" t="n">
        <v>40268</v>
      </c>
      <c r="B118" s="165" t="n">
        <v>95885868.9583333</v>
      </c>
      <c r="C118" s="38" t="n">
        <v>0</v>
      </c>
      <c r="D118" s="39" t="n">
        <v>-66315.8388888889</v>
      </c>
      <c r="E118" s="39" t="n">
        <v>18714410.5980397</v>
      </c>
      <c r="F118" s="39" t="n">
        <v>0</v>
      </c>
      <c r="G118" s="39" t="n">
        <v>0</v>
      </c>
      <c r="H118" s="39" t="n">
        <v>0</v>
      </c>
      <c r="I118" s="40" t="n">
        <v>77237774.1991825</v>
      </c>
      <c r="J118" s="165"/>
      <c r="K118" s="39"/>
      <c r="L118" s="39"/>
      <c r="M118" s="39"/>
      <c r="N118" s="39"/>
      <c r="O118" s="39"/>
      <c r="P118" s="39"/>
      <c r="Q118" s="39"/>
      <c r="R118" s="39"/>
      <c r="S118" s="39"/>
      <c r="T118" s="155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</row>
    <row r="119" customFormat="false" ht="12.75" hidden="false" customHeight="false" outlineLevel="0" collapsed="false">
      <c r="A119" s="164" t="n">
        <v>40298</v>
      </c>
      <c r="B119" s="165" t="n">
        <v>95582187.75</v>
      </c>
      <c r="C119" s="38" t="n">
        <v>0</v>
      </c>
      <c r="D119" s="39" t="n">
        <v>-66315.8388888889</v>
      </c>
      <c r="E119" s="39" t="n">
        <v>24525077.3536326</v>
      </c>
      <c r="F119" s="39" t="n">
        <v>0</v>
      </c>
      <c r="G119" s="39" t="n">
        <v>0</v>
      </c>
      <c r="H119" s="39" t="n">
        <v>0</v>
      </c>
      <c r="I119" s="40" t="n">
        <v>71123426.2352562</v>
      </c>
      <c r="J119" s="165"/>
      <c r="K119" s="39"/>
      <c r="L119" s="39"/>
      <c r="M119" s="39"/>
      <c r="N119" s="39"/>
      <c r="O119" s="39"/>
      <c r="P119" s="39"/>
      <c r="Q119" s="39"/>
      <c r="R119" s="39"/>
      <c r="S119" s="39"/>
      <c r="T119" s="155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</row>
    <row r="120" customFormat="false" ht="12.75" hidden="false" customHeight="false" outlineLevel="0" collapsed="false">
      <c r="A120" s="164" t="n">
        <v>40329</v>
      </c>
      <c r="B120" s="165" t="n">
        <v>60878447.875</v>
      </c>
      <c r="C120" s="38" t="n">
        <v>-35026212.75</v>
      </c>
      <c r="D120" s="39" t="n">
        <v>-42996.3833333333</v>
      </c>
      <c r="E120" s="39" t="n">
        <v>30739167.4448495</v>
      </c>
      <c r="F120" s="39" t="n">
        <v>-4287045.30515051</v>
      </c>
      <c r="G120" s="39" t="n">
        <v>-22328.3609643256</v>
      </c>
      <c r="H120" s="39" t="n">
        <v>0</v>
      </c>
      <c r="I120" s="40" t="n">
        <v>69517863.2295987</v>
      </c>
      <c r="J120" s="165"/>
      <c r="K120" s="39"/>
      <c r="L120" s="39"/>
      <c r="M120" s="39"/>
      <c r="N120" s="39"/>
      <c r="O120" s="39"/>
      <c r="P120" s="39"/>
      <c r="Q120" s="39"/>
      <c r="R120" s="39"/>
      <c r="S120" s="39"/>
      <c r="T120" s="155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</row>
    <row r="121" customFormat="false" ht="12.75" hidden="false" customHeight="false" outlineLevel="0" collapsed="false">
      <c r="A121" s="164" t="n">
        <v>40359</v>
      </c>
      <c r="B121" s="165" t="n">
        <v>61200920.75</v>
      </c>
      <c r="C121" s="38" t="n">
        <v>0</v>
      </c>
      <c r="D121" s="39" t="n">
        <v>-42996.3833333333</v>
      </c>
      <c r="E121" s="39" t="n">
        <v>0</v>
      </c>
      <c r="F121" s="39" t="n">
        <v>0</v>
      </c>
      <c r="G121" s="39" t="n">
        <v>0</v>
      </c>
      <c r="H121" s="39" t="n">
        <v>0</v>
      </c>
      <c r="I121" s="40" t="n">
        <v>61243917.1333333</v>
      </c>
      <c r="J121" s="165"/>
      <c r="K121" s="39"/>
      <c r="L121" s="39"/>
      <c r="M121" s="39"/>
      <c r="N121" s="39"/>
      <c r="O121" s="39"/>
      <c r="P121" s="39"/>
      <c r="Q121" s="39"/>
      <c r="R121" s="39"/>
      <c r="S121" s="39"/>
      <c r="T121" s="155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</row>
    <row r="122" customFormat="false" ht="12.75" hidden="false" customHeight="false" outlineLevel="0" collapsed="false">
      <c r="A122" s="164" t="n">
        <v>40390</v>
      </c>
      <c r="B122" s="165" t="n">
        <v>61523393.625</v>
      </c>
      <c r="C122" s="38" t="n">
        <v>0</v>
      </c>
      <c r="D122" s="39" t="n">
        <v>-42996.3833333333</v>
      </c>
      <c r="E122" s="39" t="n">
        <v>4371998.95461745</v>
      </c>
      <c r="F122" s="39" t="n">
        <v>0</v>
      </c>
      <c r="G122" s="39" t="n">
        <v>0</v>
      </c>
      <c r="H122" s="39" t="n">
        <v>0</v>
      </c>
      <c r="I122" s="40" t="n">
        <v>57194391.0537159</v>
      </c>
      <c r="J122" s="165"/>
      <c r="K122" s="39"/>
      <c r="L122" s="39"/>
      <c r="M122" s="39"/>
      <c r="N122" s="39"/>
      <c r="O122" s="39"/>
      <c r="P122" s="39"/>
      <c r="Q122" s="39"/>
      <c r="R122" s="39"/>
      <c r="S122" s="39"/>
      <c r="T122" s="155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</row>
    <row r="123" customFormat="false" ht="12.75" hidden="false" customHeight="false" outlineLevel="0" collapsed="false">
      <c r="A123" s="164" t="n">
        <v>40421</v>
      </c>
      <c r="B123" s="165" t="n">
        <v>61845866.5</v>
      </c>
      <c r="C123" s="38" t="n">
        <v>0</v>
      </c>
      <c r="D123" s="39" t="n">
        <v>-42996.3833333333</v>
      </c>
      <c r="E123" s="39" t="n">
        <v>8628301.2988054</v>
      </c>
      <c r="F123" s="39" t="n">
        <v>0</v>
      </c>
      <c r="G123" s="39" t="n">
        <v>0</v>
      </c>
      <c r="H123" s="39" t="n">
        <v>0</v>
      </c>
      <c r="I123" s="40" t="n">
        <v>53260561.5845279</v>
      </c>
      <c r="J123" s="165"/>
      <c r="K123" s="39"/>
      <c r="L123" s="39"/>
      <c r="M123" s="39"/>
      <c r="N123" s="39"/>
      <c r="O123" s="39"/>
      <c r="P123" s="39"/>
      <c r="Q123" s="39"/>
      <c r="R123" s="39"/>
      <c r="S123" s="39"/>
      <c r="T123" s="155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</row>
    <row r="124" customFormat="false" ht="12.75" hidden="false" customHeight="false" outlineLevel="0" collapsed="false">
      <c r="A124" s="164" t="n">
        <v>40451</v>
      </c>
      <c r="B124" s="165" t="n">
        <v>62168339.375</v>
      </c>
      <c r="C124" s="38" t="n">
        <v>0</v>
      </c>
      <c r="D124" s="39" t="n">
        <v>-42996.3833333333</v>
      </c>
      <c r="E124" s="39" t="n">
        <v>13051913.1302059</v>
      </c>
      <c r="F124" s="39" t="n">
        <v>0</v>
      </c>
      <c r="G124" s="39" t="n">
        <v>0</v>
      </c>
      <c r="H124" s="39" t="n">
        <v>0</v>
      </c>
      <c r="I124" s="40" t="n">
        <v>49159422.6281275</v>
      </c>
      <c r="J124" s="165"/>
      <c r="K124" s="39"/>
      <c r="L124" s="39"/>
      <c r="M124" s="39"/>
      <c r="N124" s="39"/>
      <c r="O124" s="39"/>
      <c r="P124" s="39"/>
      <c r="Q124" s="39"/>
      <c r="R124" s="39"/>
      <c r="S124" s="39"/>
      <c r="T124" s="155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</row>
    <row r="125" customFormat="false" ht="12.75" hidden="false" customHeight="false" outlineLevel="0" collapsed="false">
      <c r="A125" s="164" t="n">
        <v>40482</v>
      </c>
      <c r="B125" s="165" t="n">
        <v>61878712.25</v>
      </c>
      <c r="C125" s="38" t="n">
        <v>0</v>
      </c>
      <c r="D125" s="39" t="n">
        <v>-42996.3833333333</v>
      </c>
      <c r="E125" s="39" t="n">
        <v>17501704.4860571</v>
      </c>
      <c r="F125" s="39" t="n">
        <v>0</v>
      </c>
      <c r="G125" s="39" t="n">
        <v>0</v>
      </c>
      <c r="H125" s="39" t="n">
        <v>0</v>
      </c>
      <c r="I125" s="40" t="n">
        <v>44420004.1472762</v>
      </c>
      <c r="J125" s="165"/>
      <c r="K125" s="39"/>
      <c r="L125" s="39"/>
      <c r="M125" s="39"/>
      <c r="N125" s="39"/>
      <c r="O125" s="39"/>
      <c r="P125" s="39"/>
      <c r="Q125" s="39"/>
      <c r="R125" s="39"/>
      <c r="S125" s="39"/>
      <c r="T125" s="155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</row>
    <row r="126" customFormat="false" ht="12.75" hidden="false" customHeight="false" outlineLevel="0" collapsed="false">
      <c r="A126" s="164" t="n">
        <v>40512</v>
      </c>
      <c r="B126" s="165" t="n">
        <v>35648706.0416667</v>
      </c>
      <c r="C126" s="38" t="n">
        <v>-26418837.25</v>
      </c>
      <c r="D126" s="39" t="n">
        <v>-42996.3833333333</v>
      </c>
      <c r="E126" s="39" t="n">
        <v>21867029.8765641</v>
      </c>
      <c r="F126" s="39" t="n">
        <v>-4551807.37343594</v>
      </c>
      <c r="G126" s="39" t="n">
        <v>-24497.5744056448</v>
      </c>
      <c r="H126" s="39" t="n">
        <v>0</v>
      </c>
      <c r="I126" s="40" t="n">
        <v>44819814.7462775</v>
      </c>
      <c r="J126" s="165"/>
      <c r="K126" s="39"/>
      <c r="L126" s="39"/>
      <c r="M126" s="39"/>
      <c r="N126" s="39"/>
      <c r="O126" s="39"/>
      <c r="P126" s="39"/>
      <c r="Q126" s="39"/>
      <c r="R126" s="39"/>
      <c r="S126" s="39"/>
      <c r="T126" s="155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</row>
    <row r="127" customFormat="false" ht="12.75" hidden="false" customHeight="false" outlineLevel="0" collapsed="false">
      <c r="A127" s="164" t="n">
        <v>40543</v>
      </c>
      <c r="B127" s="165" t="n">
        <v>35837537.0833333</v>
      </c>
      <c r="C127" s="38" t="n">
        <v>0</v>
      </c>
      <c r="D127" s="39" t="n">
        <v>-42996.3833333333</v>
      </c>
      <c r="E127" s="39" t="n">
        <v>425.575974173844</v>
      </c>
      <c r="F127" s="39" t="n">
        <v>0</v>
      </c>
      <c r="G127" s="39" t="n">
        <v>0</v>
      </c>
      <c r="H127" s="39" t="n">
        <v>0</v>
      </c>
      <c r="I127" s="40" t="n">
        <v>35880107.8906925</v>
      </c>
      <c r="J127" s="165"/>
      <c r="K127" s="39"/>
      <c r="L127" s="39"/>
      <c r="M127" s="39"/>
      <c r="N127" s="39"/>
      <c r="O127" s="39"/>
      <c r="P127" s="39"/>
      <c r="Q127" s="39"/>
      <c r="R127" s="39"/>
      <c r="S127" s="39"/>
      <c r="T127" s="155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</row>
    <row r="128" customFormat="false" ht="12.75" hidden="false" customHeight="false" outlineLevel="0" collapsed="false">
      <c r="A128" s="164" t="n">
        <v>40574</v>
      </c>
      <c r="B128" s="165" t="n">
        <v>36026368.125</v>
      </c>
      <c r="C128" s="38" t="n">
        <v>0</v>
      </c>
      <c r="D128" s="39" t="n">
        <v>-42996.3833333333</v>
      </c>
      <c r="E128" s="39" t="n">
        <v>6043093.53573775</v>
      </c>
      <c r="F128" s="39" t="n">
        <v>0</v>
      </c>
      <c r="G128" s="39" t="n">
        <v>0</v>
      </c>
      <c r="H128" s="39" t="n">
        <v>0</v>
      </c>
      <c r="I128" s="40" t="n">
        <v>30026270.9725956</v>
      </c>
      <c r="J128" s="165"/>
      <c r="K128" s="39"/>
      <c r="L128" s="39"/>
      <c r="M128" s="39"/>
      <c r="N128" s="39"/>
      <c r="O128" s="39"/>
      <c r="P128" s="39"/>
      <c r="Q128" s="39"/>
      <c r="R128" s="39"/>
      <c r="S128" s="39"/>
      <c r="T128" s="155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</row>
    <row r="129" customFormat="false" ht="12.75" hidden="false" customHeight="false" outlineLevel="0" collapsed="false">
      <c r="A129" s="164" t="n">
        <v>40602</v>
      </c>
      <c r="B129" s="165" t="n">
        <v>36215199.1666667</v>
      </c>
      <c r="C129" s="38" t="n">
        <v>0</v>
      </c>
      <c r="D129" s="39" t="n">
        <v>-42996.3833333333</v>
      </c>
      <c r="E129" s="39" t="n">
        <v>12471130.6484615</v>
      </c>
      <c r="F129" s="39" t="n">
        <v>0</v>
      </c>
      <c r="G129" s="39" t="n">
        <v>0</v>
      </c>
      <c r="H129" s="39" t="n">
        <v>0</v>
      </c>
      <c r="I129" s="40" t="n">
        <v>23787064.9015385</v>
      </c>
      <c r="J129" s="165"/>
      <c r="K129" s="39"/>
      <c r="L129" s="39"/>
      <c r="M129" s="39"/>
      <c r="N129" s="39"/>
      <c r="O129" s="39"/>
      <c r="P129" s="39"/>
      <c r="Q129" s="39"/>
      <c r="R129" s="39"/>
      <c r="S129" s="39"/>
      <c r="T129" s="155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</row>
    <row r="130" customFormat="false" ht="12.75" hidden="false" customHeight="false" outlineLevel="0" collapsed="false">
      <c r="A130" s="164" t="n">
        <v>40633</v>
      </c>
      <c r="B130" s="165" t="n">
        <v>36404030.2083333</v>
      </c>
      <c r="C130" s="38" t="n">
        <v>0</v>
      </c>
      <c r="D130" s="39" t="n">
        <v>-25177.4722222222</v>
      </c>
      <c r="E130" s="39" t="n">
        <v>19089327.3257591</v>
      </c>
      <c r="F130" s="39" t="n">
        <v>0</v>
      </c>
      <c r="G130" s="39" t="n">
        <v>0</v>
      </c>
      <c r="H130" s="39" t="n">
        <v>0</v>
      </c>
      <c r="I130" s="40" t="n">
        <v>17339880.3547964</v>
      </c>
      <c r="J130" s="165"/>
      <c r="K130" s="39"/>
      <c r="L130" s="39"/>
      <c r="M130" s="39"/>
      <c r="N130" s="39"/>
      <c r="O130" s="39"/>
      <c r="P130" s="39"/>
      <c r="Q130" s="39"/>
      <c r="R130" s="39"/>
      <c r="S130" s="39"/>
      <c r="T130" s="155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</row>
    <row r="131" customFormat="false" ht="12.75" hidden="false" customHeight="false" outlineLevel="0" collapsed="false">
      <c r="A131" s="164" t="n">
        <v>40663</v>
      </c>
      <c r="B131" s="165" t="n">
        <v>35727986.25</v>
      </c>
      <c r="C131" s="38" t="n">
        <v>0</v>
      </c>
      <c r="D131" s="39" t="n">
        <v>-25177.4722222222</v>
      </c>
      <c r="E131" s="39" t="n">
        <v>25016358.7727039</v>
      </c>
      <c r="F131" s="39" t="n">
        <v>0</v>
      </c>
      <c r="G131" s="39" t="n">
        <v>0</v>
      </c>
      <c r="H131" s="39" t="n">
        <v>0</v>
      </c>
      <c r="I131" s="39" t="n">
        <v>10736804.9495183</v>
      </c>
      <c r="J131" s="165"/>
      <c r="K131" s="39"/>
      <c r="L131" s="39"/>
      <c r="M131" s="39"/>
      <c r="N131" s="39"/>
      <c r="O131" s="39"/>
      <c r="P131" s="39"/>
      <c r="Q131" s="39"/>
      <c r="R131" s="39"/>
      <c r="S131" s="39"/>
      <c r="T131" s="155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</row>
    <row r="132" customFormat="false" ht="12.75" hidden="false" customHeight="false" outlineLevel="0" collapsed="false">
      <c r="A132" s="165"/>
      <c r="B132" s="165"/>
      <c r="C132" s="38"/>
      <c r="D132" s="39"/>
      <c r="E132" s="39"/>
      <c r="F132" s="39"/>
      <c r="G132" s="39"/>
      <c r="H132" s="39"/>
      <c r="I132" s="39"/>
      <c r="J132" s="165"/>
      <c r="K132" s="39"/>
      <c r="L132" s="39"/>
      <c r="M132" s="39"/>
      <c r="N132" s="39"/>
      <c r="O132" s="39"/>
      <c r="P132" s="39"/>
      <c r="Q132" s="39"/>
      <c r="R132" s="39"/>
      <c r="S132" s="39"/>
      <c r="T132" s="155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</row>
    <row r="133" customFormat="false" ht="12.75" hidden="false" customHeight="false" outlineLevel="0" collapsed="false">
      <c r="A133" s="165"/>
      <c r="B133" s="165"/>
      <c r="C133" s="38"/>
      <c r="D133" s="39"/>
      <c r="E133" s="39"/>
      <c r="F133" s="39"/>
      <c r="G133" s="39"/>
      <c r="H133" s="39"/>
      <c r="I133" s="56"/>
      <c r="J133" s="165"/>
      <c r="K133" s="39"/>
      <c r="L133" s="39"/>
      <c r="M133" s="39"/>
      <c r="N133" s="39"/>
      <c r="O133" s="39"/>
      <c r="P133" s="39"/>
      <c r="Q133" s="39"/>
      <c r="R133" s="39"/>
      <c r="S133" s="39"/>
      <c r="T133" s="155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</row>
    <row r="134" customFormat="false" ht="12.75" hidden="false" customHeight="false" outlineLevel="0" collapsed="false">
      <c r="A134" s="165"/>
      <c r="B134" s="165"/>
      <c r="C134" s="38"/>
      <c r="D134" s="39"/>
      <c r="E134" s="39"/>
      <c r="F134" s="39"/>
      <c r="G134" s="39"/>
      <c r="H134" s="39"/>
      <c r="I134" s="56"/>
      <c r="J134" s="165"/>
      <c r="K134" s="39"/>
      <c r="L134" s="39"/>
      <c r="M134" s="39"/>
      <c r="N134" s="39"/>
      <c r="O134" s="39"/>
      <c r="P134" s="39"/>
      <c r="Q134" s="39"/>
      <c r="R134" s="39"/>
      <c r="S134" s="39"/>
      <c r="T134" s="155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</row>
    <row r="135" customFormat="false" ht="12.75" hidden="false" customHeight="false" outlineLevel="0" collapsed="false">
      <c r="A135" s="167"/>
      <c r="B135" s="167"/>
      <c r="C135" s="38"/>
      <c r="D135" s="39"/>
      <c r="E135" s="39"/>
      <c r="F135" s="39"/>
      <c r="G135" s="39"/>
      <c r="H135" s="39"/>
      <c r="I135" s="39"/>
      <c r="J135" s="165"/>
      <c r="K135" s="39"/>
      <c r="L135" s="39"/>
      <c r="M135" s="39"/>
      <c r="N135" s="39"/>
      <c r="O135" s="39"/>
      <c r="P135" s="39"/>
      <c r="Q135" s="39"/>
      <c r="R135" s="39"/>
      <c r="S135" s="39"/>
      <c r="T135" s="155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</row>
    <row r="136" customFormat="false" ht="12.75" hidden="false" customHeight="false" outlineLevel="0" collapsed="false">
      <c r="A136" s="165"/>
      <c r="B136" s="165"/>
      <c r="C136" s="38"/>
      <c r="D136" s="39"/>
      <c r="E136" s="39"/>
      <c r="F136" s="39"/>
      <c r="G136" s="39"/>
      <c r="H136" s="39"/>
      <c r="I136" s="39"/>
      <c r="J136" s="165"/>
      <c r="K136" s="39"/>
      <c r="L136" s="39"/>
      <c r="M136" s="39"/>
      <c r="N136" s="39"/>
      <c r="O136" s="39"/>
      <c r="P136" s="39"/>
      <c r="Q136" s="39"/>
      <c r="R136" s="39"/>
      <c r="S136" s="39"/>
      <c r="T136" s="155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</row>
    <row r="137" customFormat="false" ht="12.75" hidden="false" customHeight="false" outlineLevel="0" collapsed="false">
      <c r="A137" s="165"/>
      <c r="B137" s="165"/>
      <c r="C137" s="38"/>
      <c r="D137" s="39"/>
      <c r="E137" s="39"/>
      <c r="F137" s="39"/>
      <c r="G137" s="39"/>
      <c r="H137" s="39"/>
      <c r="I137" s="39"/>
      <c r="J137" s="165"/>
      <c r="K137" s="39"/>
      <c r="L137" s="39"/>
      <c r="M137" s="39"/>
      <c r="N137" s="39"/>
      <c r="O137" s="39"/>
      <c r="P137" s="39"/>
      <c r="Q137" s="39"/>
      <c r="R137" s="39"/>
      <c r="S137" s="39"/>
      <c r="T137" s="155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</row>
    <row r="138" customFormat="false" ht="12.75" hidden="false" customHeight="false" outlineLevel="0" collapsed="false">
      <c r="A138" s="165"/>
      <c r="B138" s="165"/>
      <c r="C138" s="38"/>
      <c r="D138" s="39"/>
      <c r="E138" s="39"/>
      <c r="F138" s="39"/>
      <c r="G138" s="39"/>
      <c r="H138" s="39"/>
      <c r="I138" s="40"/>
      <c r="J138" s="165"/>
      <c r="K138" s="39"/>
      <c r="L138" s="39"/>
      <c r="M138" s="39"/>
      <c r="N138" s="39"/>
      <c r="O138" s="39"/>
      <c r="P138" s="39"/>
      <c r="Q138" s="39"/>
      <c r="R138" s="39"/>
      <c r="S138" s="39"/>
      <c r="T138" s="155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</row>
    <row r="139" customFormat="false" ht="12.75" hidden="false" customHeight="false" outlineLevel="0" collapsed="false">
      <c r="A139" s="157"/>
      <c r="B139" s="157"/>
      <c r="C139" s="168"/>
      <c r="D139" s="161"/>
      <c r="E139" s="161"/>
      <c r="F139" s="161"/>
      <c r="G139" s="161"/>
      <c r="H139" s="161"/>
      <c r="I139" s="169"/>
      <c r="J139" s="157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</row>
    <row r="140" customFormat="false" ht="12.75" hidden="false" customHeight="false" outlineLevel="0" collapsed="false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</row>
    <row r="141" customFormat="false" ht="12.75" hidden="false" customHeight="false" outlineLevel="0" collapsed="false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</row>
    <row r="142" customFormat="false" ht="12.75" hidden="false" customHeight="false" outlineLevel="0" collapsed="false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</row>
    <row r="143" customFormat="false" ht="12.75" hidden="false" customHeight="false" outlineLevel="0" collapsed="false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</row>
    <row r="144" customFormat="false" ht="12.75" hidden="false" customHeight="false" outlineLevel="0" collapsed="false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</row>
    <row r="145" customFormat="false" ht="12.75" hidden="false" customHeight="false" outlineLevel="0" collapsed="false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</row>
    <row r="146" customFormat="false" ht="12.75" hidden="false" customHeight="false" outlineLevel="0" collapsed="false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</row>
    <row r="147" customFormat="false" ht="12.75" hidden="false" customHeight="false" outlineLevel="0" collapsed="false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</row>
    <row r="148" customFormat="false" ht="12.75" hidden="false" customHeight="false" outlineLevel="0" collapsed="false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</row>
    <row r="149" customFormat="false" ht="12.75" hidden="false" customHeight="false" outlineLevel="0" collapsed="false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</row>
    <row r="150" customFormat="false" ht="12.75" hidden="false" customHeight="false" outlineLevel="0" collapsed="false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</row>
    <row r="151" customFormat="false" ht="12.75" hidden="false" customHeight="false" outlineLevel="0" collapsed="false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</row>
    <row r="152" customFormat="false" ht="12.75" hidden="false" customHeight="false" outlineLevel="0" collapsed="false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</row>
    <row r="153" customFormat="false" ht="12.75" hidden="false" customHeight="false" outlineLevel="0" collapsed="false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</row>
    <row r="154" customFormat="false" ht="12.75" hidden="false" customHeight="false" outlineLevel="0" collapsed="false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</row>
    <row r="155" customFormat="false" ht="12.75" hidden="false" customHeight="false" outlineLevel="0" collapsed="false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</row>
    <row r="156" customFormat="false" ht="12.75" hidden="false" customHeight="false" outlineLevel="0" collapsed="false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</row>
    <row r="157" customFormat="false" ht="12.75" hidden="false" customHeight="false" outlineLevel="0" collapsed="false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</row>
    <row r="158" customFormat="false" ht="12.75" hidden="false" customHeight="false" outlineLevel="0" collapsed="false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</row>
    <row r="159" customFormat="false" ht="12.75" hidden="false" customHeight="false" outlineLevel="0" collapsed="false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</row>
    <row r="160" customFormat="false" ht="12.75" hidden="false" customHeight="false" outlineLevel="0" collapsed="false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</row>
    <row r="161" customFormat="false" ht="12.75" hidden="false" customHeight="false" outlineLevel="0" collapsed="false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</row>
    <row r="162" customFormat="false" ht="12.75" hidden="false" customHeight="false" outlineLevel="0" collapsed="false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</row>
    <row r="163" customFormat="false" ht="12.75" hidden="false" customHeight="false" outlineLevel="0" collapsed="false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</row>
    <row r="164" customFormat="false" ht="12.75" hidden="false" customHeight="false" outlineLevel="0" collapsed="false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</row>
    <row r="165" customFormat="false" ht="12.75" hidden="false" customHeight="false" outlineLevel="0" collapsed="false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</row>
    <row r="166" customFormat="false" ht="12.75" hidden="false" customHeight="false" outlineLevel="0" collapsed="false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</row>
    <row r="167" customFormat="false" ht="12.75" hidden="false" customHeight="false" outlineLevel="0" collapsed="false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</row>
    <row r="168" customFormat="false" ht="12.75" hidden="false" customHeight="false" outlineLevel="0" collapsed="false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</row>
    <row r="169" customFormat="false" ht="12.75" hidden="false" customHeight="false" outlineLevel="0" collapsed="false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</row>
    <row r="170" customFormat="false" ht="12.75" hidden="false" customHeight="false" outlineLevel="0" collapsed="false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</row>
    <row r="171" customFormat="false" ht="12.75" hidden="false" customHeight="false" outlineLevel="0" collapsed="false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</row>
    <row r="172" customFormat="false" ht="12.75" hidden="false" customHeight="false" outlineLevel="0" collapsed="false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</row>
    <row r="173" customFormat="false" ht="12.75" hidden="false" customHeight="false" outlineLevel="0" collapsed="false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</row>
    <row r="174" customFormat="false" ht="12.75" hidden="false" customHeight="false" outlineLevel="0" collapsed="false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customFormat="false" ht="12.75" hidden="false" customHeight="false" outlineLevel="0" collapsed="false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customFormat="false" ht="12.75" hidden="false" customHeight="false" outlineLevel="0" collapsed="false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customFormat="false" ht="12.75" hidden="false" customHeight="false" outlineLevel="0" collapsed="false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customFormat="false" ht="12.75" hidden="false" customHeight="false" outlineLevel="0" collapsed="false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customFormat="false" ht="12.75" hidden="false" customHeight="false" outlineLevel="0" collapsed="false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customFormat="false" ht="12.75" hidden="false" customHeight="false" outlineLevel="0" collapsed="false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customFormat="false" ht="12.75" hidden="false" customHeight="false" outlineLevel="0" collapsed="false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customFormat="false" ht="12.75" hidden="false" customHeight="false" outlineLevel="0" collapsed="false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customFormat="false" ht="12.75" hidden="false" customHeight="false" outlineLevel="0" collapsed="false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customFormat="false" ht="12.75" hidden="false" customHeight="false" outlineLevel="0" collapsed="false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customFormat="false" ht="12.75" hidden="false" customHeight="false" outlineLevel="0" collapsed="false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customFormat="false" ht="12.75" hidden="false" customHeight="false" outlineLevel="0" collapsed="false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customFormat="false" ht="12.75" hidden="false" customHeight="false" outlineLevel="0" collapsed="false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customFormat="false" ht="12.75" hidden="false" customHeight="false" outlineLevel="0" collapsed="false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customFormat="false" ht="12.75" hidden="false" customHeight="false" outlineLevel="0" collapsed="false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customFormat="false" ht="12.75" hidden="false" customHeight="false" outlineLevel="0" collapsed="false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customFormat="false" ht="12.75" hidden="false" customHeight="false" outlineLevel="0" collapsed="false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customFormat="false" ht="12.75" hidden="false" customHeight="false" outlineLevel="0" collapsed="false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customFormat="false" ht="12.75" hidden="false" customHeight="false" outlineLevel="0" collapsed="false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customFormat="false" ht="12.75" hidden="false" customHeight="false" outlineLevel="0" collapsed="false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customFormat="false" ht="12.75" hidden="false" customHeight="false" outlineLevel="0" collapsed="false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customFormat="false" ht="12.75" hidden="false" customHeight="false" outlineLevel="0" collapsed="false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customFormat="false" ht="12.75" hidden="false" customHeight="false" outlineLevel="0" collapsed="false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customFormat="false" ht="12.75" hidden="false" customHeight="false" outlineLevel="0" collapsed="false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customFormat="false" ht="12.75" hidden="false" customHeight="false" outlineLevel="0" collapsed="false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customFormat="false" ht="12.75" hidden="false" customHeight="false" outlineLevel="0" collapsed="false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customFormat="false" ht="12.75" hidden="false" customHeight="false" outlineLevel="0" collapsed="false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customFormat="false" ht="12.75" hidden="false" customHeight="false" outlineLevel="0" collapsed="false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customFormat="false" ht="12.75" hidden="false" customHeight="false" outlineLevel="0" collapsed="false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customFormat="false" ht="12.75" hidden="false" customHeight="false" outlineLevel="0" collapsed="false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customFormat="false" ht="12.75" hidden="false" customHeight="false" outlineLevel="0" collapsed="false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customFormat="false" ht="12.75" hidden="false" customHeight="false" outlineLevel="0" collapsed="false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customFormat="false" ht="12.75" hidden="false" customHeight="false" outlineLevel="0" collapsed="false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customFormat="false" ht="12.75" hidden="false" customHeight="false" outlineLevel="0" collapsed="false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customFormat="false" ht="12.75" hidden="false" customHeight="false" outlineLevel="0" collapsed="false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customFormat="false" ht="12.75" hidden="false" customHeight="false" outlineLevel="0" collapsed="false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customFormat="false" ht="12.75" hidden="false" customHeight="false" outlineLevel="0" collapsed="false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customFormat="false" ht="12.75" hidden="false" customHeight="false" outlineLevel="0" collapsed="false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customFormat="false" ht="12.75" hidden="false" customHeight="false" outlineLevel="0" collapsed="false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customFormat="false" ht="12.75" hidden="false" customHeight="false" outlineLevel="0" collapsed="false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customFormat="false" ht="12.75" hidden="false" customHeight="false" outlineLevel="0" collapsed="false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customFormat="false" ht="12.75" hidden="false" customHeight="false" outlineLevel="0" collapsed="false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customFormat="false" ht="12.75" hidden="false" customHeight="false" outlineLevel="0" collapsed="false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customFormat="false" ht="12.75" hidden="false" customHeight="false" outlineLevel="0" collapsed="false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customFormat="false" ht="12.75" hidden="false" customHeight="false" outlineLevel="0" collapsed="false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customFormat="false" ht="12.75" hidden="false" customHeight="false" outlineLevel="0" collapsed="false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customFormat="false" ht="12.75" hidden="false" customHeight="false" outlineLevel="0" collapsed="false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customFormat="false" ht="12.75" hidden="false" customHeight="false" outlineLevel="0" collapsed="false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customFormat="false" ht="12.75" hidden="false" customHeight="false" outlineLevel="0" collapsed="false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customFormat="false" ht="12.75" hidden="false" customHeight="false" outlineLevel="0" collapsed="false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customFormat="false" ht="12.75" hidden="false" customHeight="false" outlineLevel="0" collapsed="false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customFormat="false" ht="12.75" hidden="false" customHeight="false" outlineLevel="0" collapsed="false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customFormat="false" ht="12.75" hidden="false" customHeight="false" outlineLevel="0" collapsed="false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customFormat="false" ht="12.75" hidden="false" customHeight="false" outlineLevel="0" collapsed="false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customFormat="false" ht="12.75" hidden="false" customHeight="false" outlineLevel="0" collapsed="false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customFormat="false" ht="12.75" hidden="false" customHeight="false" outlineLevel="0" collapsed="false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customFormat="false" ht="12.75" hidden="false" customHeight="false" outlineLevel="0" collapsed="false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customFormat="false" ht="12.75" hidden="false" customHeight="false" outlineLevel="0" collapsed="false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customFormat="false" ht="12.75" hidden="false" customHeight="false" outlineLevel="0" collapsed="false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customFormat="false" ht="12.75" hidden="false" customHeight="false" outlineLevel="0" collapsed="false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customFormat="false" ht="12.75" hidden="false" customHeight="false" outlineLevel="0" collapsed="false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customFormat="false" ht="12.75" hidden="false" customHeight="false" outlineLevel="0" collapsed="false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customFormat="false" ht="12.75" hidden="false" customHeight="false" outlineLevel="0" collapsed="false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customFormat="false" ht="12.75" hidden="false" customHeight="false" outlineLevel="0" collapsed="false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customFormat="false" ht="12.75" hidden="false" customHeight="false" outlineLevel="0" collapsed="false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customFormat="false" ht="12.75" hidden="false" customHeight="false" outlineLevel="0" collapsed="false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customFormat="false" ht="12.75" hidden="false" customHeight="false" outlineLevel="0" collapsed="false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customFormat="false" ht="12.75" hidden="false" customHeight="false" outlineLevel="0" collapsed="false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customFormat="false" ht="12.75" hidden="false" customHeight="false" outlineLevel="0" collapsed="false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customFormat="false" ht="12.75" hidden="false" customHeight="false" outlineLevel="0" collapsed="false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customFormat="false" ht="12.75" hidden="false" customHeight="false" outlineLevel="0" collapsed="false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customFormat="false" ht="12.75" hidden="false" customHeight="false" outlineLevel="0" collapsed="false">
      <c r="A246" s="39"/>
      <c r="B246" s="39"/>
      <c r="C246" s="39"/>
      <c r="D246" s="39"/>
      <c r="E246" s="39"/>
      <c r="F246" s="39"/>
      <c r="G246" s="39"/>
      <c r="H246" s="39"/>
      <c r="I246" s="39"/>
      <c r="J246" s="39"/>
    </row>
    <row r="247" customFormat="false" ht="12.75" hidden="false" customHeight="false" outlineLevel="0" collapsed="false">
      <c r="A247" s="39"/>
      <c r="B247" s="39"/>
      <c r="C247" s="39"/>
      <c r="D247" s="39"/>
      <c r="E247" s="39"/>
      <c r="F247" s="39"/>
      <c r="G247" s="39"/>
      <c r="H247" s="39"/>
      <c r="I247" s="39"/>
      <c r="J247" s="39"/>
    </row>
    <row r="248" customFormat="false" ht="12.75" hidden="false" customHeight="false" outlineLevel="0" collapsed="false">
      <c r="A248" s="39"/>
      <c r="B248" s="39"/>
      <c r="C248" s="39"/>
      <c r="D248" s="39"/>
      <c r="E248" s="39"/>
      <c r="F248" s="39"/>
      <c r="G248" s="39"/>
      <c r="H248" s="39"/>
      <c r="I248" s="39"/>
      <c r="J248" s="39"/>
    </row>
    <row r="249" customFormat="false" ht="12.75" hidden="false" customHeight="false" outlineLevel="0" collapsed="false">
      <c r="A249" s="39"/>
      <c r="B249" s="39"/>
      <c r="C249" s="39"/>
      <c r="D249" s="39"/>
      <c r="E249" s="39"/>
      <c r="F249" s="39"/>
      <c r="G249" s="39"/>
      <c r="H249" s="39"/>
      <c r="I249" s="39"/>
      <c r="J249" s="39"/>
    </row>
    <row r="250" customFormat="false" ht="12.75" hidden="false" customHeight="false" outlineLevel="0" collapsed="false">
      <c r="A250" s="39"/>
      <c r="B250" s="39"/>
      <c r="C250" s="39"/>
      <c r="D250" s="39"/>
      <c r="E250" s="39"/>
      <c r="F250" s="39"/>
      <c r="G250" s="39"/>
      <c r="H250" s="39"/>
      <c r="I250" s="39"/>
      <c r="J250" s="39"/>
    </row>
    <row r="251" customFormat="false" ht="12.75" hidden="false" customHeight="false" outlineLevel="0" collapsed="false">
      <c r="A251" s="39"/>
      <c r="B251" s="39"/>
      <c r="C251" s="39"/>
      <c r="D251" s="39"/>
      <c r="E251" s="39"/>
      <c r="F251" s="39"/>
      <c r="G251" s="39"/>
      <c r="H251" s="39"/>
      <c r="I251" s="39"/>
      <c r="J251" s="39"/>
    </row>
    <row r="252" customFormat="false" ht="12.75" hidden="false" customHeight="false" outlineLevel="0" collapsed="false">
      <c r="A252" s="39"/>
      <c r="B252" s="39"/>
      <c r="C252" s="39"/>
      <c r="D252" s="39"/>
      <c r="E252" s="39"/>
      <c r="F252" s="39"/>
      <c r="G252" s="39"/>
      <c r="H252" s="39"/>
      <c r="I252" s="39"/>
      <c r="J252" s="39"/>
    </row>
    <row r="253" customFormat="false" ht="12.75" hidden="false" customHeight="false" outlineLevel="0" collapsed="false">
      <c r="A253" s="39"/>
      <c r="B253" s="39"/>
      <c r="C253" s="39"/>
      <c r="D253" s="39"/>
      <c r="E253" s="39"/>
      <c r="F253" s="39"/>
      <c r="G253" s="39"/>
      <c r="H253" s="39"/>
      <c r="I253" s="39"/>
      <c r="J253" s="39"/>
    </row>
    <row r="254" customFormat="false" ht="12.75" hidden="false" customHeight="false" outlineLevel="0" collapsed="false">
      <c r="A254" s="39"/>
      <c r="B254" s="39"/>
      <c r="C254" s="39"/>
      <c r="D254" s="39"/>
      <c r="E254" s="39"/>
      <c r="F254" s="39"/>
      <c r="G254" s="39"/>
      <c r="H254" s="39"/>
      <c r="I254" s="39"/>
      <c r="J254" s="39"/>
    </row>
    <row r="255" customFormat="false" ht="12.75" hidden="false" customHeight="false" outlineLevel="0" collapsed="false">
      <c r="A255" s="39"/>
      <c r="B255" s="39"/>
      <c r="C255" s="39"/>
      <c r="D255" s="39"/>
      <c r="E255" s="39"/>
      <c r="F255" s="39"/>
      <c r="G255" s="39"/>
      <c r="H255" s="39"/>
      <c r="I255" s="39"/>
      <c r="J255" s="39"/>
    </row>
    <row r="256" customFormat="false" ht="12.75" hidden="false" customHeight="false" outlineLevel="0" collapsed="false">
      <c r="A256" s="39"/>
      <c r="B256" s="39"/>
      <c r="C256" s="39"/>
      <c r="D256" s="39"/>
      <c r="E256" s="39"/>
      <c r="F256" s="39"/>
      <c r="G256" s="39"/>
      <c r="H256" s="39"/>
      <c r="I256" s="39"/>
      <c r="J256" s="39"/>
    </row>
    <row r="257" customFormat="false" ht="12.75" hidden="false" customHeight="false" outlineLevel="0" collapsed="false">
      <c r="A257" s="39"/>
      <c r="B257" s="39"/>
      <c r="C257" s="39"/>
      <c r="D257" s="39"/>
      <c r="E257" s="39"/>
      <c r="F257" s="39"/>
      <c r="G257" s="39"/>
      <c r="H257" s="39"/>
      <c r="I257" s="39"/>
      <c r="J257" s="39"/>
    </row>
    <row r="258" customFormat="false" ht="12.75" hidden="false" customHeight="false" outlineLevel="0" collapsed="false">
      <c r="A258" s="39"/>
      <c r="B258" s="39"/>
      <c r="C258" s="39"/>
      <c r="D258" s="39"/>
      <c r="E258" s="39"/>
      <c r="F258" s="39"/>
      <c r="G258" s="39"/>
      <c r="H258" s="39"/>
      <c r="I258" s="39"/>
      <c r="J258" s="39"/>
    </row>
    <row r="259" customFormat="false" ht="12.75" hidden="false" customHeight="false" outlineLevel="0" collapsed="false">
      <c r="A259" s="39"/>
      <c r="B259" s="39"/>
      <c r="C259" s="39"/>
      <c r="D259" s="39"/>
      <c r="E259" s="39"/>
      <c r="F259" s="39"/>
      <c r="G259" s="39"/>
      <c r="H259" s="39"/>
      <c r="I259" s="39"/>
      <c r="J259" s="39"/>
    </row>
    <row r="260" customFormat="false" ht="12.75" hidden="false" customHeight="false" outlineLevel="0" collapsed="false">
      <c r="A260" s="39"/>
      <c r="B260" s="39"/>
      <c r="C260" s="39"/>
      <c r="D260" s="39"/>
      <c r="E260" s="39"/>
      <c r="F260" s="39"/>
      <c r="G260" s="39"/>
      <c r="H260" s="39"/>
      <c r="I260" s="39"/>
      <c r="J260" s="39"/>
    </row>
    <row r="261" customFormat="false" ht="12.75" hidden="false" customHeight="false" outlineLevel="0" collapsed="false">
      <c r="A261" s="39"/>
      <c r="B261" s="39"/>
      <c r="C261" s="39"/>
      <c r="D261" s="39"/>
      <c r="E261" s="39"/>
      <c r="F261" s="39"/>
      <c r="G261" s="39"/>
      <c r="H261" s="39"/>
      <c r="I261" s="39"/>
      <c r="J261" s="39"/>
    </row>
    <row r="262" customFormat="false" ht="12.75" hidden="false" customHeight="false" outlineLevel="0" collapsed="false">
      <c r="A262" s="39"/>
      <c r="B262" s="39"/>
      <c r="C262" s="39"/>
      <c r="D262" s="39"/>
      <c r="E262" s="39"/>
      <c r="F262" s="39"/>
      <c r="G262" s="39"/>
      <c r="H262" s="39"/>
      <c r="I262" s="39"/>
      <c r="J262" s="39"/>
    </row>
    <row r="263" customFormat="false" ht="12.75" hidden="false" customHeight="false" outlineLevel="0" collapsed="false">
      <c r="A263" s="39"/>
      <c r="B263" s="39"/>
      <c r="C263" s="39"/>
      <c r="D263" s="39"/>
      <c r="E263" s="39"/>
      <c r="F263" s="39"/>
      <c r="G263" s="39"/>
      <c r="H263" s="39"/>
      <c r="I263" s="39"/>
      <c r="J263" s="39"/>
    </row>
    <row r="264" customFormat="false" ht="12.75" hidden="false" customHeight="false" outlineLevel="0" collapsed="false">
      <c r="A264" s="39"/>
      <c r="B264" s="39"/>
      <c r="C264" s="39"/>
      <c r="D264" s="39"/>
      <c r="E264" s="39"/>
      <c r="F264" s="39"/>
      <c r="G264" s="39"/>
      <c r="H264" s="39"/>
      <c r="I264" s="39"/>
      <c r="J264" s="39"/>
    </row>
    <row r="265" customFormat="false" ht="12.75" hidden="false" customHeight="false" outlineLevel="0" collapsed="false">
      <c r="A265" s="39"/>
      <c r="B265" s="39"/>
      <c r="C265" s="39"/>
      <c r="D265" s="39"/>
      <c r="E265" s="39"/>
      <c r="F265" s="39"/>
      <c r="G265" s="39"/>
      <c r="H265" s="39"/>
      <c r="I265" s="39"/>
      <c r="J265" s="39"/>
    </row>
    <row r="266" customFormat="false" ht="12.75" hidden="false" customHeight="false" outlineLevel="0" collapsed="false">
      <c r="A266" s="39"/>
      <c r="B266" s="39"/>
      <c r="C266" s="39"/>
      <c r="D266" s="39"/>
      <c r="E266" s="39"/>
      <c r="F266" s="39"/>
      <c r="G266" s="39"/>
      <c r="H266" s="39"/>
      <c r="I266" s="39"/>
      <c r="J266" s="39"/>
    </row>
    <row r="267" customFormat="false" ht="12.75" hidden="false" customHeight="false" outlineLevel="0" collapsed="false">
      <c r="A267" s="39"/>
      <c r="B267" s="39"/>
      <c r="C267" s="39"/>
      <c r="D267" s="39"/>
      <c r="E267" s="39"/>
      <c r="F267" s="39"/>
      <c r="G267" s="39"/>
      <c r="H267" s="39"/>
      <c r="I267" s="39"/>
      <c r="J267" s="39"/>
    </row>
    <row r="268" customFormat="false" ht="12.75" hidden="false" customHeight="false" outlineLevel="0" collapsed="false">
      <c r="A268" s="39"/>
      <c r="B268" s="39"/>
      <c r="C268" s="39"/>
      <c r="D268" s="39"/>
      <c r="E268" s="39"/>
      <c r="F268" s="39"/>
      <c r="G268" s="39"/>
      <c r="H268" s="39"/>
      <c r="I268" s="39"/>
      <c r="J268" s="39"/>
    </row>
    <row r="269" customFormat="false" ht="12.75" hidden="false" customHeight="false" outlineLevel="0" collapsed="false">
      <c r="A269" s="39"/>
      <c r="B269" s="39"/>
      <c r="C269" s="39"/>
      <c r="D269" s="39"/>
      <c r="E269" s="39"/>
      <c r="F269" s="39"/>
      <c r="G269" s="39"/>
      <c r="H269" s="39"/>
      <c r="I269" s="39"/>
      <c r="J269" s="39"/>
    </row>
    <row r="270" customFormat="false" ht="12.75" hidden="false" customHeight="false" outlineLevel="0" collapsed="false">
      <c r="A270" s="39"/>
      <c r="B270" s="39"/>
      <c r="C270" s="39"/>
      <c r="D270" s="39"/>
      <c r="E270" s="39"/>
      <c r="F270" s="39"/>
      <c r="G270" s="39"/>
      <c r="H270" s="39"/>
      <c r="I270" s="39"/>
      <c r="J270" s="39"/>
    </row>
    <row r="271" customFormat="false" ht="12.75" hidden="false" customHeight="false" outlineLevel="0" collapsed="false">
      <c r="A271" s="39"/>
      <c r="B271" s="39"/>
      <c r="C271" s="39"/>
      <c r="D271" s="39"/>
      <c r="E271" s="39"/>
      <c r="F271" s="39"/>
      <c r="G271" s="39"/>
      <c r="H271" s="39"/>
      <c r="I271" s="39"/>
      <c r="J271" s="39"/>
    </row>
    <row r="272" customFormat="false" ht="12.75" hidden="false" customHeight="false" outlineLevel="0" collapsed="false">
      <c r="A272" s="39"/>
      <c r="B272" s="39"/>
      <c r="C272" s="39"/>
      <c r="D272" s="39"/>
      <c r="E272" s="39"/>
      <c r="F272" s="39"/>
      <c r="G272" s="39"/>
      <c r="H272" s="39"/>
      <c r="I272" s="39"/>
      <c r="J272" s="39"/>
    </row>
    <row r="273" customFormat="false" ht="12.75" hidden="false" customHeight="false" outlineLevel="0" collapsed="false">
      <c r="A273" s="39"/>
      <c r="B273" s="39"/>
      <c r="C273" s="39"/>
      <c r="D273" s="39"/>
      <c r="E273" s="39"/>
      <c r="F273" s="39"/>
      <c r="G273" s="39"/>
      <c r="H273" s="39"/>
      <c r="I273" s="39"/>
      <c r="J273" s="39"/>
    </row>
    <row r="274" customFormat="false" ht="12.75" hidden="false" customHeight="false" outlineLevel="0" collapsed="false">
      <c r="A274" s="39"/>
      <c r="B274" s="39"/>
      <c r="C274" s="39"/>
      <c r="D274" s="39"/>
      <c r="E274" s="39"/>
      <c r="F274" s="39"/>
      <c r="G274" s="39"/>
      <c r="H274" s="39"/>
      <c r="I274" s="39"/>
      <c r="J274" s="39"/>
    </row>
    <row r="275" customFormat="false" ht="12.75" hidden="false" customHeight="false" outlineLevel="0" collapsed="false">
      <c r="A275" s="39"/>
      <c r="B275" s="39"/>
      <c r="C275" s="39"/>
      <c r="D275" s="39"/>
      <c r="E275" s="39"/>
      <c r="F275" s="39"/>
      <c r="G275" s="39"/>
      <c r="H275" s="39"/>
      <c r="I275" s="39"/>
      <c r="J275" s="39"/>
    </row>
    <row r="276" customFormat="false" ht="12.75" hidden="false" customHeight="false" outlineLevel="0" collapsed="false">
      <c r="A276" s="39"/>
      <c r="B276" s="39"/>
      <c r="C276" s="39"/>
      <c r="D276" s="39"/>
      <c r="E276" s="39"/>
      <c r="F276" s="39"/>
      <c r="G276" s="39"/>
      <c r="H276" s="39"/>
      <c r="I276" s="39"/>
      <c r="J276" s="39"/>
    </row>
    <row r="277" customFormat="false" ht="12.75" hidden="false" customHeight="false" outlineLevel="0" collapsed="false">
      <c r="A277" s="39"/>
      <c r="B277" s="39"/>
      <c r="C277" s="39"/>
      <c r="D277" s="39"/>
      <c r="E277" s="39"/>
      <c r="F277" s="39"/>
      <c r="G277" s="39"/>
      <c r="H277" s="39"/>
      <c r="I277" s="39"/>
      <c r="J277" s="39"/>
    </row>
    <row r="278" customFormat="false" ht="12.75" hidden="false" customHeight="false" outlineLevel="0" collapsed="false">
      <c r="A278" s="39"/>
      <c r="B278" s="39"/>
      <c r="C278" s="39"/>
      <c r="D278" s="39"/>
      <c r="E278" s="39"/>
      <c r="F278" s="39"/>
      <c r="G278" s="39"/>
      <c r="H278" s="39"/>
      <c r="I278" s="39"/>
      <c r="J278" s="39"/>
    </row>
    <row r="279" customFormat="false" ht="12.75" hidden="false" customHeight="false" outlineLevel="0" collapsed="false">
      <c r="A279" s="39"/>
      <c r="B279" s="39"/>
      <c r="C279" s="39"/>
      <c r="D279" s="39"/>
      <c r="E279" s="39"/>
      <c r="F279" s="39"/>
      <c r="G279" s="39"/>
      <c r="H279" s="39"/>
      <c r="I279" s="39"/>
      <c r="J279" s="39"/>
    </row>
    <row r="280" customFormat="false" ht="12.75" hidden="false" customHeight="false" outlineLevel="0" collapsed="false">
      <c r="A280" s="39"/>
      <c r="B280" s="39"/>
      <c r="C280" s="39"/>
      <c r="D280" s="39"/>
      <c r="E280" s="39"/>
      <c r="F280" s="39"/>
      <c r="G280" s="39"/>
      <c r="H280" s="39"/>
      <c r="I280" s="39"/>
      <c r="J280" s="39"/>
    </row>
    <row r="281" customFormat="false" ht="12.75" hidden="false" customHeight="false" outlineLevel="0" collapsed="false">
      <c r="A281" s="39"/>
      <c r="B281" s="39"/>
      <c r="C281" s="39"/>
      <c r="D281" s="39"/>
      <c r="E281" s="39"/>
      <c r="F281" s="39"/>
      <c r="G281" s="39"/>
      <c r="H281" s="39"/>
      <c r="I281" s="39"/>
      <c r="J281" s="39"/>
    </row>
    <row r="282" customFormat="false" ht="12.75" hidden="false" customHeight="false" outlineLevel="0" collapsed="false">
      <c r="A282" s="39"/>
      <c r="B282" s="39"/>
      <c r="C282" s="39"/>
      <c r="D282" s="39"/>
      <c r="E282" s="39"/>
      <c r="F282" s="39"/>
      <c r="G282" s="39"/>
      <c r="H282" s="39"/>
      <c r="I282" s="39"/>
      <c r="J282" s="39"/>
    </row>
    <row r="283" customFormat="false" ht="12.75" hidden="false" customHeight="false" outlineLevel="0" collapsed="false">
      <c r="A283" s="39"/>
      <c r="B283" s="39"/>
      <c r="C283" s="39"/>
      <c r="D283" s="39"/>
      <c r="E283" s="39"/>
      <c r="F283" s="39"/>
      <c r="G283" s="39"/>
      <c r="H283" s="39"/>
      <c r="I283" s="39"/>
      <c r="J283" s="39"/>
    </row>
    <row r="284" customFormat="false" ht="12.75" hidden="false" customHeight="false" outlineLevel="0" collapsed="false">
      <c r="A284" s="39"/>
      <c r="B284" s="39"/>
      <c r="C284" s="39"/>
      <c r="D284" s="39"/>
      <c r="E284" s="39"/>
      <c r="F284" s="39"/>
      <c r="G284" s="39"/>
      <c r="H284" s="39"/>
      <c r="I284" s="39"/>
      <c r="J284" s="39"/>
    </row>
    <row r="285" customFormat="false" ht="12.75" hidden="false" customHeight="false" outlineLevel="0" collapsed="false">
      <c r="A285" s="39"/>
      <c r="B285" s="39"/>
      <c r="C285" s="39"/>
      <c r="D285" s="39"/>
      <c r="E285" s="39"/>
      <c r="F285" s="39"/>
      <c r="G285" s="39"/>
      <c r="H285" s="39"/>
      <c r="I285" s="39"/>
      <c r="J285" s="39"/>
    </row>
    <row r="286" customFormat="false" ht="12.75" hidden="false" customHeight="false" outlineLevel="0" collapsed="false">
      <c r="A286" s="39"/>
      <c r="B286" s="39"/>
      <c r="C286" s="39"/>
      <c r="D286" s="39"/>
      <c r="E286" s="39"/>
      <c r="F286" s="39"/>
      <c r="G286" s="39"/>
      <c r="H286" s="39"/>
      <c r="I286" s="39"/>
      <c r="J286" s="39"/>
    </row>
    <row r="287" customFormat="false" ht="12.75" hidden="false" customHeight="false" outlineLevel="0" collapsed="false">
      <c r="A287" s="39"/>
      <c r="B287" s="39"/>
      <c r="C287" s="39"/>
      <c r="D287" s="39"/>
      <c r="E287" s="39"/>
      <c r="F287" s="39"/>
      <c r="G287" s="39"/>
      <c r="H287" s="39"/>
      <c r="I287" s="39"/>
      <c r="J287" s="39"/>
    </row>
    <row r="288" customFormat="false" ht="12.75" hidden="false" customHeight="false" outlineLevel="0" collapsed="false">
      <c r="A288" s="39"/>
      <c r="B288" s="39"/>
      <c r="C288" s="39"/>
      <c r="D288" s="39"/>
      <c r="E288" s="39"/>
      <c r="F288" s="39"/>
      <c r="G288" s="39"/>
      <c r="H288" s="39"/>
      <c r="I288" s="39"/>
      <c r="J288" s="39"/>
    </row>
    <row r="289" customFormat="false" ht="12.75" hidden="false" customHeight="false" outlineLevel="0" collapsed="false">
      <c r="A289" s="39"/>
      <c r="B289" s="39"/>
      <c r="C289" s="39"/>
      <c r="D289" s="39"/>
      <c r="E289" s="39"/>
      <c r="F289" s="39"/>
      <c r="G289" s="39"/>
      <c r="H289" s="39"/>
      <c r="I289" s="39"/>
      <c r="J289" s="39"/>
    </row>
    <row r="290" customFormat="false" ht="12.75" hidden="false" customHeight="false" outlineLevel="0" collapsed="false">
      <c r="A290" s="39"/>
      <c r="B290" s="39"/>
      <c r="C290" s="39"/>
      <c r="D290" s="39"/>
      <c r="E290" s="39"/>
      <c r="F290" s="39"/>
      <c r="G290" s="39"/>
      <c r="H290" s="39"/>
      <c r="I290" s="39"/>
      <c r="J290" s="39"/>
    </row>
    <row r="291" customFormat="false" ht="12.75" hidden="false" customHeight="false" outlineLevel="0" collapsed="false">
      <c r="A291" s="39"/>
      <c r="B291" s="39"/>
      <c r="C291" s="39"/>
      <c r="D291" s="39"/>
      <c r="E291" s="39"/>
      <c r="F291" s="39"/>
      <c r="G291" s="39"/>
      <c r="H291" s="39"/>
      <c r="I291" s="39"/>
      <c r="J291" s="39"/>
    </row>
    <row r="292" customFormat="false" ht="12.75" hidden="false" customHeight="false" outlineLevel="0" collapsed="false">
      <c r="A292" s="39"/>
      <c r="B292" s="39"/>
      <c r="C292" s="39"/>
      <c r="D292" s="39"/>
      <c r="E292" s="39"/>
      <c r="F292" s="39"/>
      <c r="G292" s="39"/>
      <c r="H292" s="39"/>
      <c r="I292" s="39"/>
      <c r="J292" s="39"/>
    </row>
    <row r="293" customFormat="false" ht="12.75" hidden="false" customHeight="false" outlineLevel="0" collapsed="false">
      <c r="A293" s="39"/>
      <c r="B293" s="39"/>
      <c r="C293" s="39"/>
      <c r="D293" s="39"/>
      <c r="E293" s="39"/>
      <c r="F293" s="39"/>
      <c r="G293" s="39"/>
      <c r="H293" s="39"/>
      <c r="I293" s="39"/>
      <c r="J293" s="39"/>
    </row>
    <row r="294" customFormat="false" ht="12.75" hidden="false" customHeight="false" outlineLevel="0" collapsed="false">
      <c r="A294" s="39"/>
      <c r="B294" s="39"/>
      <c r="C294" s="39"/>
      <c r="D294" s="39"/>
      <c r="E294" s="39"/>
      <c r="F294" s="39"/>
      <c r="G294" s="39"/>
      <c r="H294" s="39"/>
      <c r="I294" s="39"/>
      <c r="J294" s="39"/>
    </row>
    <row r="295" customFormat="false" ht="12.75" hidden="false" customHeight="false" outlineLevel="0" collapsed="false">
      <c r="A295" s="39"/>
      <c r="B295" s="39"/>
      <c r="C295" s="39"/>
      <c r="D295" s="39"/>
      <c r="E295" s="39"/>
      <c r="F295" s="39"/>
      <c r="G295" s="39"/>
      <c r="H295" s="39"/>
      <c r="I295" s="39"/>
      <c r="J295" s="39"/>
    </row>
    <row r="296" customFormat="false" ht="12.75" hidden="false" customHeight="false" outlineLevel="0" collapsed="false">
      <c r="A296" s="39"/>
      <c r="B296" s="39"/>
      <c r="C296" s="39"/>
      <c r="D296" s="39"/>
      <c r="E296" s="39"/>
      <c r="F296" s="39"/>
      <c r="G296" s="39"/>
      <c r="H296" s="39"/>
      <c r="I296" s="39"/>
      <c r="J296" s="39"/>
    </row>
    <row r="297" customFormat="false" ht="12.75" hidden="false" customHeight="false" outlineLevel="0" collapsed="false">
      <c r="A297" s="39"/>
      <c r="B297" s="39"/>
      <c r="C297" s="39"/>
      <c r="D297" s="39"/>
      <c r="E297" s="39"/>
      <c r="F297" s="39"/>
      <c r="G297" s="39"/>
      <c r="H297" s="39"/>
      <c r="I297" s="39"/>
      <c r="J297" s="39"/>
    </row>
    <row r="298" customFormat="false" ht="12.75" hidden="false" customHeight="false" outlineLevel="0" collapsed="false">
      <c r="A298" s="39"/>
      <c r="B298" s="39"/>
      <c r="C298" s="39"/>
      <c r="D298" s="39"/>
      <c r="E298" s="39"/>
      <c r="F298" s="39"/>
      <c r="G298" s="39"/>
      <c r="H298" s="39"/>
      <c r="I298" s="39"/>
      <c r="J298" s="39"/>
    </row>
    <row r="299" customFormat="false" ht="12.75" hidden="false" customHeight="false" outlineLevel="0" collapsed="false">
      <c r="A299" s="39"/>
      <c r="B299" s="39"/>
      <c r="C299" s="39"/>
      <c r="D299" s="39"/>
      <c r="E299" s="39"/>
      <c r="F299" s="39"/>
      <c r="G299" s="39"/>
      <c r="H299" s="39"/>
      <c r="I299" s="39"/>
      <c r="J299" s="39"/>
    </row>
    <row r="300" customFormat="false" ht="12.75" hidden="false" customHeight="false" outlineLevel="0" collapsed="false">
      <c r="A300" s="39"/>
      <c r="B300" s="39"/>
      <c r="C300" s="39"/>
      <c r="D300" s="39"/>
      <c r="E300" s="39"/>
      <c r="F300" s="39"/>
      <c r="G300" s="39"/>
      <c r="H300" s="39"/>
      <c r="I300" s="39"/>
      <c r="J300" s="39"/>
    </row>
    <row r="301" customFormat="false" ht="12.75" hidden="false" customHeight="false" outlineLevel="0" collapsed="false">
      <c r="A301" s="39"/>
      <c r="B301" s="39"/>
      <c r="C301" s="39"/>
      <c r="D301" s="39"/>
      <c r="E301" s="39"/>
      <c r="F301" s="39"/>
      <c r="G301" s="39"/>
      <c r="H301" s="39"/>
      <c r="I301" s="39"/>
      <c r="J301" s="39"/>
    </row>
    <row r="302" customFormat="false" ht="12.75" hidden="false" customHeight="false" outlineLevel="0" collapsed="false">
      <c r="A302" s="39"/>
      <c r="B302" s="39"/>
      <c r="C302" s="39"/>
      <c r="D302" s="39"/>
      <c r="E302" s="39"/>
      <c r="F302" s="39"/>
      <c r="G302" s="39"/>
      <c r="H302" s="39"/>
      <c r="I302" s="39"/>
      <c r="J302" s="39"/>
    </row>
    <row r="303" customFormat="false" ht="12.75" hidden="false" customHeight="false" outlineLevel="0" collapsed="false">
      <c r="A303" s="39"/>
      <c r="B303" s="39"/>
      <c r="C303" s="39"/>
      <c r="D303" s="39"/>
      <c r="E303" s="39"/>
      <c r="F303" s="39"/>
      <c r="G303" s="39"/>
      <c r="H303" s="39"/>
      <c r="I303" s="39"/>
      <c r="J303" s="39"/>
    </row>
    <row r="304" customFormat="false" ht="12.75" hidden="false" customHeight="false" outlineLevel="0" collapsed="false">
      <c r="A304" s="39"/>
      <c r="B304" s="39"/>
      <c r="C304" s="39"/>
      <c r="D304" s="39"/>
      <c r="E304" s="39"/>
      <c r="F304" s="39"/>
      <c r="G304" s="39"/>
      <c r="H304" s="39"/>
      <c r="I304" s="39"/>
      <c r="J304" s="39"/>
    </row>
    <row r="305" customFormat="false" ht="12.75" hidden="false" customHeight="false" outlineLevel="0" collapsed="false">
      <c r="A305" s="39"/>
      <c r="B305" s="39"/>
      <c r="C305" s="39"/>
      <c r="D305" s="39"/>
      <c r="E305" s="39"/>
      <c r="F305" s="39"/>
      <c r="G305" s="39"/>
      <c r="H305" s="39"/>
      <c r="I305" s="39"/>
      <c r="J305" s="39"/>
    </row>
    <row r="306" customFormat="false" ht="12.75" hidden="false" customHeight="false" outlineLevel="0" collapsed="false">
      <c r="A306" s="39"/>
      <c r="B306" s="39"/>
      <c r="C306" s="39"/>
      <c r="D306" s="39"/>
      <c r="E306" s="39"/>
      <c r="F306" s="39"/>
      <c r="G306" s="39"/>
      <c r="H306" s="39"/>
      <c r="I306" s="39"/>
      <c r="J306" s="39"/>
    </row>
    <row r="307" customFormat="false" ht="12.75" hidden="false" customHeight="false" outlineLevel="0" collapsed="false">
      <c r="A307" s="39"/>
      <c r="B307" s="39"/>
      <c r="C307" s="39"/>
      <c r="D307" s="39"/>
      <c r="E307" s="39"/>
      <c r="F307" s="39"/>
      <c r="G307" s="39"/>
      <c r="H307" s="39"/>
      <c r="I307" s="39"/>
      <c r="J307" s="39"/>
    </row>
    <row r="308" customFormat="false" ht="12.75" hidden="false" customHeight="false" outlineLevel="0" collapsed="false">
      <c r="A308" s="39"/>
      <c r="B308" s="39"/>
      <c r="C308" s="39"/>
      <c r="D308" s="39"/>
      <c r="E308" s="39"/>
      <c r="F308" s="39"/>
      <c r="G308" s="39"/>
      <c r="H308" s="39"/>
      <c r="I308" s="39"/>
      <c r="J308" s="39"/>
    </row>
    <row r="309" customFormat="false" ht="12.75" hidden="false" customHeight="false" outlineLevel="0" collapsed="false">
      <c r="A309" s="39"/>
      <c r="B309" s="39"/>
      <c r="C309" s="39"/>
      <c r="D309" s="39"/>
      <c r="E309" s="39"/>
      <c r="F309" s="39"/>
      <c r="G309" s="39"/>
      <c r="H309" s="39"/>
      <c r="I309" s="39"/>
      <c r="J309" s="39"/>
    </row>
    <row r="310" customFormat="false" ht="12.75" hidden="false" customHeight="false" outlineLevel="0" collapsed="false">
      <c r="A310" s="39"/>
      <c r="B310" s="39"/>
      <c r="C310" s="39"/>
      <c r="D310" s="39"/>
      <c r="E310" s="39"/>
      <c r="F310" s="39"/>
      <c r="G310" s="39"/>
      <c r="H310" s="39"/>
      <c r="I310" s="39"/>
      <c r="J310" s="39"/>
    </row>
    <row r="311" customFormat="false" ht="12.75" hidden="false" customHeight="false" outlineLevel="0" collapsed="false">
      <c r="A311" s="39"/>
      <c r="B311" s="39"/>
      <c r="C311" s="39"/>
      <c r="D311" s="39"/>
      <c r="E311" s="39"/>
      <c r="F311" s="39"/>
      <c r="G311" s="39"/>
      <c r="H311" s="39"/>
      <c r="I311" s="39"/>
      <c r="J311" s="39"/>
    </row>
    <row r="312" customFormat="false" ht="12.75" hidden="false" customHeight="false" outlineLevel="0" collapsed="false">
      <c r="A312" s="39"/>
      <c r="B312" s="39"/>
      <c r="C312" s="39"/>
      <c r="D312" s="39"/>
      <c r="E312" s="39"/>
      <c r="F312" s="39"/>
      <c r="G312" s="39"/>
      <c r="H312" s="39"/>
      <c r="I312" s="39"/>
      <c r="J312" s="39"/>
    </row>
    <row r="313" customFormat="false" ht="12.75" hidden="false" customHeight="false" outlineLevel="0" collapsed="false">
      <c r="A313" s="39"/>
      <c r="B313" s="39"/>
      <c r="C313" s="39"/>
      <c r="D313" s="39"/>
      <c r="E313" s="39"/>
      <c r="F313" s="39"/>
      <c r="G313" s="39"/>
      <c r="H313" s="39"/>
      <c r="I313" s="39"/>
      <c r="J313" s="39"/>
    </row>
    <row r="314" customFormat="false" ht="12.75" hidden="false" customHeight="false" outlineLevel="0" collapsed="false">
      <c r="A314" s="39"/>
      <c r="B314" s="39"/>
      <c r="C314" s="39"/>
      <c r="D314" s="39"/>
      <c r="E314" s="39"/>
      <c r="F314" s="39"/>
      <c r="G314" s="39"/>
      <c r="H314" s="39"/>
      <c r="I314" s="39"/>
      <c r="J314" s="39"/>
    </row>
    <row r="315" customFormat="false" ht="12.75" hidden="false" customHeight="false" outlineLevel="0" collapsed="false">
      <c r="A315" s="39"/>
      <c r="B315" s="39"/>
      <c r="C315" s="39"/>
      <c r="D315" s="39"/>
      <c r="E315" s="39"/>
      <c r="F315" s="39"/>
      <c r="G315" s="39"/>
      <c r="H315" s="39"/>
      <c r="I315" s="39"/>
      <c r="J315" s="39"/>
    </row>
    <row r="316" customFormat="false" ht="12.75" hidden="false" customHeight="false" outlineLevel="0" collapsed="false">
      <c r="A316" s="39"/>
      <c r="B316" s="39"/>
      <c r="C316" s="39"/>
      <c r="D316" s="39"/>
      <c r="E316" s="39"/>
      <c r="F316" s="39"/>
      <c r="G316" s="39"/>
      <c r="H316" s="39"/>
      <c r="I316" s="39"/>
      <c r="J316" s="39"/>
    </row>
    <row r="317" customFormat="false" ht="12.75" hidden="false" customHeight="false" outlineLevel="0" collapsed="false">
      <c r="A317" s="39"/>
      <c r="B317" s="39"/>
      <c r="C317" s="39"/>
      <c r="D317" s="39"/>
      <c r="E317" s="39"/>
      <c r="F317" s="39"/>
      <c r="G317" s="39"/>
      <c r="H317" s="39"/>
      <c r="I317" s="39"/>
      <c r="J317" s="39"/>
    </row>
    <row r="318" customFormat="false" ht="12.75" hidden="false" customHeight="false" outlineLevel="0" collapsed="false">
      <c r="A318" s="39"/>
      <c r="B318" s="39"/>
      <c r="C318" s="39"/>
      <c r="D318" s="39"/>
      <c r="E318" s="39"/>
      <c r="F318" s="39"/>
      <c r="G318" s="39"/>
      <c r="H318" s="39"/>
      <c r="I318" s="39"/>
      <c r="J318" s="39"/>
    </row>
    <row r="319" customFormat="false" ht="12.75" hidden="false" customHeight="false" outlineLevel="0" collapsed="false">
      <c r="A319" s="39"/>
      <c r="B319" s="39"/>
      <c r="C319" s="39"/>
      <c r="D319" s="39"/>
      <c r="E319" s="39"/>
      <c r="F319" s="39"/>
      <c r="G319" s="39"/>
      <c r="H319" s="39"/>
      <c r="I319" s="39"/>
      <c r="J319" s="39"/>
    </row>
    <row r="320" customFormat="false" ht="12.75" hidden="false" customHeight="false" outlineLevel="0" collapsed="false">
      <c r="A320" s="39"/>
      <c r="B320" s="39"/>
      <c r="C320" s="39"/>
      <c r="D320" s="39"/>
      <c r="E320" s="39"/>
      <c r="F320" s="39"/>
      <c r="G320" s="39"/>
      <c r="H320" s="39"/>
      <c r="I320" s="39"/>
      <c r="J320" s="39"/>
    </row>
    <row r="321" customFormat="false" ht="12.75" hidden="false" customHeight="false" outlineLevel="0" collapsed="false">
      <c r="A321" s="39"/>
      <c r="B321" s="39"/>
      <c r="C321" s="39"/>
      <c r="D321" s="39"/>
      <c r="E321" s="39"/>
      <c r="F321" s="39"/>
      <c r="G321" s="39"/>
      <c r="H321" s="39"/>
      <c r="I321" s="39"/>
      <c r="J321" s="39"/>
    </row>
    <row r="322" customFormat="false" ht="12.75" hidden="false" customHeight="false" outlineLevel="0" collapsed="false">
      <c r="A322" s="39"/>
      <c r="B322" s="39"/>
      <c r="C322" s="39"/>
      <c r="D322" s="39"/>
      <c r="E322" s="39"/>
      <c r="F322" s="39"/>
      <c r="G322" s="39"/>
      <c r="H322" s="39"/>
      <c r="I322" s="39"/>
      <c r="J322" s="39"/>
    </row>
    <row r="323" customFormat="false" ht="12.75" hidden="false" customHeight="false" outlineLevel="0" collapsed="false">
      <c r="A323" s="39"/>
      <c r="B323" s="39"/>
      <c r="C323" s="39"/>
      <c r="D323" s="39"/>
      <c r="E323" s="39"/>
      <c r="F323" s="39"/>
      <c r="G323" s="39"/>
      <c r="H323" s="39"/>
      <c r="I323" s="39"/>
      <c r="J323" s="39"/>
    </row>
    <row r="324" customFormat="false" ht="12.75" hidden="false" customHeight="false" outlineLevel="0" collapsed="false">
      <c r="A324" s="39"/>
      <c r="B324" s="39"/>
      <c r="C324" s="39"/>
      <c r="D324" s="39"/>
      <c r="E324" s="39"/>
      <c r="F324" s="39"/>
      <c r="G324" s="39"/>
      <c r="H324" s="39"/>
      <c r="I324" s="39"/>
      <c r="J324" s="39"/>
    </row>
    <row r="325" customFormat="false" ht="12.75" hidden="false" customHeight="false" outlineLevel="0" collapsed="false">
      <c r="A325" s="39"/>
      <c r="B325" s="39"/>
      <c r="C325" s="39"/>
      <c r="D325" s="39"/>
      <c r="E325" s="39"/>
      <c r="F325" s="39"/>
      <c r="G325" s="39"/>
      <c r="H325" s="39"/>
      <c r="I325" s="39"/>
      <c r="J325" s="39"/>
    </row>
    <row r="326" customFormat="false" ht="12.75" hidden="false" customHeight="false" outlineLevel="0" collapsed="false">
      <c r="A326" s="39"/>
      <c r="B326" s="39"/>
      <c r="C326" s="39"/>
      <c r="D326" s="39"/>
      <c r="E326" s="39"/>
      <c r="F326" s="39"/>
      <c r="G326" s="39"/>
      <c r="H326" s="39"/>
      <c r="I326" s="39"/>
      <c r="J326" s="39"/>
    </row>
    <row r="327" customFormat="false" ht="12.75" hidden="false" customHeight="false" outlineLevel="0" collapsed="false">
      <c r="A327" s="39"/>
      <c r="B327" s="39"/>
      <c r="C327" s="39"/>
      <c r="D327" s="39"/>
      <c r="E327" s="39"/>
      <c r="F327" s="39"/>
      <c r="G327" s="39"/>
      <c r="H327" s="39"/>
      <c r="I327" s="39"/>
      <c r="J327" s="39"/>
    </row>
  </sheetData>
  <mergeCells count="3">
    <mergeCell ref="A1:F1"/>
    <mergeCell ref="A2:J2"/>
    <mergeCell ref="C4:I4"/>
  </mergeCells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&amp;CPublic Energy Authority of Kentucky
Gas Supply Revenue Bonds</oddHeader>
    <oddFooter>&amp;LPrepared by Banc of America Securities LLC&amp;R&amp;P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1998-08-20T20:07:50Z</dcterms:created>
  <dc:creator>A Valued Microsoft Customer</dc:creator>
  <dc:description/>
  <dc:language>en-US</dc:language>
  <cp:lastModifiedBy>NationsBank</cp:lastModifiedBy>
  <cp:lastPrinted>2001-01-23T18:44:16Z</cp:lastPrinted>
  <cp:revision>0</cp:revision>
  <dc:subject/>
  <dc:title/>
</cp:coreProperties>
</file>